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ully Chavez\Documents\Sistemas\CUESTIONARIOS INTERNACIONALES\UNESCO\2020\Cuestionario completo\"/>
    </mc:Choice>
  </mc:AlternateContent>
  <workbookProtection workbookAlgorithmName="SHA-512" workbookHashValue="xHI91so4pKOGVK62xgjnLMTQ2GIS9ZthXO2Z7Ya0WcCx1TdXuZDtDAxBQ8bcdqNBPTSZUhN/3gWzsDXVnbfZfA==" workbookSaltValue="4NRgu2Pae20BcqGNSoKhHw==" workbookSpinCount="100000" lockStructure="1"/>
  <bookViews>
    <workbookView xWindow="-7635" yWindow="345" windowWidth="15375" windowHeight="7875" tabRatio="874" activeTab="5"/>
  </bookViews>
  <sheets>
    <sheet name="VAL_Instructions" sheetId="82" r:id="rId1"/>
    <sheet name="VAL_C1" sheetId="79" r:id="rId2"/>
    <sheet name="C2" sheetId="89" r:id="rId3"/>
    <sheet name="C3" sheetId="72" state="hidden" r:id="rId4"/>
    <sheet name="C4" sheetId="86" state="hidden" r:id="rId5"/>
    <sheet name="C5" sheetId="87" r:id="rId6"/>
    <sheet name="C6" sheetId="65" r:id="rId7"/>
    <sheet name="C7" sheetId="73" r:id="rId8"/>
    <sheet name="C8" sheetId="90" r:id="rId9"/>
    <sheet name="VAL_Data Check" sheetId="91" r:id="rId10"/>
    <sheet name="Parameters" sheetId="75" state="hidden" r:id="rId11"/>
    <sheet name="VAL_Drop_Down_Lists" sheetId="77" state="hidden" r:id="rId12"/>
  </sheets>
  <definedNames>
    <definedName name="_xlnm._FilterDatabase" localSheetId="9" hidden="1">'VAL_Data Check'!$A$16:$M$897</definedName>
    <definedName name="OBS_COMMENT">'C8'!$X$14:$X$23,'C8'!$AA$14:$AA$23</definedName>
    <definedName name="OBS_FIGURE">'C8'!$V$14:$V$23,'C8'!$Y$14:$Y$23</definedName>
    <definedName name="OBS_STATUS">'C8'!$W$14:$W$23,'C8'!$Z$14:$Z$23</definedName>
  </definedNames>
  <calcPr calcId="162913"/>
</workbook>
</file>

<file path=xl/calcChain.xml><?xml version="1.0" encoding="utf-8"?>
<calcChain xmlns="http://schemas.openxmlformats.org/spreadsheetml/2006/main">
  <c r="Y21" i="90" l="1"/>
  <c r="V21" i="90"/>
  <c r="W21" i="90" s="1"/>
  <c r="Y20" i="90"/>
  <c r="W20" i="90"/>
  <c r="V20" i="90"/>
  <c r="Y19" i="90"/>
  <c r="V19" i="90"/>
  <c r="W19" i="90" s="1"/>
  <c r="Y16" i="90"/>
  <c r="V16" i="90"/>
  <c r="W16" i="90" s="1"/>
  <c r="V22" i="90" l="1"/>
  <c r="W22" i="90" s="1"/>
  <c r="V69" i="65" l="1"/>
  <c r="H896" i="91" l="1"/>
  <c r="H895" i="91"/>
  <c r="H894" i="91"/>
  <c r="H893" i="91"/>
  <c r="H891" i="91"/>
  <c r="H890" i="91"/>
  <c r="H889" i="91"/>
  <c r="H888" i="91"/>
  <c r="L312" i="91"/>
  <c r="K312" i="91" s="1"/>
  <c r="I312" i="91"/>
  <c r="H312" i="91" s="1"/>
  <c r="L307" i="91"/>
  <c r="K307" i="91" s="1"/>
  <c r="I307" i="91"/>
  <c r="H307" i="91" s="1"/>
  <c r="L306" i="91"/>
  <c r="K306" i="91" s="1"/>
  <c r="I306" i="91"/>
  <c r="H306" i="91" s="1"/>
  <c r="L304" i="91"/>
  <c r="K304" i="91" s="1"/>
  <c r="I304" i="91"/>
  <c r="H304" i="91" s="1"/>
  <c r="L303" i="91"/>
  <c r="K303" i="91" s="1"/>
  <c r="I303" i="91"/>
  <c r="H303" i="91" s="1"/>
  <c r="H874" i="91"/>
  <c r="H873" i="91"/>
  <c r="H872" i="91"/>
  <c r="H871" i="91"/>
  <c r="H870" i="91"/>
  <c r="H869" i="91"/>
  <c r="H868" i="91"/>
  <c r="H867" i="91"/>
  <c r="H866" i="91"/>
  <c r="H865" i="91"/>
  <c r="H864" i="91"/>
  <c r="H862" i="91"/>
  <c r="H861" i="91"/>
  <c r="H860" i="91"/>
  <c r="H859" i="91"/>
  <c r="H858" i="91"/>
  <c r="H857" i="91"/>
  <c r="H856" i="91"/>
  <c r="H855" i="91"/>
  <c r="H854" i="91"/>
  <c r="H853" i="91"/>
  <c r="H852" i="91"/>
  <c r="H850" i="91"/>
  <c r="H849" i="91"/>
  <c r="H848" i="91"/>
  <c r="H847" i="91"/>
  <c r="H846" i="91"/>
  <c r="H845" i="91"/>
  <c r="H844" i="91"/>
  <c r="H843" i="91"/>
  <c r="H842" i="91"/>
  <c r="H841" i="91"/>
  <c r="H840" i="91"/>
  <c r="H839" i="91"/>
  <c r="H838" i="91"/>
  <c r="H836" i="91"/>
  <c r="H835" i="91"/>
  <c r="H834" i="91"/>
  <c r="H833" i="91"/>
  <c r="H832" i="91"/>
  <c r="H831" i="91"/>
  <c r="H830" i="91"/>
  <c r="H829" i="91"/>
  <c r="H828" i="91"/>
  <c r="H827" i="91"/>
  <c r="H826" i="91"/>
  <c r="H825" i="91"/>
  <c r="H824" i="91"/>
  <c r="H822" i="91"/>
  <c r="H821" i="91"/>
  <c r="H820" i="91"/>
  <c r="H819" i="91"/>
  <c r="H818" i="91"/>
  <c r="H817" i="91"/>
  <c r="H816" i="91"/>
  <c r="H815" i="91"/>
  <c r="H814" i="91"/>
  <c r="H813" i="91"/>
  <c r="H812" i="91"/>
  <c r="H811" i="91"/>
  <c r="H810" i="91"/>
  <c r="H808" i="91"/>
  <c r="H807" i="91"/>
  <c r="H806" i="91"/>
  <c r="H805" i="91"/>
  <c r="H804" i="91"/>
  <c r="H803" i="91"/>
  <c r="H802" i="91"/>
  <c r="H801" i="91"/>
  <c r="H800" i="91"/>
  <c r="H799" i="91"/>
  <c r="H798" i="91"/>
  <c r="H797" i="91"/>
  <c r="H796" i="91"/>
  <c r="H794" i="91"/>
  <c r="H793" i="91"/>
  <c r="H792" i="91"/>
  <c r="H791" i="91"/>
  <c r="H790" i="91"/>
  <c r="H789" i="91"/>
  <c r="H788" i="91"/>
  <c r="H787" i="91"/>
  <c r="H786" i="91"/>
  <c r="H785" i="91"/>
  <c r="H784" i="91"/>
  <c r="H783" i="91"/>
  <c r="H782" i="91"/>
  <c r="H780" i="91"/>
  <c r="H779" i="91"/>
  <c r="H778" i="91"/>
  <c r="H777" i="91"/>
  <c r="H776" i="91"/>
  <c r="H775" i="91"/>
  <c r="H774" i="91"/>
  <c r="H773" i="91"/>
  <c r="H772" i="91"/>
  <c r="H771" i="91"/>
  <c r="H770" i="91"/>
  <c r="H769" i="91"/>
  <c r="H768" i="91"/>
  <c r="I288" i="91"/>
  <c r="H288" i="91" s="1"/>
  <c r="I287" i="91"/>
  <c r="H287" i="91" s="1"/>
  <c r="I286" i="91"/>
  <c r="H286" i="91" s="1"/>
  <c r="I285" i="91"/>
  <c r="H285" i="91" s="1"/>
  <c r="I284" i="91"/>
  <c r="H284" i="91" s="1"/>
  <c r="I283" i="91"/>
  <c r="H283" i="91" s="1"/>
  <c r="I282" i="91"/>
  <c r="H282" i="91" s="1"/>
  <c r="I281" i="91"/>
  <c r="H281" i="91" s="1"/>
  <c r="I280" i="91"/>
  <c r="H280" i="91" s="1"/>
  <c r="I279" i="91"/>
  <c r="H279" i="91" s="1"/>
  <c r="I278" i="91"/>
  <c r="H278" i="91" s="1"/>
  <c r="I276" i="91"/>
  <c r="H276" i="91" s="1"/>
  <c r="I275" i="91"/>
  <c r="H275" i="91" s="1"/>
  <c r="I274" i="91"/>
  <c r="H274" i="91" s="1"/>
  <c r="I273" i="91"/>
  <c r="H273" i="91" s="1"/>
  <c r="I272" i="91"/>
  <c r="H272" i="91" s="1"/>
  <c r="I271" i="91"/>
  <c r="H271" i="91" s="1"/>
  <c r="I270" i="91"/>
  <c r="H270" i="91" s="1"/>
  <c r="I269" i="91"/>
  <c r="H269" i="91" s="1"/>
  <c r="I268" i="91"/>
  <c r="H268" i="91" s="1"/>
  <c r="I267" i="91"/>
  <c r="H267" i="91" s="1"/>
  <c r="I266" i="91"/>
  <c r="H266" i="91" s="1"/>
  <c r="I252" i="91"/>
  <c r="H252" i="91" s="1"/>
  <c r="I251" i="91"/>
  <c r="H251" i="91" s="1"/>
  <c r="I250" i="91"/>
  <c r="H250" i="91" s="1"/>
  <c r="I249" i="91"/>
  <c r="H249" i="91" s="1"/>
  <c r="I248" i="91"/>
  <c r="H248" i="91" s="1"/>
  <c r="I247" i="91"/>
  <c r="H247" i="91" s="1"/>
  <c r="I246" i="91"/>
  <c r="H246" i="91" s="1"/>
  <c r="I245" i="91"/>
  <c r="H245" i="91" s="1"/>
  <c r="I244" i="91"/>
  <c r="H244" i="91" s="1"/>
  <c r="I243" i="91"/>
  <c r="H243" i="91" s="1"/>
  <c r="I242" i="91"/>
  <c r="H242" i="91" s="1"/>
  <c r="I240" i="91"/>
  <c r="H240" i="91" s="1"/>
  <c r="I239" i="91"/>
  <c r="H239" i="91" s="1"/>
  <c r="I238" i="91"/>
  <c r="H238" i="91" s="1"/>
  <c r="I237" i="91"/>
  <c r="H237" i="91" s="1"/>
  <c r="I236" i="91"/>
  <c r="H236" i="91" s="1"/>
  <c r="I235" i="91"/>
  <c r="H235" i="91" s="1"/>
  <c r="I234" i="91"/>
  <c r="H234" i="91" s="1"/>
  <c r="I233" i="91"/>
  <c r="H233" i="91" s="1"/>
  <c r="I232" i="91"/>
  <c r="H232" i="91" s="1"/>
  <c r="I231" i="91"/>
  <c r="H231" i="91" s="1"/>
  <c r="I230" i="91"/>
  <c r="H230" i="91" s="1"/>
  <c r="I216" i="91"/>
  <c r="H216" i="91" s="1"/>
  <c r="I215" i="91"/>
  <c r="H215" i="91" s="1"/>
  <c r="I214" i="91"/>
  <c r="H214" i="91" s="1"/>
  <c r="I213" i="91"/>
  <c r="H213" i="91" s="1"/>
  <c r="I212" i="91"/>
  <c r="H212" i="91" s="1"/>
  <c r="I211" i="91"/>
  <c r="H211" i="91" s="1"/>
  <c r="I210" i="91"/>
  <c r="H210" i="91" s="1"/>
  <c r="I209" i="91"/>
  <c r="H209" i="91" s="1"/>
  <c r="I208" i="91"/>
  <c r="H208" i="91" s="1"/>
  <c r="I207" i="91"/>
  <c r="H207" i="91" s="1"/>
  <c r="I206" i="91"/>
  <c r="H206" i="91" s="1"/>
  <c r="I204" i="91"/>
  <c r="H204" i="91" s="1"/>
  <c r="I203" i="91"/>
  <c r="H203" i="91" s="1"/>
  <c r="I202" i="91"/>
  <c r="H202" i="91" s="1"/>
  <c r="I201" i="91"/>
  <c r="H201" i="91" s="1"/>
  <c r="I200" i="91"/>
  <c r="H200" i="91" s="1"/>
  <c r="I199" i="91"/>
  <c r="H199" i="91" s="1"/>
  <c r="I198" i="91"/>
  <c r="H198" i="91" s="1"/>
  <c r="I197" i="91"/>
  <c r="H197" i="91" s="1"/>
  <c r="I196" i="91"/>
  <c r="H196" i="91" s="1"/>
  <c r="I195" i="91"/>
  <c r="H195" i="91" s="1"/>
  <c r="I194" i="91"/>
  <c r="H194" i="91" s="1"/>
  <c r="I180" i="91"/>
  <c r="H180" i="91" s="1"/>
  <c r="I179" i="91"/>
  <c r="H179" i="91" s="1"/>
  <c r="I178" i="91"/>
  <c r="H178" i="91" s="1"/>
  <c r="I177" i="91"/>
  <c r="H177" i="91" s="1"/>
  <c r="I176" i="91"/>
  <c r="H176" i="91" s="1"/>
  <c r="I175" i="91"/>
  <c r="H175" i="91" s="1"/>
  <c r="I174" i="91"/>
  <c r="H174" i="91" s="1"/>
  <c r="I173" i="91"/>
  <c r="H173" i="91" s="1"/>
  <c r="I172" i="91"/>
  <c r="H172" i="91" s="1"/>
  <c r="I171" i="91"/>
  <c r="H171" i="91" s="1"/>
  <c r="I170" i="91"/>
  <c r="H170" i="91" s="1"/>
  <c r="I168" i="91"/>
  <c r="H168" i="91" s="1"/>
  <c r="I167" i="91"/>
  <c r="H167" i="91" s="1"/>
  <c r="I166" i="91"/>
  <c r="H166" i="91" s="1"/>
  <c r="I165" i="91"/>
  <c r="H165" i="91" s="1"/>
  <c r="I164" i="91"/>
  <c r="H164" i="91" s="1"/>
  <c r="I163" i="91"/>
  <c r="H163" i="91" s="1"/>
  <c r="I162" i="91"/>
  <c r="H162" i="91" s="1"/>
  <c r="I161" i="91"/>
  <c r="H161" i="91" s="1"/>
  <c r="I160" i="91"/>
  <c r="H160" i="91" s="1"/>
  <c r="I159" i="91"/>
  <c r="H159" i="91" s="1"/>
  <c r="I158" i="91"/>
  <c r="H158" i="91" s="1"/>
  <c r="H766" i="91"/>
  <c r="H764" i="91"/>
  <c r="H763" i="91"/>
  <c r="H762" i="91"/>
  <c r="H761" i="91"/>
  <c r="H760" i="91"/>
  <c r="H759" i="91"/>
  <c r="H758" i="91"/>
  <c r="H757" i="91"/>
  <c r="H756" i="91"/>
  <c r="H755" i="91"/>
  <c r="H754" i="91"/>
  <c r="H753" i="91"/>
  <c r="H752" i="91"/>
  <c r="H751" i="91"/>
  <c r="H750" i="91"/>
  <c r="H749" i="91"/>
  <c r="H748" i="91"/>
  <c r="H747" i="91"/>
  <c r="H745" i="91"/>
  <c r="H744" i="91"/>
  <c r="H743" i="91"/>
  <c r="H742" i="91"/>
  <c r="H741" i="91"/>
  <c r="H740" i="91"/>
  <c r="H739" i="91"/>
  <c r="H738" i="91"/>
  <c r="H737" i="91"/>
  <c r="H736" i="91"/>
  <c r="H735" i="91"/>
  <c r="H734" i="91"/>
  <c r="H733" i="91"/>
  <c r="H732" i="91"/>
  <c r="H731" i="91"/>
  <c r="H730" i="91"/>
  <c r="H729" i="91"/>
  <c r="H728" i="91"/>
  <c r="H727" i="91"/>
  <c r="H726" i="91"/>
  <c r="H725" i="91"/>
  <c r="H724" i="91"/>
  <c r="H723" i="91"/>
  <c r="H722" i="91"/>
  <c r="H721" i="91"/>
  <c r="H720" i="91"/>
  <c r="H719" i="91"/>
  <c r="H718" i="91"/>
  <c r="H717" i="91"/>
  <c r="H716" i="91"/>
  <c r="H715" i="91"/>
  <c r="H714" i="91"/>
  <c r="H713" i="91"/>
  <c r="H712" i="91"/>
  <c r="H711" i="91"/>
  <c r="H710" i="91"/>
  <c r="H709" i="91"/>
  <c r="H708" i="91"/>
  <c r="H707" i="91"/>
  <c r="H706" i="91"/>
  <c r="H705" i="91"/>
  <c r="H704" i="91"/>
  <c r="H703" i="91"/>
  <c r="H702" i="91"/>
  <c r="H701" i="91"/>
  <c r="H700" i="91"/>
  <c r="H698" i="91"/>
  <c r="H697" i="91"/>
  <c r="H696" i="91"/>
  <c r="H695" i="91"/>
  <c r="H694" i="91"/>
  <c r="H693" i="91"/>
  <c r="H692" i="91"/>
  <c r="H691" i="91"/>
  <c r="H690" i="91"/>
  <c r="H689" i="91"/>
  <c r="H688" i="91"/>
  <c r="H687" i="91"/>
  <c r="H686" i="91"/>
  <c r="H685" i="91"/>
  <c r="H684" i="91"/>
  <c r="H683" i="91"/>
  <c r="H682" i="91"/>
  <c r="H681" i="91"/>
  <c r="H680" i="91"/>
  <c r="H679" i="91"/>
  <c r="H678" i="91"/>
  <c r="H677" i="91"/>
  <c r="H676" i="91"/>
  <c r="H675" i="91"/>
  <c r="H674" i="91"/>
  <c r="H673" i="91"/>
  <c r="H672" i="91"/>
  <c r="H671" i="91"/>
  <c r="H670" i="91"/>
  <c r="H669" i="91"/>
  <c r="H668" i="91"/>
  <c r="H667" i="91"/>
  <c r="H666" i="91"/>
  <c r="H665" i="91"/>
  <c r="H664" i="91"/>
  <c r="H663" i="91"/>
  <c r="H662" i="91"/>
  <c r="H661" i="91"/>
  <c r="H660" i="91"/>
  <c r="H659" i="91"/>
  <c r="H658" i="91"/>
  <c r="H657" i="91"/>
  <c r="H656" i="91"/>
  <c r="H655" i="91"/>
  <c r="H654" i="91"/>
  <c r="H653" i="91"/>
  <c r="H652" i="91"/>
  <c r="H651" i="91"/>
  <c r="H650" i="91"/>
  <c r="H649" i="91"/>
  <c r="H648" i="91"/>
  <c r="H646" i="91"/>
  <c r="H645" i="91"/>
  <c r="H644" i="91"/>
  <c r="H643" i="91"/>
  <c r="H642" i="91"/>
  <c r="H641" i="91"/>
  <c r="H640" i="91"/>
  <c r="H639" i="91"/>
  <c r="H638" i="91"/>
  <c r="H637" i="91"/>
  <c r="H636" i="91"/>
  <c r="H635" i="91"/>
  <c r="H634" i="91"/>
  <c r="H633" i="91"/>
  <c r="H632" i="91"/>
  <c r="H631" i="91"/>
  <c r="H630" i="91"/>
  <c r="H629" i="91"/>
  <c r="H628" i="91"/>
  <c r="H627" i="91"/>
  <c r="H626" i="91"/>
  <c r="H625" i="91"/>
  <c r="H624" i="91"/>
  <c r="H623" i="91"/>
  <c r="H622" i="91"/>
  <c r="H621" i="91"/>
  <c r="H620" i="91"/>
  <c r="H619" i="91"/>
  <c r="H618" i="91"/>
  <c r="H617" i="91"/>
  <c r="H616" i="91"/>
  <c r="H615" i="91"/>
  <c r="H614" i="91"/>
  <c r="H613" i="91"/>
  <c r="H612" i="91"/>
  <c r="H611" i="91"/>
  <c r="H610" i="91"/>
  <c r="H609" i="91"/>
  <c r="H608" i="91"/>
  <c r="H607" i="91"/>
  <c r="H606" i="91"/>
  <c r="H605" i="91"/>
  <c r="H604" i="91"/>
  <c r="H602" i="91"/>
  <c r="H601" i="91"/>
  <c r="H600" i="91"/>
  <c r="H599" i="91"/>
  <c r="H597" i="91"/>
  <c r="H596" i="91"/>
  <c r="H595" i="91"/>
  <c r="H594" i="91"/>
  <c r="H593" i="91"/>
  <c r="H592" i="91"/>
  <c r="H591" i="91"/>
  <c r="H590" i="91"/>
  <c r="H589" i="91"/>
  <c r="H588" i="91"/>
  <c r="H587" i="91"/>
  <c r="H586" i="91"/>
  <c r="H585" i="91"/>
  <c r="H584" i="91"/>
  <c r="H583" i="91"/>
  <c r="H582" i="91"/>
  <c r="H581" i="91"/>
  <c r="H580" i="91"/>
  <c r="H579" i="91"/>
  <c r="H578" i="91"/>
  <c r="H577" i="91"/>
  <c r="H576" i="91"/>
  <c r="H575" i="91"/>
  <c r="H574" i="91"/>
  <c r="H573" i="91"/>
  <c r="H572" i="91"/>
  <c r="H571" i="91"/>
  <c r="H570" i="91"/>
  <c r="H569" i="91"/>
  <c r="H568" i="91"/>
  <c r="H567" i="91"/>
  <c r="H566" i="91"/>
  <c r="H565" i="91"/>
  <c r="H564" i="91"/>
  <c r="H563" i="91"/>
  <c r="H562" i="91"/>
  <c r="H561" i="91"/>
  <c r="H560" i="91"/>
  <c r="H559" i="91"/>
  <c r="H558" i="91"/>
  <c r="H557" i="91"/>
  <c r="H556" i="91"/>
  <c r="H555" i="91"/>
  <c r="H554" i="91"/>
  <c r="H553" i="91"/>
  <c r="H552" i="91"/>
  <c r="H551" i="91"/>
  <c r="H550" i="91"/>
  <c r="H549" i="91"/>
  <c r="H548" i="91"/>
  <c r="H547" i="91"/>
  <c r="H546" i="91"/>
  <c r="H545" i="91"/>
  <c r="H544" i="91"/>
  <c r="H543" i="91"/>
  <c r="H541" i="91"/>
  <c r="H540" i="91"/>
  <c r="H539" i="91"/>
  <c r="H538" i="91"/>
  <c r="H537" i="91"/>
  <c r="H536" i="91"/>
  <c r="H534" i="91"/>
  <c r="H533" i="91"/>
  <c r="H532" i="91"/>
  <c r="H531" i="91"/>
  <c r="H530" i="91"/>
  <c r="H529" i="91"/>
  <c r="H435" i="91"/>
  <c r="H434" i="91"/>
  <c r="H433" i="91"/>
  <c r="H432" i="91"/>
  <c r="H431" i="91"/>
  <c r="H430" i="91"/>
  <c r="H429" i="91"/>
  <c r="L59" i="91"/>
  <c r="K59" i="91" s="1"/>
  <c r="I59" i="91"/>
  <c r="H59" i="91" s="1"/>
  <c r="L58" i="91"/>
  <c r="K58" i="91" s="1"/>
  <c r="I58" i="91"/>
  <c r="H58" i="91" s="1"/>
  <c r="L56" i="91"/>
  <c r="K56" i="91" s="1"/>
  <c r="I56" i="91"/>
  <c r="H56" i="91" s="1"/>
  <c r="L55" i="91"/>
  <c r="K55" i="91" s="1"/>
  <c r="I55" i="91"/>
  <c r="H55" i="91" s="1"/>
  <c r="L53" i="91"/>
  <c r="K53" i="91" s="1"/>
  <c r="I53" i="91"/>
  <c r="H53" i="91" s="1"/>
  <c r="L52" i="91"/>
  <c r="K52" i="91" s="1"/>
  <c r="I52" i="91"/>
  <c r="H52" i="91" s="1"/>
  <c r="H527" i="91"/>
  <c r="H526" i="91"/>
  <c r="H525" i="91"/>
  <c r="H524" i="91"/>
  <c r="H523" i="91"/>
  <c r="H522" i="91"/>
  <c r="H521" i="91"/>
  <c r="H520" i="91"/>
  <c r="H519" i="91"/>
  <c r="H518" i="91"/>
  <c r="H517" i="91"/>
  <c r="H516" i="91"/>
  <c r="H515" i="91"/>
  <c r="H514" i="91"/>
  <c r="H513" i="91"/>
  <c r="H512" i="91"/>
  <c r="H511" i="91"/>
  <c r="H510" i="91"/>
  <c r="H509" i="91"/>
  <c r="H508" i="91"/>
  <c r="H507" i="91"/>
  <c r="H506" i="91"/>
  <c r="H505" i="91"/>
  <c r="H504" i="91"/>
  <c r="H503" i="91"/>
  <c r="H502" i="91"/>
  <c r="H501" i="91"/>
  <c r="H500" i="91"/>
  <c r="H499" i="91"/>
  <c r="H498" i="91"/>
  <c r="H496" i="91"/>
  <c r="H495" i="91"/>
  <c r="H494" i="91"/>
  <c r="H493" i="91"/>
  <c r="H492" i="91"/>
  <c r="H491" i="91"/>
  <c r="H490" i="91"/>
  <c r="H489" i="91"/>
  <c r="H488" i="91"/>
  <c r="H487" i="91"/>
  <c r="H486" i="91"/>
  <c r="H485" i="91"/>
  <c r="H484" i="91"/>
  <c r="H483" i="91"/>
  <c r="H482" i="91"/>
  <c r="H481" i="91"/>
  <c r="H480" i="91"/>
  <c r="H479" i="91"/>
  <c r="H478" i="91"/>
  <c r="H477" i="91"/>
  <c r="H476" i="91"/>
  <c r="H475" i="91"/>
  <c r="H474" i="91"/>
  <c r="H473" i="91"/>
  <c r="H472" i="91"/>
  <c r="H471" i="91"/>
  <c r="H470" i="91"/>
  <c r="H469" i="91"/>
  <c r="H468" i="91"/>
  <c r="H467" i="91"/>
  <c r="H465" i="91"/>
  <c r="H464" i="91"/>
  <c r="H463" i="91"/>
  <c r="H462" i="91"/>
  <c r="H461" i="91"/>
  <c r="H460" i="91"/>
  <c r="H459" i="91"/>
  <c r="H458" i="91"/>
  <c r="H457" i="91"/>
  <c r="H456" i="91"/>
  <c r="H455" i="91"/>
  <c r="H454" i="91"/>
  <c r="H453" i="91"/>
  <c r="H452" i="91"/>
  <c r="H451" i="91"/>
  <c r="H450" i="91"/>
  <c r="H449" i="91"/>
  <c r="H448" i="91"/>
  <c r="H447" i="91"/>
  <c r="H446" i="91"/>
  <c r="H445" i="91"/>
  <c r="H444" i="91"/>
  <c r="H443" i="91"/>
  <c r="H442" i="91"/>
  <c r="H441" i="91"/>
  <c r="H440" i="91"/>
  <c r="H439" i="91"/>
  <c r="H438" i="91"/>
  <c r="H437" i="91"/>
  <c r="H436" i="91"/>
  <c r="L124" i="91"/>
  <c r="K124" i="91" s="1"/>
  <c r="I124" i="91"/>
  <c r="H124" i="91" s="1"/>
  <c r="L123" i="91"/>
  <c r="K123" i="91" s="1"/>
  <c r="I123" i="91"/>
  <c r="H123" i="91" s="1"/>
  <c r="L122" i="91"/>
  <c r="K122" i="91" s="1"/>
  <c r="I122" i="91"/>
  <c r="H122" i="91" s="1"/>
  <c r="L121" i="91"/>
  <c r="K121" i="91" s="1"/>
  <c r="I121" i="91"/>
  <c r="H121" i="91" s="1"/>
  <c r="L120" i="91"/>
  <c r="K120" i="91" s="1"/>
  <c r="I120" i="91"/>
  <c r="H120" i="91" s="1"/>
  <c r="L119" i="91"/>
  <c r="K119" i="91" s="1"/>
  <c r="I119" i="91"/>
  <c r="H119" i="91" s="1"/>
  <c r="L118" i="91"/>
  <c r="K118" i="91" s="1"/>
  <c r="I118" i="91"/>
  <c r="H118" i="91" s="1"/>
  <c r="L117" i="91"/>
  <c r="K117" i="91" s="1"/>
  <c r="I117" i="91"/>
  <c r="H117" i="91" s="1"/>
  <c r="L116" i="91"/>
  <c r="K116" i="91" s="1"/>
  <c r="I116" i="91"/>
  <c r="H116" i="91" s="1"/>
  <c r="L115" i="91"/>
  <c r="K115" i="91" s="1"/>
  <c r="I115" i="91"/>
  <c r="H115" i="91" s="1"/>
  <c r="L114" i="91"/>
  <c r="K114" i="91" s="1"/>
  <c r="I114" i="91"/>
  <c r="H114" i="91" s="1"/>
  <c r="L113" i="91"/>
  <c r="K113" i="91" s="1"/>
  <c r="I113" i="91"/>
  <c r="H113" i="91" s="1"/>
  <c r="L112" i="91"/>
  <c r="K112" i="91" s="1"/>
  <c r="I112" i="91"/>
  <c r="H112" i="91" s="1"/>
  <c r="L111" i="91"/>
  <c r="K111" i="91" s="1"/>
  <c r="I111" i="91"/>
  <c r="H111" i="91" s="1"/>
  <c r="L110" i="91"/>
  <c r="K110" i="91" s="1"/>
  <c r="I110" i="91"/>
  <c r="H110" i="91" s="1"/>
  <c r="L109" i="91"/>
  <c r="K109" i="91" s="1"/>
  <c r="I109" i="91"/>
  <c r="H109" i="91" s="1"/>
  <c r="L108" i="91"/>
  <c r="K108" i="91" s="1"/>
  <c r="I108" i="91"/>
  <c r="H108" i="91" s="1"/>
  <c r="L107" i="91"/>
  <c r="K107" i="91" s="1"/>
  <c r="I107" i="91"/>
  <c r="H107" i="91" s="1"/>
  <c r="L106" i="91"/>
  <c r="K106" i="91" s="1"/>
  <c r="I106" i="91"/>
  <c r="H106" i="91" s="1"/>
  <c r="L105" i="91"/>
  <c r="K105" i="91" s="1"/>
  <c r="I105" i="91"/>
  <c r="H105" i="91" s="1"/>
  <c r="L104" i="91"/>
  <c r="K104" i="91" s="1"/>
  <c r="I104" i="91"/>
  <c r="H104" i="91" s="1"/>
  <c r="L103" i="91"/>
  <c r="K103" i="91" s="1"/>
  <c r="I103" i="91"/>
  <c r="H103" i="91" s="1"/>
  <c r="L102" i="91"/>
  <c r="K102" i="91" s="1"/>
  <c r="I102" i="91"/>
  <c r="H102" i="91" s="1"/>
  <c r="L101" i="91"/>
  <c r="K101" i="91" s="1"/>
  <c r="I101" i="91"/>
  <c r="H101" i="91" s="1"/>
  <c r="L100" i="91"/>
  <c r="K100" i="91" s="1"/>
  <c r="I100" i="91"/>
  <c r="H100" i="91" s="1"/>
  <c r="L99" i="91"/>
  <c r="K99" i="91" s="1"/>
  <c r="I99" i="91"/>
  <c r="H99" i="91" s="1"/>
  <c r="L98" i="91"/>
  <c r="K98" i="91" s="1"/>
  <c r="I98" i="91"/>
  <c r="H98" i="91" s="1"/>
  <c r="L97" i="91"/>
  <c r="K97" i="91" s="1"/>
  <c r="I97" i="91"/>
  <c r="H97" i="91" s="1"/>
  <c r="L95" i="91"/>
  <c r="K95" i="91" s="1"/>
  <c r="I95" i="91"/>
  <c r="H95" i="91" s="1"/>
  <c r="L94" i="91"/>
  <c r="K94" i="91" s="1"/>
  <c r="I94" i="91"/>
  <c r="H94" i="91" s="1"/>
  <c r="L93" i="91"/>
  <c r="K93" i="91" s="1"/>
  <c r="I93" i="91"/>
  <c r="H93" i="91" s="1"/>
  <c r="L92" i="91"/>
  <c r="K92" i="91" s="1"/>
  <c r="I92" i="91"/>
  <c r="H92" i="91" s="1"/>
  <c r="L91" i="91"/>
  <c r="K91" i="91" s="1"/>
  <c r="I91" i="91"/>
  <c r="H91" i="91" s="1"/>
  <c r="L90" i="91"/>
  <c r="K90" i="91" s="1"/>
  <c r="I90" i="91"/>
  <c r="H90" i="91" s="1"/>
  <c r="L89" i="91"/>
  <c r="K89" i="91" s="1"/>
  <c r="I89" i="91"/>
  <c r="H89" i="91" s="1"/>
  <c r="L88" i="91"/>
  <c r="K88" i="91" s="1"/>
  <c r="I88" i="91"/>
  <c r="H88" i="91" s="1"/>
  <c r="L87" i="91"/>
  <c r="K87" i="91" s="1"/>
  <c r="I87" i="91"/>
  <c r="H87" i="91" s="1"/>
  <c r="L86" i="91"/>
  <c r="K86" i="91" s="1"/>
  <c r="I86" i="91"/>
  <c r="H86" i="91" s="1"/>
  <c r="L85" i="91"/>
  <c r="K85" i="91" s="1"/>
  <c r="I85" i="91"/>
  <c r="H85" i="91" s="1"/>
  <c r="L84" i="91"/>
  <c r="K84" i="91" s="1"/>
  <c r="I84" i="91"/>
  <c r="H84" i="91"/>
  <c r="L83" i="91"/>
  <c r="K83" i="91" s="1"/>
  <c r="I83" i="91"/>
  <c r="H83" i="91" s="1"/>
  <c r="L82" i="91"/>
  <c r="K82" i="91" s="1"/>
  <c r="I82" i="91"/>
  <c r="H82" i="91" s="1"/>
  <c r="L81" i="91"/>
  <c r="K81" i="91" s="1"/>
  <c r="I81" i="91"/>
  <c r="H81" i="91" s="1"/>
  <c r="L80" i="91"/>
  <c r="K80" i="91" s="1"/>
  <c r="I80" i="91"/>
  <c r="H80" i="91" s="1"/>
  <c r="L79" i="91"/>
  <c r="K79" i="91" s="1"/>
  <c r="I79" i="91"/>
  <c r="H79" i="91" s="1"/>
  <c r="L78" i="91"/>
  <c r="K78" i="91" s="1"/>
  <c r="I78" i="91"/>
  <c r="H78" i="91" s="1"/>
  <c r="L77" i="91"/>
  <c r="K77" i="91" s="1"/>
  <c r="I77" i="91"/>
  <c r="H77" i="91" s="1"/>
  <c r="L76" i="91"/>
  <c r="K76" i="91" s="1"/>
  <c r="I76" i="91"/>
  <c r="H76" i="91" s="1"/>
  <c r="L75" i="91"/>
  <c r="K75" i="91" s="1"/>
  <c r="I75" i="91"/>
  <c r="H75" i="91" s="1"/>
  <c r="L74" i="91"/>
  <c r="K74" i="91" s="1"/>
  <c r="I74" i="91"/>
  <c r="H74" i="91" s="1"/>
  <c r="L73" i="91"/>
  <c r="K73" i="91" s="1"/>
  <c r="I73" i="91"/>
  <c r="H73" i="91" s="1"/>
  <c r="L72" i="91"/>
  <c r="K72" i="91" s="1"/>
  <c r="I72" i="91"/>
  <c r="H72" i="91" s="1"/>
  <c r="L71" i="91"/>
  <c r="K71" i="91" s="1"/>
  <c r="I71" i="91"/>
  <c r="H71" i="91" s="1"/>
  <c r="L70" i="91"/>
  <c r="K70" i="91" s="1"/>
  <c r="I70" i="91"/>
  <c r="H70" i="91" s="1"/>
  <c r="L69" i="91"/>
  <c r="K69" i="91" s="1"/>
  <c r="I69" i="91"/>
  <c r="H69" i="91" s="1"/>
  <c r="L68" i="91"/>
  <c r="K68" i="91" s="1"/>
  <c r="I68" i="91"/>
  <c r="H68" i="91" s="1"/>
  <c r="H413" i="91"/>
  <c r="H412" i="91"/>
  <c r="H411" i="91"/>
  <c r="H410" i="91"/>
  <c r="H409" i="91"/>
  <c r="H408" i="91"/>
  <c r="H407" i="91"/>
  <c r="H406" i="91"/>
  <c r="H405" i="91"/>
  <c r="H404" i="91"/>
  <c r="H403" i="91"/>
  <c r="H402" i="91"/>
  <c r="H401" i="91"/>
  <c r="H399" i="91"/>
  <c r="H398" i="91"/>
  <c r="H397" i="91"/>
  <c r="H396" i="91"/>
  <c r="H395" i="91"/>
  <c r="H394" i="91"/>
  <c r="H393" i="91"/>
  <c r="H392" i="91"/>
  <c r="H391" i="91"/>
  <c r="H390" i="91"/>
  <c r="H389" i="91"/>
  <c r="H388" i="91"/>
  <c r="H387" i="91"/>
  <c r="H385" i="91"/>
  <c r="H384" i="91"/>
  <c r="H383" i="91"/>
  <c r="H382" i="91"/>
  <c r="H381" i="91"/>
  <c r="H380" i="91"/>
  <c r="H379" i="91"/>
  <c r="H378" i="91"/>
  <c r="H377" i="91"/>
  <c r="H376" i="91"/>
  <c r="H375" i="91"/>
  <c r="H374" i="91"/>
  <c r="H373" i="91"/>
  <c r="H371" i="91"/>
  <c r="H370" i="91"/>
  <c r="H369" i="91"/>
  <c r="H368" i="91"/>
  <c r="H367" i="91"/>
  <c r="H366" i="91"/>
  <c r="H365" i="91"/>
  <c r="H364" i="91"/>
  <c r="H363" i="91"/>
  <c r="H362" i="91"/>
  <c r="H361" i="91"/>
  <c r="H360" i="91"/>
  <c r="H359" i="91"/>
  <c r="L288" i="91"/>
  <c r="K288" i="91" s="1"/>
  <c r="L287" i="91"/>
  <c r="K287" i="91" s="1"/>
  <c r="L286" i="91"/>
  <c r="K286" i="91" s="1"/>
  <c r="L285" i="91"/>
  <c r="K285" i="91" s="1"/>
  <c r="L284" i="91"/>
  <c r="K284" i="91" s="1"/>
  <c r="L283" i="91"/>
  <c r="K283" i="91" s="1"/>
  <c r="L282" i="91"/>
  <c r="K282" i="91" s="1"/>
  <c r="L281" i="91"/>
  <c r="K281" i="91" s="1"/>
  <c r="L280" i="91"/>
  <c r="K280" i="91" s="1"/>
  <c r="L279" i="91"/>
  <c r="K279" i="91" s="1"/>
  <c r="L278" i="91"/>
  <c r="K278" i="91" s="1"/>
  <c r="L276" i="91"/>
  <c r="K276" i="91" s="1"/>
  <c r="L275" i="91"/>
  <c r="K275" i="91" s="1"/>
  <c r="L274" i="91"/>
  <c r="K274" i="91" s="1"/>
  <c r="L273" i="91"/>
  <c r="K273" i="91" s="1"/>
  <c r="L272" i="91"/>
  <c r="K272" i="91" s="1"/>
  <c r="L271" i="91"/>
  <c r="K271" i="91" s="1"/>
  <c r="L270" i="91"/>
  <c r="K270" i="91" s="1"/>
  <c r="L269" i="91"/>
  <c r="K269" i="91" s="1"/>
  <c r="L268" i="91"/>
  <c r="K268" i="91" s="1"/>
  <c r="L267" i="91"/>
  <c r="K267" i="91" s="1"/>
  <c r="L266" i="91"/>
  <c r="K266" i="91" s="1"/>
  <c r="L252" i="91"/>
  <c r="K252" i="91" s="1"/>
  <c r="L251" i="91"/>
  <c r="K251" i="91" s="1"/>
  <c r="L250" i="91"/>
  <c r="K250" i="91" s="1"/>
  <c r="L249" i="91"/>
  <c r="K249" i="91" s="1"/>
  <c r="L248" i="91"/>
  <c r="K248" i="91" s="1"/>
  <c r="L247" i="91"/>
  <c r="K247" i="91" s="1"/>
  <c r="L246" i="91"/>
  <c r="K246" i="91" s="1"/>
  <c r="L245" i="91"/>
  <c r="K245" i="91" s="1"/>
  <c r="L244" i="91"/>
  <c r="K244" i="91" s="1"/>
  <c r="L243" i="91"/>
  <c r="K243" i="91" s="1"/>
  <c r="L242" i="91"/>
  <c r="K242" i="91" s="1"/>
  <c r="L240" i="91"/>
  <c r="K240" i="91" s="1"/>
  <c r="L239" i="91"/>
  <c r="K239" i="91" s="1"/>
  <c r="L238" i="91"/>
  <c r="K238" i="91" s="1"/>
  <c r="L237" i="91"/>
  <c r="K237" i="91" s="1"/>
  <c r="L236" i="91"/>
  <c r="K236" i="91" s="1"/>
  <c r="L235" i="91"/>
  <c r="K235" i="91" s="1"/>
  <c r="L234" i="91"/>
  <c r="K234" i="91" s="1"/>
  <c r="L233" i="91"/>
  <c r="K233" i="91" s="1"/>
  <c r="L232" i="91"/>
  <c r="K232" i="91" s="1"/>
  <c r="L231" i="91"/>
  <c r="K231" i="91" s="1"/>
  <c r="L230" i="91"/>
  <c r="K230" i="91" s="1"/>
  <c r="L216" i="91"/>
  <c r="K216" i="91" s="1"/>
  <c r="L215" i="91"/>
  <c r="K215" i="91" s="1"/>
  <c r="L214" i="91"/>
  <c r="K214" i="91" s="1"/>
  <c r="L213" i="91"/>
  <c r="K213" i="91" s="1"/>
  <c r="L212" i="91"/>
  <c r="K212" i="91" s="1"/>
  <c r="L211" i="91"/>
  <c r="K211" i="91" s="1"/>
  <c r="L210" i="91"/>
  <c r="K210" i="91" s="1"/>
  <c r="L209" i="91"/>
  <c r="K209" i="91" s="1"/>
  <c r="L208" i="91"/>
  <c r="K208" i="91" s="1"/>
  <c r="L207" i="91"/>
  <c r="K207" i="91" s="1"/>
  <c r="L206" i="91"/>
  <c r="K206" i="91" s="1"/>
  <c r="L204" i="91"/>
  <c r="K204" i="91" s="1"/>
  <c r="L203" i="91"/>
  <c r="K203" i="91" s="1"/>
  <c r="L202" i="91"/>
  <c r="K202" i="91" s="1"/>
  <c r="L201" i="91"/>
  <c r="K201" i="91" s="1"/>
  <c r="L200" i="91"/>
  <c r="K200" i="91" s="1"/>
  <c r="L199" i="91"/>
  <c r="K199" i="91" s="1"/>
  <c r="L198" i="91"/>
  <c r="K198" i="91" s="1"/>
  <c r="L197" i="91"/>
  <c r="K197" i="91" s="1"/>
  <c r="L196" i="91"/>
  <c r="K196" i="91" s="1"/>
  <c r="L195" i="91"/>
  <c r="K195" i="91" s="1"/>
  <c r="L194" i="91"/>
  <c r="K194" i="91" s="1"/>
  <c r="L180" i="91"/>
  <c r="K180" i="91" s="1"/>
  <c r="L179" i="91"/>
  <c r="K179" i="91" s="1"/>
  <c r="L178" i="91"/>
  <c r="K178" i="91" s="1"/>
  <c r="L177" i="91"/>
  <c r="K177" i="91" s="1"/>
  <c r="L176" i="91"/>
  <c r="K176" i="91" s="1"/>
  <c r="L175" i="91"/>
  <c r="K175" i="91" s="1"/>
  <c r="L174" i="91"/>
  <c r="K174" i="91" s="1"/>
  <c r="L173" i="91"/>
  <c r="K173" i="91" s="1"/>
  <c r="L172" i="91"/>
  <c r="K172" i="91" s="1"/>
  <c r="L171" i="91"/>
  <c r="K171" i="91" s="1"/>
  <c r="L170" i="91"/>
  <c r="K170" i="91" s="1"/>
  <c r="L168" i="91"/>
  <c r="K168" i="91" s="1"/>
  <c r="L167" i="91"/>
  <c r="K167" i="91" s="1"/>
  <c r="L166" i="91"/>
  <c r="K166" i="91" s="1"/>
  <c r="L165" i="91"/>
  <c r="K165" i="91" s="1"/>
  <c r="L164" i="91"/>
  <c r="K164" i="91" s="1"/>
  <c r="L163" i="91"/>
  <c r="K163" i="91" s="1"/>
  <c r="L162" i="91"/>
  <c r="K162" i="91" s="1"/>
  <c r="L161" i="91"/>
  <c r="K161" i="91" s="1"/>
  <c r="L160" i="91"/>
  <c r="K160" i="91" s="1"/>
  <c r="L159" i="91"/>
  <c r="K159" i="91" s="1"/>
  <c r="L158" i="91"/>
  <c r="K158" i="91" s="1"/>
  <c r="H358" i="91"/>
  <c r="H357" i="91"/>
  <c r="H352" i="91"/>
  <c r="H351" i="91"/>
  <c r="H349" i="91"/>
  <c r="H348" i="91"/>
  <c r="H346" i="91"/>
  <c r="H345" i="91"/>
  <c r="H344" i="91"/>
  <c r="H343" i="91"/>
  <c r="H341" i="91"/>
  <c r="H340" i="91"/>
  <c r="H339" i="91"/>
  <c r="H338" i="91"/>
  <c r="H336" i="91"/>
  <c r="H335" i="91"/>
  <c r="H334" i="91"/>
  <c r="H333" i="91"/>
  <c r="H331" i="91"/>
  <c r="H330" i="91"/>
  <c r="H329" i="91"/>
  <c r="H328" i="91"/>
  <c r="H326" i="91"/>
  <c r="H325" i="91"/>
  <c r="H324" i="91"/>
  <c r="H323" i="91"/>
  <c r="H321" i="91"/>
  <c r="H320" i="91"/>
  <c r="H319" i="91"/>
  <c r="H318" i="91"/>
  <c r="H316" i="91"/>
  <c r="H315" i="91"/>
  <c r="H314" i="91"/>
  <c r="H313" i="91"/>
  <c r="I50" i="91"/>
  <c r="H50" i="91" s="1"/>
  <c r="I49" i="91"/>
  <c r="H49" i="91" s="1"/>
  <c r="I48" i="91"/>
  <c r="H48" i="91" s="1"/>
  <c r="I47" i="91"/>
  <c r="H47" i="91" s="1"/>
  <c r="I46" i="91"/>
  <c r="H46" i="91" s="1"/>
  <c r="I45" i="91"/>
  <c r="H45" i="91" s="1"/>
  <c r="L44" i="91"/>
  <c r="K44" i="91"/>
  <c r="I44" i="91"/>
  <c r="H44" i="91" s="1"/>
  <c r="L39" i="91"/>
  <c r="K39" i="91" s="1"/>
  <c r="I39" i="91"/>
  <c r="H39" i="91" s="1"/>
  <c r="L38" i="91"/>
  <c r="K38" i="91" s="1"/>
  <c r="I38" i="91"/>
  <c r="H38" i="91" s="1"/>
  <c r="L36" i="91"/>
  <c r="K36" i="91" s="1"/>
  <c r="I36" i="91"/>
  <c r="H36" i="91" s="1"/>
  <c r="L35" i="91"/>
  <c r="K35" i="91" s="1"/>
  <c r="I35" i="91"/>
  <c r="H35" i="91" s="1"/>
  <c r="L34" i="91"/>
  <c r="K34" i="91" s="1"/>
  <c r="I34" i="91"/>
  <c r="H34" i="91" s="1"/>
  <c r="L29" i="91"/>
  <c r="K29" i="91" s="1"/>
  <c r="I29" i="91"/>
  <c r="H29" i="91" s="1"/>
  <c r="L28" i="91"/>
  <c r="K28" i="91" s="1"/>
  <c r="I28" i="91"/>
  <c r="H28" i="91" s="1"/>
  <c r="L26" i="91"/>
  <c r="K26" i="91" s="1"/>
  <c r="I26" i="91"/>
  <c r="H26" i="91" s="1"/>
  <c r="L25" i="91"/>
  <c r="K25" i="91" s="1"/>
  <c r="I25" i="91"/>
  <c r="H25" i="91" s="1"/>
  <c r="L24" i="91"/>
  <c r="K24" i="91" s="1"/>
  <c r="I24" i="91"/>
  <c r="H24" i="91" s="1"/>
  <c r="M123" i="91" l="1"/>
  <c r="M91" i="91"/>
  <c r="M312" i="91"/>
  <c r="M306" i="91"/>
  <c r="M304" i="91"/>
  <c r="M276" i="91"/>
  <c r="M244" i="91"/>
  <c r="M215" i="91"/>
  <c r="M203" i="91"/>
  <c r="M160" i="91"/>
  <c r="M107" i="91"/>
  <c r="M97" i="91"/>
  <c r="M81" i="91"/>
  <c r="M77" i="91"/>
  <c r="M69" i="91"/>
  <c r="M113" i="91"/>
  <c r="M59" i="91"/>
  <c r="M176" i="91"/>
  <c r="M286" i="91"/>
  <c r="M284" i="91"/>
  <c r="M282" i="91"/>
  <c r="M278" i="91"/>
  <c r="M274" i="91"/>
  <c r="M270" i="91"/>
  <c r="M268" i="91"/>
  <c r="M266" i="91"/>
  <c r="M252" i="91"/>
  <c r="M250" i="91"/>
  <c r="M246" i="91"/>
  <c r="M242" i="91"/>
  <c r="M238" i="91"/>
  <c r="M236" i="91"/>
  <c r="M234" i="91"/>
  <c r="M216" i="91"/>
  <c r="M208" i="91"/>
  <c r="M202" i="91"/>
  <c r="M196" i="91"/>
  <c r="M170" i="91"/>
  <c r="M35" i="91"/>
  <c r="M25" i="91"/>
  <c r="M159" i="91"/>
  <c r="M171" i="91"/>
  <c r="M73" i="91"/>
  <c r="M75" i="91"/>
  <c r="M83" i="91"/>
  <c r="M89" i="91"/>
  <c r="M99" i="91"/>
  <c r="M105" i="91"/>
  <c r="M115" i="91"/>
  <c r="M121" i="91"/>
  <c r="M53" i="91"/>
  <c r="M29" i="91"/>
  <c r="M87" i="91"/>
  <c r="M101" i="91"/>
  <c r="M109" i="91"/>
  <c r="M117" i="91"/>
  <c r="M55" i="91"/>
  <c r="M167" i="91"/>
  <c r="M199" i="91"/>
  <c r="M231" i="91"/>
  <c r="M79" i="91"/>
  <c r="M85" i="91"/>
  <c r="M95" i="91"/>
  <c r="M103" i="91"/>
  <c r="M168" i="91"/>
  <c r="M180" i="91"/>
  <c r="M200" i="91"/>
  <c r="M212" i="91"/>
  <c r="M232" i="91"/>
  <c r="M240" i="91"/>
  <c r="M248" i="91"/>
  <c r="M272" i="91"/>
  <c r="M280" i="91"/>
  <c r="M288" i="91"/>
  <c r="M39" i="91"/>
  <c r="M71" i="91"/>
  <c r="M93" i="91"/>
  <c r="M111" i="91"/>
  <c r="M119" i="91"/>
  <c r="M72" i="91"/>
  <c r="M124" i="91"/>
  <c r="M178" i="91"/>
  <c r="M210" i="91"/>
  <c r="M36" i="91"/>
  <c r="M235" i="91"/>
  <c r="M243" i="91"/>
  <c r="M267" i="91"/>
  <c r="M24" i="91"/>
  <c r="M28" i="91"/>
  <c r="M44" i="91"/>
  <c r="M52" i="91"/>
  <c r="M56" i="91"/>
  <c r="M68" i="91"/>
  <c r="M76" i="91"/>
  <c r="M80" i="91"/>
  <c r="M84" i="91"/>
  <c r="M88" i="91"/>
  <c r="M92" i="91"/>
  <c r="M100" i="91"/>
  <c r="M104" i="91"/>
  <c r="M108" i="91"/>
  <c r="M112" i="91"/>
  <c r="M116" i="91"/>
  <c r="M120" i="91"/>
  <c r="M158" i="91"/>
  <c r="M164" i="91"/>
  <c r="M172" i="91"/>
  <c r="M174" i="91"/>
  <c r="M175" i="91"/>
  <c r="M201" i="91"/>
  <c r="M204" i="91"/>
  <c r="M206" i="91"/>
  <c r="M207" i="91"/>
  <c r="M233" i="91"/>
  <c r="M249" i="91"/>
  <c r="M281" i="91"/>
  <c r="M213" i="91"/>
  <c r="M162" i="91"/>
  <c r="M163" i="91"/>
  <c r="M173" i="91"/>
  <c r="M179" i="91"/>
  <c r="M194" i="91"/>
  <c r="M195" i="91"/>
  <c r="M211" i="91"/>
  <c r="M239" i="91"/>
  <c r="M247" i="91"/>
  <c r="M269" i="91"/>
  <c r="M285" i="91"/>
  <c r="M307" i="91"/>
  <c r="M165" i="91"/>
  <c r="M197" i="91"/>
  <c r="M251" i="91"/>
  <c r="M26" i="91"/>
  <c r="M34" i="91"/>
  <c r="M38" i="91"/>
  <c r="M58" i="91"/>
  <c r="M70" i="91"/>
  <c r="M74" i="91"/>
  <c r="M78" i="91"/>
  <c r="M82" i="91"/>
  <c r="M86" i="91"/>
  <c r="M90" i="91"/>
  <c r="M94" i="91"/>
  <c r="M98" i="91"/>
  <c r="M102" i="91"/>
  <c r="M106" i="91"/>
  <c r="M110" i="91"/>
  <c r="M114" i="91"/>
  <c r="M118" i="91"/>
  <c r="M122" i="91"/>
  <c r="M161" i="91"/>
  <c r="M166" i="91"/>
  <c r="M177" i="91"/>
  <c r="M198" i="91"/>
  <c r="M209" i="91"/>
  <c r="M214" i="91"/>
  <c r="M230" i="91"/>
  <c r="M237" i="91"/>
  <c r="M245" i="91"/>
  <c r="M273" i="91"/>
  <c r="M279" i="91"/>
  <c r="M271" i="91"/>
  <c r="M275" i="91"/>
  <c r="M283" i="91"/>
  <c r="M287" i="91"/>
  <c r="M303" i="91"/>
  <c r="AB101" i="87"/>
  <c r="AB100" i="87"/>
  <c r="AB99" i="87"/>
  <c r="AB98" i="87"/>
  <c r="AB97" i="87"/>
  <c r="AB96" i="87"/>
  <c r="AB95" i="87"/>
  <c r="AB94" i="87"/>
  <c r="AB93" i="87"/>
  <c r="AB92" i="87"/>
  <c r="AB91" i="87"/>
  <c r="AB90" i="87"/>
  <c r="AB89" i="87"/>
  <c r="AB88" i="87"/>
  <c r="AB87" i="87"/>
  <c r="AB86" i="87"/>
  <c r="AB85" i="87"/>
  <c r="AB84" i="87"/>
  <c r="AB83" i="87"/>
  <c r="AB82" i="87"/>
  <c r="AB81" i="87"/>
  <c r="AB80" i="87"/>
  <c r="AB79" i="87"/>
  <c r="AB78" i="87"/>
  <c r="AB77" i="87"/>
  <c r="AB76" i="87"/>
  <c r="AB75" i="87"/>
  <c r="AB74" i="87"/>
  <c r="AB72" i="87"/>
  <c r="AB42" i="87"/>
  <c r="Y21" i="89"/>
  <c r="Y20" i="89"/>
  <c r="Z20" i="89" s="1"/>
  <c r="L320" i="91" s="1"/>
  <c r="Y19" i="89"/>
  <c r="Y16" i="89"/>
  <c r="Z16" i="89" s="1"/>
  <c r="AC72" i="87" l="1"/>
  <c r="I499" i="91"/>
  <c r="AC101" i="87"/>
  <c r="L527" i="91" s="1"/>
  <c r="K527" i="91" s="1"/>
  <c r="I527" i="91"/>
  <c r="AC100" i="87"/>
  <c r="L526" i="91" s="1"/>
  <c r="K526" i="91" s="1"/>
  <c r="I526" i="91"/>
  <c r="AC99" i="87"/>
  <c r="L525" i="91" s="1"/>
  <c r="K525" i="91" s="1"/>
  <c r="I525" i="91"/>
  <c r="AC98" i="87"/>
  <c r="L524" i="91" s="1"/>
  <c r="K524" i="91" s="1"/>
  <c r="I524" i="91"/>
  <c r="AC97" i="87"/>
  <c r="L523" i="91" s="1"/>
  <c r="K523" i="91" s="1"/>
  <c r="I523" i="91"/>
  <c r="AC96" i="87"/>
  <c r="L522" i="91" s="1"/>
  <c r="K522" i="91" s="1"/>
  <c r="I522" i="91"/>
  <c r="AC95" i="87"/>
  <c r="L521" i="91" s="1"/>
  <c r="K521" i="91" s="1"/>
  <c r="I521" i="91"/>
  <c r="AC94" i="87"/>
  <c r="L520" i="91" s="1"/>
  <c r="K520" i="91" s="1"/>
  <c r="I520" i="91"/>
  <c r="AC93" i="87"/>
  <c r="L519" i="91" s="1"/>
  <c r="K519" i="91" s="1"/>
  <c r="I519" i="91"/>
  <c r="AC92" i="87"/>
  <c r="L518" i="91" s="1"/>
  <c r="K518" i="91" s="1"/>
  <c r="I518" i="91"/>
  <c r="AC91" i="87"/>
  <c r="L517" i="91" s="1"/>
  <c r="K517" i="91" s="1"/>
  <c r="I517" i="91"/>
  <c r="AC90" i="87"/>
  <c r="L516" i="91" s="1"/>
  <c r="K516" i="91" s="1"/>
  <c r="I516" i="91"/>
  <c r="AC89" i="87"/>
  <c r="L515" i="91" s="1"/>
  <c r="K515" i="91" s="1"/>
  <c r="I515" i="91"/>
  <c r="AC88" i="87"/>
  <c r="L514" i="91" s="1"/>
  <c r="K514" i="91" s="1"/>
  <c r="I514" i="91"/>
  <c r="AC87" i="87"/>
  <c r="L513" i="91" s="1"/>
  <c r="K513" i="91" s="1"/>
  <c r="I513" i="91"/>
  <c r="AC86" i="87"/>
  <c r="L512" i="91" s="1"/>
  <c r="K512" i="91" s="1"/>
  <c r="I512" i="91"/>
  <c r="AC85" i="87"/>
  <c r="L511" i="91" s="1"/>
  <c r="K511" i="91" s="1"/>
  <c r="I511" i="91"/>
  <c r="AC84" i="87"/>
  <c r="L510" i="91" s="1"/>
  <c r="K510" i="91" s="1"/>
  <c r="I510" i="91"/>
  <c r="AC83" i="87"/>
  <c r="L509" i="91" s="1"/>
  <c r="K509" i="91" s="1"/>
  <c r="I509" i="91"/>
  <c r="AC82" i="87"/>
  <c r="L508" i="91" s="1"/>
  <c r="K508" i="91" s="1"/>
  <c r="I508" i="91"/>
  <c r="AC81" i="87"/>
  <c r="L507" i="91" s="1"/>
  <c r="K507" i="91" s="1"/>
  <c r="I507" i="91"/>
  <c r="AC80" i="87"/>
  <c r="L506" i="91" s="1"/>
  <c r="K506" i="91" s="1"/>
  <c r="I506" i="91"/>
  <c r="AC79" i="87"/>
  <c r="L505" i="91" s="1"/>
  <c r="K505" i="91" s="1"/>
  <c r="I505" i="91"/>
  <c r="AC78" i="87"/>
  <c r="L504" i="91" s="1"/>
  <c r="K504" i="91" s="1"/>
  <c r="I504" i="91"/>
  <c r="AC77" i="87"/>
  <c r="L503" i="91" s="1"/>
  <c r="K503" i="91" s="1"/>
  <c r="I503" i="91"/>
  <c r="AC76" i="87"/>
  <c r="L502" i="91" s="1"/>
  <c r="K502" i="91" s="1"/>
  <c r="I502" i="91"/>
  <c r="AC75" i="87"/>
  <c r="L501" i="91" s="1"/>
  <c r="K501" i="91" s="1"/>
  <c r="I501" i="91"/>
  <c r="AC74" i="87"/>
  <c r="L500" i="91" s="1"/>
  <c r="K500" i="91" s="1"/>
  <c r="I500" i="91"/>
  <c r="AC42" i="87"/>
  <c r="I498" i="91"/>
  <c r="Z19" i="89"/>
  <c r="Y22" i="89" s="1"/>
  <c r="I319" i="91"/>
  <c r="Z21" i="89"/>
  <c r="L321" i="91" s="1"/>
  <c r="K321" i="91" s="1"/>
  <c r="I321" i="91"/>
  <c r="L318" i="91"/>
  <c r="K318" i="91" s="1"/>
  <c r="I21" i="91"/>
  <c r="H21" i="91" s="1"/>
  <c r="K320" i="91"/>
  <c r="I320" i="91"/>
  <c r="I318" i="91"/>
  <c r="M501" i="91" l="1"/>
  <c r="M505" i="91"/>
  <c r="M521" i="91"/>
  <c r="M502" i="91"/>
  <c r="M506" i="91"/>
  <c r="M510" i="91"/>
  <c r="M514" i="91"/>
  <c r="M518" i="91"/>
  <c r="M526" i="91"/>
  <c r="M507" i="91"/>
  <c r="M515" i="91"/>
  <c r="M504" i="91"/>
  <c r="M508" i="91"/>
  <c r="M512" i="91"/>
  <c r="M516" i="91"/>
  <c r="M520" i="91"/>
  <c r="M524" i="91"/>
  <c r="M527" i="91"/>
  <c r="M525" i="91"/>
  <c r="M523" i="91"/>
  <c r="M517" i="91"/>
  <c r="M513" i="91"/>
  <c r="M522" i="91"/>
  <c r="M503" i="91"/>
  <c r="M519" i="91"/>
  <c r="M511" i="91"/>
  <c r="M509" i="91"/>
  <c r="M500" i="91"/>
  <c r="L499" i="91"/>
  <c r="K499" i="91" s="1"/>
  <c r="M499" i="91" s="1"/>
  <c r="I66" i="91"/>
  <c r="H66" i="91" s="1"/>
  <c r="I65" i="91"/>
  <c r="H65" i="91" s="1"/>
  <c r="L498" i="91"/>
  <c r="K498" i="91" s="1"/>
  <c r="M498" i="91" s="1"/>
  <c r="AB102" i="87"/>
  <c r="AC102" i="87" s="1"/>
  <c r="L528" i="91" s="1"/>
  <c r="K528" i="91" s="1"/>
  <c r="H528" i="91"/>
  <c r="H322" i="91"/>
  <c r="M321" i="91"/>
  <c r="M320" i="91"/>
  <c r="L319" i="91"/>
  <c r="K319" i="91" s="1"/>
  <c r="M319" i="91" s="1"/>
  <c r="I22" i="91"/>
  <c r="H22" i="91" s="1"/>
  <c r="M318" i="91"/>
  <c r="Z22" i="89"/>
  <c r="I322" i="91"/>
  <c r="AB106" i="87"/>
  <c r="V21" i="89"/>
  <c r="I67" i="91" l="1"/>
  <c r="L18" i="91"/>
  <c r="K18" i="91" s="1"/>
  <c r="I528" i="91"/>
  <c r="M528" i="91" s="1"/>
  <c r="L322" i="91"/>
  <c r="K322" i="91" s="1"/>
  <c r="M322" i="91" s="1"/>
  <c r="I23" i="91"/>
  <c r="H23" i="91" s="1"/>
  <c r="I18" i="91"/>
  <c r="H18" i="91" s="1"/>
  <c r="Y27" i="89"/>
  <c r="I316" i="91"/>
  <c r="H67" i="91"/>
  <c r="B2" i="90"/>
  <c r="B3" i="90"/>
  <c r="B4" i="90"/>
  <c r="B7" i="90"/>
  <c r="B8" i="90"/>
  <c r="B2" i="73"/>
  <c r="B3" i="73"/>
  <c r="B4" i="73"/>
  <c r="B7" i="73"/>
  <c r="B8" i="73"/>
  <c r="AN14" i="73"/>
  <c r="AN15" i="73"/>
  <c r="AN16" i="73"/>
  <c r="AO16" i="73" s="1"/>
  <c r="AN17" i="73"/>
  <c r="AN18" i="73"/>
  <c r="AN19" i="73"/>
  <c r="AN20" i="73"/>
  <c r="AO20" i="73" s="1"/>
  <c r="AN21" i="73"/>
  <c r="AN22" i="73"/>
  <c r="AN23" i="73"/>
  <c r="AN24" i="73"/>
  <c r="AO24" i="73" s="1"/>
  <c r="V25" i="73"/>
  <c r="Y25" i="73"/>
  <c r="AB25" i="73"/>
  <c r="AE25" i="73"/>
  <c r="AF25" i="73" s="1"/>
  <c r="AH25" i="73"/>
  <c r="AK25" i="73"/>
  <c r="AN26" i="73"/>
  <c r="AN27" i="73"/>
  <c r="AN28" i="73"/>
  <c r="AN29" i="73"/>
  <c r="AN30" i="73"/>
  <c r="AO30" i="73" s="1"/>
  <c r="L868" i="91" s="1"/>
  <c r="AN31" i="73"/>
  <c r="AN32" i="73"/>
  <c r="AN33" i="73"/>
  <c r="AN34" i="73"/>
  <c r="AN35" i="73"/>
  <c r="AN36" i="73"/>
  <c r="V37" i="73"/>
  <c r="Y37" i="73"/>
  <c r="Z37" i="73" s="1"/>
  <c r="AB37" i="73"/>
  <c r="AE37" i="73"/>
  <c r="AH37" i="73"/>
  <c r="AK37" i="73"/>
  <c r="V38" i="73"/>
  <c r="Y38" i="73"/>
  <c r="AB38" i="73"/>
  <c r="AE38" i="73"/>
  <c r="AH38" i="73"/>
  <c r="AK38" i="73"/>
  <c r="V39" i="73"/>
  <c r="Y39" i="73"/>
  <c r="AB39" i="73"/>
  <c r="AE39" i="73"/>
  <c r="AF39" i="73" s="1"/>
  <c r="AH39" i="73"/>
  <c r="AK39" i="73"/>
  <c r="V40" i="73"/>
  <c r="Y40" i="73"/>
  <c r="AB40" i="73"/>
  <c r="AE40" i="73"/>
  <c r="AH40" i="73"/>
  <c r="AI40" i="73" s="1"/>
  <c r="L828" i="91" s="1"/>
  <c r="AK40" i="73"/>
  <c r="V41" i="73"/>
  <c r="Y41" i="73"/>
  <c r="AB41" i="73"/>
  <c r="AE41" i="73"/>
  <c r="AH41" i="73"/>
  <c r="AK41" i="73"/>
  <c r="AL41" i="73" s="1"/>
  <c r="V42" i="73"/>
  <c r="Y42" i="73"/>
  <c r="AB42" i="73"/>
  <c r="AE42" i="73"/>
  <c r="AH42" i="73"/>
  <c r="AK42" i="73"/>
  <c r="V43" i="73"/>
  <c r="Y43" i="73"/>
  <c r="AB43" i="73"/>
  <c r="AE43" i="73"/>
  <c r="AH43" i="73"/>
  <c r="AK43" i="73"/>
  <c r="V44" i="73"/>
  <c r="W44" i="73" s="1"/>
  <c r="Y44" i="73"/>
  <c r="AB44" i="73"/>
  <c r="AE44" i="73"/>
  <c r="AH44" i="73"/>
  <c r="AK44" i="73"/>
  <c r="V45" i="73"/>
  <c r="Y45" i="73"/>
  <c r="AB45" i="73"/>
  <c r="AE45" i="73"/>
  <c r="AH45" i="73"/>
  <c r="AK45" i="73"/>
  <c r="V46" i="73"/>
  <c r="Y46" i="73"/>
  <c r="AB46" i="73"/>
  <c r="AE46" i="73"/>
  <c r="AH46" i="73"/>
  <c r="AK46" i="73"/>
  <c r="V47" i="73"/>
  <c r="Y47" i="73"/>
  <c r="AB47" i="73"/>
  <c r="AE47" i="73"/>
  <c r="AH47" i="73"/>
  <c r="AK47" i="73"/>
  <c r="V48" i="73"/>
  <c r="Y48" i="73"/>
  <c r="AB48" i="73"/>
  <c r="AE48" i="73"/>
  <c r="AH48" i="73"/>
  <c r="AI48" i="73" s="1"/>
  <c r="L836" i="91" s="1"/>
  <c r="AK48" i="73"/>
  <c r="B2" i="65"/>
  <c r="B3" i="65"/>
  <c r="B4" i="65"/>
  <c r="B7" i="65"/>
  <c r="B8" i="65"/>
  <c r="B9" i="65"/>
  <c r="V74" i="65"/>
  <c r="V118" i="65"/>
  <c r="V170" i="65"/>
  <c r="V217" i="65"/>
  <c r="V236" i="65"/>
  <c r="V295" i="65"/>
  <c r="V300" i="65"/>
  <c r="V344" i="65"/>
  <c r="V396" i="65"/>
  <c r="V443" i="65"/>
  <c r="V462" i="65"/>
  <c r="V466" i="65"/>
  <c r="V467" i="65"/>
  <c r="V468" i="65"/>
  <c r="V469" i="65"/>
  <c r="V470" i="65"/>
  <c r="V471" i="65"/>
  <c r="V472" i="65"/>
  <c r="V473" i="65"/>
  <c r="W473" i="65" s="1"/>
  <c r="L550" i="91" s="1"/>
  <c r="V474" i="65"/>
  <c r="V475" i="65"/>
  <c r="V476" i="65"/>
  <c r="V477" i="65"/>
  <c r="V478" i="65"/>
  <c r="V479" i="65"/>
  <c r="V480" i="65"/>
  <c r="V481" i="65"/>
  <c r="V482" i="65"/>
  <c r="V483" i="65"/>
  <c r="V485" i="65"/>
  <c r="V486" i="65"/>
  <c r="V487" i="65"/>
  <c r="V488" i="65"/>
  <c r="V489" i="65"/>
  <c r="V490" i="65"/>
  <c r="V491" i="65"/>
  <c r="V492" i="65"/>
  <c r="V493" i="65"/>
  <c r="V494" i="65"/>
  <c r="V495" i="65"/>
  <c r="V496" i="65"/>
  <c r="V497" i="65"/>
  <c r="V498" i="65"/>
  <c r="V499" i="65"/>
  <c r="V500" i="65"/>
  <c r="V501" i="65"/>
  <c r="V502" i="65"/>
  <c r="V503" i="65"/>
  <c r="V504" i="65"/>
  <c r="V505" i="65"/>
  <c r="V506" i="65"/>
  <c r="V507" i="65"/>
  <c r="V508" i="65"/>
  <c r="V509" i="65"/>
  <c r="V510" i="65"/>
  <c r="V511" i="65"/>
  <c r="V512" i="65"/>
  <c r="V513" i="65"/>
  <c r="V484" i="65"/>
  <c r="V514" i="65"/>
  <c r="V515" i="65"/>
  <c r="V516" i="65"/>
  <c r="V517" i="65"/>
  <c r="V518" i="65"/>
  <c r="V519" i="65"/>
  <c r="V520" i="65"/>
  <c r="V522" i="65"/>
  <c r="V523" i="65"/>
  <c r="V524" i="65"/>
  <c r="V525" i="65"/>
  <c r="V527" i="65"/>
  <c r="V528" i="65"/>
  <c r="V529" i="65"/>
  <c r="V530" i="65"/>
  <c r="V531" i="65"/>
  <c r="V532" i="65"/>
  <c r="V533" i="65"/>
  <c r="V534" i="65"/>
  <c r="V535" i="65"/>
  <c r="V536" i="65"/>
  <c r="V537" i="65"/>
  <c r="V538" i="65"/>
  <c r="V539" i="65"/>
  <c r="V540" i="65"/>
  <c r="V541" i="65"/>
  <c r="V542" i="65"/>
  <c r="V543" i="65"/>
  <c r="V544" i="65"/>
  <c r="V545" i="65"/>
  <c r="V546" i="65"/>
  <c r="V547" i="65"/>
  <c r="V548" i="65"/>
  <c r="V549" i="65"/>
  <c r="V550" i="65"/>
  <c r="V551" i="65"/>
  <c r="V552" i="65"/>
  <c r="V553" i="65"/>
  <c r="V554" i="65"/>
  <c r="V555" i="65"/>
  <c r="V556" i="65"/>
  <c r="V557" i="65"/>
  <c r="V558" i="65"/>
  <c r="V559" i="65"/>
  <c r="V560" i="65"/>
  <c r="V561" i="65"/>
  <c r="V562" i="65"/>
  <c r="V563" i="65"/>
  <c r="V564" i="65"/>
  <c r="V565" i="65"/>
  <c r="V566" i="65"/>
  <c r="V567" i="65"/>
  <c r="V568" i="65"/>
  <c r="V569" i="65"/>
  <c r="V571" i="65"/>
  <c r="V572" i="65"/>
  <c r="V573" i="65"/>
  <c r="V574" i="65"/>
  <c r="V575" i="65"/>
  <c r="V576" i="65"/>
  <c r="V577" i="65"/>
  <c r="V578" i="65"/>
  <c r="V579" i="65"/>
  <c r="V580" i="65"/>
  <c r="V581" i="65"/>
  <c r="V582" i="65"/>
  <c r="V583" i="65"/>
  <c r="V584" i="65"/>
  <c r="V585" i="65"/>
  <c r="V586" i="65"/>
  <c r="V587" i="65"/>
  <c r="V588" i="65"/>
  <c r="V589" i="65"/>
  <c r="V590" i="65"/>
  <c r="V591" i="65"/>
  <c r="V592" i="65"/>
  <c r="V593" i="65"/>
  <c r="V594" i="65"/>
  <c r="V595" i="65"/>
  <c r="V596" i="65"/>
  <c r="V597" i="65"/>
  <c r="V598" i="65"/>
  <c r="V599" i="65"/>
  <c r="V600" i="65"/>
  <c r="V601" i="65"/>
  <c r="W601" i="65" s="1"/>
  <c r="L678" i="91" s="1"/>
  <c r="V602" i="65"/>
  <c r="V603" i="65"/>
  <c r="V604" i="65"/>
  <c r="V605" i="65"/>
  <c r="V606" i="65"/>
  <c r="V607" i="65"/>
  <c r="V608" i="65"/>
  <c r="V609" i="65"/>
  <c r="V610" i="65"/>
  <c r="V611" i="65"/>
  <c r="V612" i="65"/>
  <c r="V613" i="65"/>
  <c r="V614" i="65"/>
  <c r="V615" i="65"/>
  <c r="V616" i="65"/>
  <c r="V617" i="65"/>
  <c r="V618" i="65"/>
  <c r="V619" i="65"/>
  <c r="V620" i="65"/>
  <c r="V621" i="65"/>
  <c r="V623" i="65"/>
  <c r="W623" i="65" s="1"/>
  <c r="L700" i="91" s="1"/>
  <c r="V624" i="65"/>
  <c r="V625" i="65"/>
  <c r="V626" i="65"/>
  <c r="V627" i="65"/>
  <c r="V628" i="65"/>
  <c r="V629" i="65"/>
  <c r="V630" i="65"/>
  <c r="V631" i="65"/>
  <c r="V632" i="65"/>
  <c r="V633" i="65"/>
  <c r="V634" i="65"/>
  <c r="V635" i="65"/>
  <c r="V636" i="65"/>
  <c r="V637" i="65"/>
  <c r="V638" i="65"/>
  <c r="V639" i="65"/>
  <c r="W639" i="65" s="1"/>
  <c r="L716" i="91" s="1"/>
  <c r="V640" i="65"/>
  <c r="V641" i="65"/>
  <c r="V642" i="65"/>
  <c r="V643" i="65"/>
  <c r="V644" i="65"/>
  <c r="V645" i="65"/>
  <c r="V646" i="65"/>
  <c r="V647" i="65"/>
  <c r="V648" i="65"/>
  <c r="V649" i="65"/>
  <c r="V650" i="65"/>
  <c r="V651" i="65"/>
  <c r="V652" i="65"/>
  <c r="V653" i="65"/>
  <c r="V654" i="65"/>
  <c r="V655" i="65"/>
  <c r="V656" i="65"/>
  <c r="V657" i="65"/>
  <c r="V658" i="65"/>
  <c r="V659" i="65"/>
  <c r="V660" i="65"/>
  <c r="V661" i="65"/>
  <c r="V662" i="65"/>
  <c r="V663" i="65"/>
  <c r="V664" i="65"/>
  <c r="V665" i="65"/>
  <c r="V666" i="65"/>
  <c r="V667" i="65"/>
  <c r="V668" i="65"/>
  <c r="V670" i="65"/>
  <c r="V671" i="65"/>
  <c r="W671" i="65" s="1"/>
  <c r="L748" i="91" s="1"/>
  <c r="V672" i="65"/>
  <c r="V673" i="65"/>
  <c r="V674" i="65"/>
  <c r="V675" i="65"/>
  <c r="V676" i="65"/>
  <c r="V677" i="65"/>
  <c r="V678" i="65"/>
  <c r="V679" i="65"/>
  <c r="V680" i="65"/>
  <c r="V681" i="65"/>
  <c r="V682" i="65"/>
  <c r="V683" i="65"/>
  <c r="V684" i="65"/>
  <c r="V685" i="65"/>
  <c r="V686" i="65"/>
  <c r="V687" i="65"/>
  <c r="W687" i="65" s="1"/>
  <c r="L764" i="91" s="1"/>
  <c r="V689" i="65"/>
  <c r="B2" i="87"/>
  <c r="B3" i="87"/>
  <c r="B4" i="87"/>
  <c r="B7" i="87"/>
  <c r="B8" i="87"/>
  <c r="V42" i="87"/>
  <c r="Y42" i="87"/>
  <c r="Z42" i="87" s="1"/>
  <c r="V72" i="87"/>
  <c r="Y72" i="87"/>
  <c r="Z72" i="87" s="1"/>
  <c r="V74" i="87"/>
  <c r="Y74" i="87"/>
  <c r="V75" i="87"/>
  <c r="Y75" i="87"/>
  <c r="Z75" i="87" s="1"/>
  <c r="V76" i="87"/>
  <c r="Y76" i="87"/>
  <c r="Z76" i="87" s="1"/>
  <c r="V77" i="87"/>
  <c r="Y77" i="87"/>
  <c r="Z77" i="87" s="1"/>
  <c r="V78" i="87"/>
  <c r="Y78" i="87"/>
  <c r="Z78" i="87" s="1"/>
  <c r="V79" i="87"/>
  <c r="Y79" i="87"/>
  <c r="Z79" i="87" s="1"/>
  <c r="V80" i="87"/>
  <c r="Y80" i="87"/>
  <c r="Z80" i="87" s="1"/>
  <c r="V81" i="87"/>
  <c r="Y81" i="87"/>
  <c r="Z81" i="87" s="1"/>
  <c r="V82" i="87"/>
  <c r="Y82" i="87"/>
  <c r="V83" i="87"/>
  <c r="Y83" i="87"/>
  <c r="Z83" i="87" s="1"/>
  <c r="V84" i="87"/>
  <c r="Y84" i="87"/>
  <c r="Z84" i="87" s="1"/>
  <c r="V85" i="87"/>
  <c r="Y85" i="87"/>
  <c r="Z85" i="87" s="1"/>
  <c r="V86" i="87"/>
  <c r="Y86" i="87"/>
  <c r="Z86" i="87" s="1"/>
  <c r="V87" i="87"/>
  <c r="Y87" i="87"/>
  <c r="Z87" i="87" s="1"/>
  <c r="V88" i="87"/>
  <c r="Y88" i="87"/>
  <c r="Z88" i="87" s="1"/>
  <c r="V89" i="87"/>
  <c r="Y89" i="87"/>
  <c r="Z89" i="87" s="1"/>
  <c r="V90" i="87"/>
  <c r="Y90" i="87"/>
  <c r="Z90" i="87" s="1"/>
  <c r="V91" i="87"/>
  <c r="Y91" i="87"/>
  <c r="Z91" i="87" s="1"/>
  <c r="V92" i="87"/>
  <c r="Y92" i="87"/>
  <c r="Z92" i="87" s="1"/>
  <c r="V93" i="87"/>
  <c r="Y93" i="87"/>
  <c r="Z93" i="87" s="1"/>
  <c r="V94" i="87"/>
  <c r="Y94" i="87"/>
  <c r="Z94" i="87" s="1"/>
  <c r="V95" i="87"/>
  <c r="Y95" i="87"/>
  <c r="Z95" i="87" s="1"/>
  <c r="V96" i="87"/>
  <c r="Y96" i="87"/>
  <c r="Z96" i="87" s="1"/>
  <c r="V97" i="87"/>
  <c r="Y97" i="87"/>
  <c r="Z97" i="87" s="1"/>
  <c r="V98" i="87"/>
  <c r="Y98" i="87"/>
  <c r="Z98" i="87" s="1"/>
  <c r="V99" i="87"/>
  <c r="Y99" i="87"/>
  <c r="Z99" i="87" s="1"/>
  <c r="V100" i="87"/>
  <c r="Y100" i="87"/>
  <c r="Z100" i="87" s="1"/>
  <c r="V101" i="87"/>
  <c r="Y101" i="87"/>
  <c r="Z101" i="87" s="1"/>
  <c r="B2" i="86"/>
  <c r="B3" i="86"/>
  <c r="B4" i="86"/>
  <c r="B7" i="86"/>
  <c r="B8" i="86"/>
  <c r="V16" i="86"/>
  <c r="Y16" i="86"/>
  <c r="Z16" i="86" s="1"/>
  <c r="AB16" i="86"/>
  <c r="AE16" i="86"/>
  <c r="AF16" i="86" s="1"/>
  <c r="AH16" i="86"/>
  <c r="AK16" i="86"/>
  <c r="AL16" i="86" s="1"/>
  <c r="AN16" i="86"/>
  <c r="B2" i="72"/>
  <c r="B3" i="72"/>
  <c r="B4" i="72"/>
  <c r="B7" i="72"/>
  <c r="B8" i="72"/>
  <c r="AH14" i="72"/>
  <c r="AH15" i="72"/>
  <c r="AI15" i="72" s="1"/>
  <c r="AH16" i="72"/>
  <c r="AH17" i="72"/>
  <c r="AI17" i="72" s="1"/>
  <c r="AH18" i="72"/>
  <c r="AH19" i="72"/>
  <c r="AH20" i="72"/>
  <c r="AH21" i="72"/>
  <c r="AI21" i="72" s="1"/>
  <c r="AH22" i="72"/>
  <c r="AH23" i="72"/>
  <c r="AH24" i="72"/>
  <c r="V25" i="72"/>
  <c r="W25" i="72" s="1"/>
  <c r="Y25" i="72"/>
  <c r="AB25" i="72"/>
  <c r="AC25" i="72" s="1"/>
  <c r="AE25" i="72"/>
  <c r="AH26" i="72"/>
  <c r="AH27" i="72"/>
  <c r="AI27" i="72" s="1"/>
  <c r="AH28" i="72"/>
  <c r="AI28" i="72" s="1"/>
  <c r="AH29" i="72"/>
  <c r="AI29" i="72" s="1"/>
  <c r="AH30" i="72"/>
  <c r="AI30" i="72" s="1"/>
  <c r="AH31" i="72"/>
  <c r="AI31" i="72" s="1"/>
  <c r="AH32" i="72"/>
  <c r="AI32" i="72" s="1"/>
  <c r="AH33" i="72"/>
  <c r="AI33" i="72" s="1"/>
  <c r="AH34" i="72"/>
  <c r="AI34" i="72" s="1"/>
  <c r="AH35" i="72"/>
  <c r="AI35" i="72" s="1"/>
  <c r="AH36" i="72"/>
  <c r="AI36" i="72" s="1"/>
  <c r="V37" i="72"/>
  <c r="W37" i="72" s="1"/>
  <c r="Y37" i="72"/>
  <c r="AB37" i="72"/>
  <c r="AC37" i="72" s="1"/>
  <c r="AE37" i="72"/>
  <c r="V38" i="72"/>
  <c r="Y38" i="72"/>
  <c r="AB38" i="72"/>
  <c r="AE38" i="72"/>
  <c r="V39" i="72"/>
  <c r="W39" i="72" s="1"/>
  <c r="Y39" i="72"/>
  <c r="AB39" i="72"/>
  <c r="AC39" i="72" s="1"/>
  <c r="AE39" i="72"/>
  <c r="V40" i="72"/>
  <c r="Y40" i="72"/>
  <c r="Z40" i="72" s="1"/>
  <c r="AB40" i="72"/>
  <c r="AE40" i="72"/>
  <c r="V41" i="72"/>
  <c r="W41" i="72" s="1"/>
  <c r="Y41" i="72"/>
  <c r="AB41" i="72"/>
  <c r="AC41" i="72" s="1"/>
  <c r="AE41" i="72"/>
  <c r="V42" i="72"/>
  <c r="Y42" i="72"/>
  <c r="AB42" i="72"/>
  <c r="AE42" i="72"/>
  <c r="V43" i="72"/>
  <c r="Y43" i="72"/>
  <c r="AB43" i="72"/>
  <c r="AE43" i="72"/>
  <c r="V44" i="72"/>
  <c r="Y44" i="72"/>
  <c r="Z44" i="72" s="1"/>
  <c r="AB44" i="72"/>
  <c r="AE44" i="72"/>
  <c r="V45" i="72"/>
  <c r="Y45" i="72"/>
  <c r="AB45" i="72"/>
  <c r="AE45" i="72"/>
  <c r="V46" i="72"/>
  <c r="Y46" i="72"/>
  <c r="AB46" i="72"/>
  <c r="AE46" i="72"/>
  <c r="V47" i="72"/>
  <c r="W47" i="72" s="1"/>
  <c r="Y47" i="72"/>
  <c r="AB47" i="72"/>
  <c r="AC47" i="72" s="1"/>
  <c r="AE47" i="72"/>
  <c r="V48" i="72"/>
  <c r="Y48" i="72"/>
  <c r="Z48" i="72" s="1"/>
  <c r="AB48" i="72"/>
  <c r="AE48" i="72"/>
  <c r="B2" i="89"/>
  <c r="B3" i="89"/>
  <c r="B4" i="89"/>
  <c r="B7" i="89"/>
  <c r="B8" i="89"/>
  <c r="AQ14" i="89"/>
  <c r="AQ15" i="89"/>
  <c r="AR15" i="89" s="1"/>
  <c r="V16" i="89"/>
  <c r="AB16" i="89"/>
  <c r="AE16" i="89"/>
  <c r="AF16" i="89" s="1"/>
  <c r="AH16" i="89"/>
  <c r="AI16" i="89" s="1"/>
  <c r="AK16" i="89"/>
  <c r="AN16" i="89"/>
  <c r="AO16" i="89" s="1"/>
  <c r="AQ17" i="89"/>
  <c r="AQ18" i="89"/>
  <c r="AR18" i="89" s="1"/>
  <c r="L352" i="91" s="1"/>
  <c r="V19" i="89"/>
  <c r="AB19" i="89"/>
  <c r="AC19" i="89" s="1"/>
  <c r="AE19" i="89"/>
  <c r="AF19" i="89" s="1"/>
  <c r="AH19" i="89"/>
  <c r="AI19" i="89" s="1"/>
  <c r="AK19" i="89"/>
  <c r="AL19" i="89" s="1"/>
  <c r="AN19" i="89"/>
  <c r="V20" i="89"/>
  <c r="AB20" i="89"/>
  <c r="AE20" i="89"/>
  <c r="AH20" i="89"/>
  <c r="AI20" i="89" s="1"/>
  <c r="AK20" i="89"/>
  <c r="AL20" i="89" s="1"/>
  <c r="AN20" i="89"/>
  <c r="AO20" i="89" s="1"/>
  <c r="W21" i="89"/>
  <c r="AB21" i="89"/>
  <c r="AE21" i="89"/>
  <c r="AH21" i="89"/>
  <c r="AK21" i="89"/>
  <c r="AN21" i="89"/>
  <c r="AQ23" i="89"/>
  <c r="AR23" i="89" s="1"/>
  <c r="M18" i="91" l="1"/>
  <c r="Z19" i="90"/>
  <c r="I894" i="91"/>
  <c r="Z21" i="90"/>
  <c r="I896" i="91"/>
  <c r="Z16" i="90"/>
  <c r="I893" i="91"/>
  <c r="Z20" i="90"/>
  <c r="I895" i="91"/>
  <c r="I889" i="91"/>
  <c r="I891" i="91"/>
  <c r="I890" i="91"/>
  <c r="I888" i="91"/>
  <c r="AL37" i="73"/>
  <c r="I839" i="91"/>
  <c r="AL48" i="73"/>
  <c r="I850" i="91"/>
  <c r="AL47" i="73"/>
  <c r="I849" i="91"/>
  <c r="AL46" i="73"/>
  <c r="I848" i="91"/>
  <c r="AL45" i="73"/>
  <c r="I847" i="91"/>
  <c r="AL44" i="73"/>
  <c r="I846" i="91"/>
  <c r="AL43" i="73"/>
  <c r="I845" i="91"/>
  <c r="AL42" i="73"/>
  <c r="I844" i="91"/>
  <c r="I293" i="91"/>
  <c r="H293" i="91" s="1"/>
  <c r="L843" i="91"/>
  <c r="K843" i="91" s="1"/>
  <c r="I843" i="91"/>
  <c r="AL40" i="73"/>
  <c r="I842" i="91"/>
  <c r="AL39" i="73"/>
  <c r="I841" i="91"/>
  <c r="AL38" i="73"/>
  <c r="I840" i="91"/>
  <c r="AL25" i="73"/>
  <c r="I838" i="91"/>
  <c r="AI37" i="73"/>
  <c r="L825" i="91" s="1"/>
  <c r="K825" i="91" s="1"/>
  <c r="I825" i="91"/>
  <c r="I836" i="91"/>
  <c r="K836" i="91"/>
  <c r="AI47" i="73"/>
  <c r="L835" i="91" s="1"/>
  <c r="K835" i="91" s="1"/>
  <c r="I835" i="91"/>
  <c r="AI46" i="73"/>
  <c r="L834" i="91" s="1"/>
  <c r="K834" i="91" s="1"/>
  <c r="I834" i="91"/>
  <c r="AI45" i="73"/>
  <c r="L833" i="91" s="1"/>
  <c r="K833" i="91" s="1"/>
  <c r="I833" i="91"/>
  <c r="AI44" i="73"/>
  <c r="L832" i="91" s="1"/>
  <c r="K832" i="91" s="1"/>
  <c r="I832" i="91"/>
  <c r="AI43" i="73"/>
  <c r="L831" i="91" s="1"/>
  <c r="K831" i="91" s="1"/>
  <c r="I831" i="91"/>
  <c r="AI42" i="73"/>
  <c r="L830" i="91" s="1"/>
  <c r="K830" i="91" s="1"/>
  <c r="I830" i="91"/>
  <c r="AI41" i="73"/>
  <c r="L829" i="91" s="1"/>
  <c r="K829" i="91" s="1"/>
  <c r="I829" i="91"/>
  <c r="I828" i="91"/>
  <c r="K828" i="91"/>
  <c r="AI39" i="73"/>
  <c r="L827" i="91" s="1"/>
  <c r="K827" i="91" s="1"/>
  <c r="I827" i="91"/>
  <c r="AI25" i="73"/>
  <c r="I824" i="91"/>
  <c r="AI38" i="73"/>
  <c r="L826" i="91" s="1"/>
  <c r="K826" i="91" s="1"/>
  <c r="I826" i="91"/>
  <c r="AF37" i="73"/>
  <c r="H823" i="91" s="1"/>
  <c r="I811" i="91"/>
  <c r="AF48" i="73"/>
  <c r="I822" i="91"/>
  <c r="I821" i="91"/>
  <c r="AF47" i="73"/>
  <c r="AF46" i="73"/>
  <c r="I820" i="91"/>
  <c r="AF45" i="73"/>
  <c r="I819" i="91"/>
  <c r="AF44" i="73"/>
  <c r="I818" i="91"/>
  <c r="AF43" i="73"/>
  <c r="I817" i="91"/>
  <c r="AF42" i="73"/>
  <c r="I816" i="91"/>
  <c r="AF41" i="73"/>
  <c r="I815" i="91"/>
  <c r="AF40" i="73"/>
  <c r="I814" i="91"/>
  <c r="I255" i="91"/>
  <c r="H255" i="91" s="1"/>
  <c r="L813" i="91"/>
  <c r="K813" i="91" s="1"/>
  <c r="I813" i="91"/>
  <c r="I241" i="91"/>
  <c r="H241" i="91" s="1"/>
  <c r="L810" i="91"/>
  <c r="K810" i="91" s="1"/>
  <c r="I810" i="91"/>
  <c r="AF38" i="73"/>
  <c r="I812" i="91"/>
  <c r="AC37" i="73"/>
  <c r="L797" i="91" s="1"/>
  <c r="K797" i="91" s="1"/>
  <c r="I797" i="91"/>
  <c r="AC48" i="73"/>
  <c r="L808" i="91" s="1"/>
  <c r="K808" i="91" s="1"/>
  <c r="I808" i="91"/>
  <c r="AC47" i="73"/>
  <c r="L807" i="91" s="1"/>
  <c r="K807" i="91" s="1"/>
  <c r="I807" i="91"/>
  <c r="I806" i="91"/>
  <c r="AC46" i="73"/>
  <c r="L806" i="91" s="1"/>
  <c r="K806" i="91" s="1"/>
  <c r="AC45" i="73"/>
  <c r="L805" i="91" s="1"/>
  <c r="K805" i="91" s="1"/>
  <c r="I805" i="91"/>
  <c r="AC44" i="73"/>
  <c r="L804" i="91" s="1"/>
  <c r="K804" i="91" s="1"/>
  <c r="I804" i="91"/>
  <c r="AC43" i="73"/>
  <c r="L803" i="91" s="1"/>
  <c r="K803" i="91" s="1"/>
  <c r="I803" i="91"/>
  <c r="AC42" i="73"/>
  <c r="L802" i="91" s="1"/>
  <c r="K802" i="91" s="1"/>
  <c r="I802" i="91"/>
  <c r="AC41" i="73"/>
  <c r="L801" i="91" s="1"/>
  <c r="K801" i="91" s="1"/>
  <c r="I801" i="91"/>
  <c r="AC40" i="73"/>
  <c r="L800" i="91" s="1"/>
  <c r="K800" i="91" s="1"/>
  <c r="I800" i="91"/>
  <c r="AC39" i="73"/>
  <c r="L799" i="91" s="1"/>
  <c r="K799" i="91" s="1"/>
  <c r="I799" i="91"/>
  <c r="I798" i="91"/>
  <c r="AC38" i="73"/>
  <c r="L798" i="91" s="1"/>
  <c r="K798" i="91" s="1"/>
  <c r="AC25" i="73"/>
  <c r="I796" i="91"/>
  <c r="L783" i="91"/>
  <c r="K783" i="91" s="1"/>
  <c r="I217" i="91"/>
  <c r="H217" i="91" s="1"/>
  <c r="I783" i="91"/>
  <c r="Z48" i="73"/>
  <c r="I794" i="91"/>
  <c r="Z47" i="73"/>
  <c r="I793" i="91"/>
  <c r="Z46" i="73"/>
  <c r="I792" i="91"/>
  <c r="I791" i="91"/>
  <c r="Z45" i="73"/>
  <c r="Z44" i="73"/>
  <c r="I790" i="91"/>
  <c r="Z43" i="73"/>
  <c r="I789" i="91"/>
  <c r="Z42" i="73"/>
  <c r="I788" i="91"/>
  <c r="Z41" i="73"/>
  <c r="I787" i="91"/>
  <c r="Z40" i="73"/>
  <c r="I786" i="91"/>
  <c r="Z39" i="73"/>
  <c r="I785" i="91"/>
  <c r="I782" i="91"/>
  <c r="Z38" i="73"/>
  <c r="I784" i="91"/>
  <c r="Z25" i="73"/>
  <c r="H795" i="91" s="1"/>
  <c r="AO36" i="73"/>
  <c r="L874" i="91" s="1"/>
  <c r="K874" i="91" s="1"/>
  <c r="I874" i="91"/>
  <c r="AO35" i="73"/>
  <c r="L873" i="91" s="1"/>
  <c r="K873" i="91" s="1"/>
  <c r="I873" i="91"/>
  <c r="AO34" i="73"/>
  <c r="L872" i="91" s="1"/>
  <c r="K872" i="91" s="1"/>
  <c r="I872" i="91"/>
  <c r="AO33" i="73"/>
  <c r="L871" i="91" s="1"/>
  <c r="K871" i="91" s="1"/>
  <c r="I871" i="91"/>
  <c r="AO32" i="73"/>
  <c r="L870" i="91" s="1"/>
  <c r="K870" i="91" s="1"/>
  <c r="I870" i="91"/>
  <c r="AO31" i="73"/>
  <c r="L869" i="91" s="1"/>
  <c r="K869" i="91" s="1"/>
  <c r="I869" i="91"/>
  <c r="K868" i="91"/>
  <c r="I868" i="91"/>
  <c r="AO29" i="73"/>
  <c r="L867" i="91" s="1"/>
  <c r="K867" i="91" s="1"/>
  <c r="I867" i="91"/>
  <c r="AO28" i="73"/>
  <c r="L866" i="91" s="1"/>
  <c r="K866" i="91" s="1"/>
  <c r="I866" i="91"/>
  <c r="AO27" i="73"/>
  <c r="L865" i="91" s="1"/>
  <c r="K865" i="91" s="1"/>
  <c r="I865" i="91"/>
  <c r="W37" i="73"/>
  <c r="I769" i="91"/>
  <c r="AO26" i="73"/>
  <c r="I864" i="91"/>
  <c r="L862" i="91"/>
  <c r="K862" i="91" s="1"/>
  <c r="W48" i="73"/>
  <c r="I780" i="91"/>
  <c r="I862" i="91"/>
  <c r="H886" i="91"/>
  <c r="W47" i="73"/>
  <c r="I779" i="91"/>
  <c r="AO23" i="73"/>
  <c r="I861" i="91"/>
  <c r="I860" i="91"/>
  <c r="W46" i="73"/>
  <c r="I778" i="91"/>
  <c r="AO22" i="73"/>
  <c r="AN46" i="73" s="1"/>
  <c r="AO46" i="73" s="1"/>
  <c r="L884" i="91" s="1"/>
  <c r="W45" i="73"/>
  <c r="I777" i="91"/>
  <c r="AO21" i="73"/>
  <c r="I859" i="91"/>
  <c r="L858" i="91"/>
  <c r="K858" i="91" s="1"/>
  <c r="I188" i="91"/>
  <c r="H188" i="91" s="1"/>
  <c r="L776" i="91"/>
  <c r="K776" i="91" s="1"/>
  <c r="I858" i="91"/>
  <c r="I776" i="91"/>
  <c r="W43" i="73"/>
  <c r="I775" i="91"/>
  <c r="AO19" i="73"/>
  <c r="I857" i="91"/>
  <c r="I856" i="91"/>
  <c r="W42" i="73"/>
  <c r="I774" i="91"/>
  <c r="AO18" i="73"/>
  <c r="W41" i="73"/>
  <c r="I773" i="91"/>
  <c r="AO17" i="73"/>
  <c r="I855" i="91"/>
  <c r="L854" i="91"/>
  <c r="K854" i="91" s="1"/>
  <c r="I854" i="91"/>
  <c r="W40" i="73"/>
  <c r="I772" i="91"/>
  <c r="W39" i="73"/>
  <c r="I771" i="91"/>
  <c r="AO15" i="73"/>
  <c r="I853" i="91"/>
  <c r="W38" i="73"/>
  <c r="I770" i="91"/>
  <c r="I852" i="91"/>
  <c r="W25" i="73"/>
  <c r="I768" i="91"/>
  <c r="AO14" i="73"/>
  <c r="W462" i="65"/>
  <c r="L541" i="91" s="1"/>
  <c r="K541" i="91" s="1"/>
  <c r="I541" i="91"/>
  <c r="W443" i="65"/>
  <c r="L540" i="91" s="1"/>
  <c r="K540" i="91" s="1"/>
  <c r="I540" i="91"/>
  <c r="W396" i="65"/>
  <c r="L539" i="91" s="1"/>
  <c r="K539" i="91" s="1"/>
  <c r="I539" i="91"/>
  <c r="W344" i="65"/>
  <c r="L538" i="91" s="1"/>
  <c r="K538" i="91" s="1"/>
  <c r="I538" i="91"/>
  <c r="W300" i="65"/>
  <c r="L537" i="91" s="1"/>
  <c r="K537" i="91" s="1"/>
  <c r="I537" i="91"/>
  <c r="W295" i="65"/>
  <c r="I536" i="91"/>
  <c r="W689" i="65"/>
  <c r="L766" i="91" s="1"/>
  <c r="K766" i="91" s="1"/>
  <c r="I766" i="91"/>
  <c r="K764" i="91"/>
  <c r="I764" i="91"/>
  <c r="W686" i="65"/>
  <c r="L763" i="91" s="1"/>
  <c r="K763" i="91" s="1"/>
  <c r="I763" i="91"/>
  <c r="W685" i="65"/>
  <c r="L762" i="91" s="1"/>
  <c r="K762" i="91" s="1"/>
  <c r="I762" i="91"/>
  <c r="W684" i="65"/>
  <c r="L761" i="91" s="1"/>
  <c r="K761" i="91" s="1"/>
  <c r="I761" i="91"/>
  <c r="W683" i="65"/>
  <c r="L760" i="91" s="1"/>
  <c r="K760" i="91" s="1"/>
  <c r="I760" i="91"/>
  <c r="W682" i="65"/>
  <c r="L759" i="91" s="1"/>
  <c r="K759" i="91" s="1"/>
  <c r="I759" i="91"/>
  <c r="W681" i="65"/>
  <c r="L758" i="91" s="1"/>
  <c r="K758" i="91" s="1"/>
  <c r="I758" i="91"/>
  <c r="W680" i="65"/>
  <c r="L757" i="91" s="1"/>
  <c r="K757" i="91" s="1"/>
  <c r="I757" i="91"/>
  <c r="W679" i="65"/>
  <c r="L756" i="91" s="1"/>
  <c r="K756" i="91" s="1"/>
  <c r="I756" i="91"/>
  <c r="W678" i="65"/>
  <c r="L755" i="91" s="1"/>
  <c r="K755" i="91" s="1"/>
  <c r="I755" i="91"/>
  <c r="W677" i="65"/>
  <c r="L754" i="91" s="1"/>
  <c r="K754" i="91" s="1"/>
  <c r="I754" i="91"/>
  <c r="W676" i="65"/>
  <c r="L753" i="91" s="1"/>
  <c r="K753" i="91" s="1"/>
  <c r="I753" i="91"/>
  <c r="W675" i="65"/>
  <c r="L752" i="91" s="1"/>
  <c r="K752" i="91" s="1"/>
  <c r="I752" i="91"/>
  <c r="W674" i="65"/>
  <c r="L751" i="91" s="1"/>
  <c r="K751" i="91" s="1"/>
  <c r="I751" i="91"/>
  <c r="W673" i="65"/>
  <c r="L750" i="91" s="1"/>
  <c r="K750" i="91" s="1"/>
  <c r="I750" i="91"/>
  <c r="W672" i="65"/>
  <c r="L749" i="91" s="1"/>
  <c r="K749" i="91" s="1"/>
  <c r="I749" i="91"/>
  <c r="K748" i="91"/>
  <c r="I748" i="91"/>
  <c r="W670" i="65"/>
  <c r="L747" i="91" s="1"/>
  <c r="K747" i="91" s="1"/>
  <c r="I747" i="91"/>
  <c r="W236" i="65"/>
  <c r="I534" i="91"/>
  <c r="W668" i="65"/>
  <c r="L745" i="91" s="1"/>
  <c r="K745" i="91" s="1"/>
  <c r="I745" i="91"/>
  <c r="W667" i="65"/>
  <c r="L744" i="91" s="1"/>
  <c r="K744" i="91" s="1"/>
  <c r="I744" i="91"/>
  <c r="W666" i="65"/>
  <c r="L743" i="91" s="1"/>
  <c r="K743" i="91" s="1"/>
  <c r="I743" i="91"/>
  <c r="W665" i="65"/>
  <c r="L742" i="91" s="1"/>
  <c r="K742" i="91" s="1"/>
  <c r="I742" i="91"/>
  <c r="W664" i="65"/>
  <c r="L741" i="91" s="1"/>
  <c r="K741" i="91" s="1"/>
  <c r="I741" i="91"/>
  <c r="W663" i="65"/>
  <c r="L740" i="91" s="1"/>
  <c r="K740" i="91" s="1"/>
  <c r="I740" i="91"/>
  <c r="W662" i="65"/>
  <c r="L739" i="91" s="1"/>
  <c r="K739" i="91" s="1"/>
  <c r="I739" i="91"/>
  <c r="W661" i="65"/>
  <c r="L738" i="91" s="1"/>
  <c r="K738" i="91" s="1"/>
  <c r="I738" i="91"/>
  <c r="W660" i="65"/>
  <c r="L737" i="91" s="1"/>
  <c r="K737" i="91" s="1"/>
  <c r="I737" i="91"/>
  <c r="W659" i="65"/>
  <c r="L736" i="91" s="1"/>
  <c r="K736" i="91" s="1"/>
  <c r="I736" i="91"/>
  <c r="W658" i="65"/>
  <c r="L735" i="91" s="1"/>
  <c r="K735" i="91" s="1"/>
  <c r="I735" i="91"/>
  <c r="W657" i="65"/>
  <c r="L734" i="91" s="1"/>
  <c r="K734" i="91" s="1"/>
  <c r="I734" i="91"/>
  <c r="W656" i="65"/>
  <c r="L733" i="91" s="1"/>
  <c r="K733" i="91" s="1"/>
  <c r="I733" i="91"/>
  <c r="I732" i="91"/>
  <c r="W655" i="65"/>
  <c r="L732" i="91" s="1"/>
  <c r="K732" i="91" s="1"/>
  <c r="W654" i="65"/>
  <c r="L731" i="91" s="1"/>
  <c r="K731" i="91" s="1"/>
  <c r="I731" i="91"/>
  <c r="W653" i="65"/>
  <c r="L730" i="91" s="1"/>
  <c r="K730" i="91" s="1"/>
  <c r="I730" i="91"/>
  <c r="W652" i="65"/>
  <c r="L729" i="91" s="1"/>
  <c r="K729" i="91" s="1"/>
  <c r="I729" i="91"/>
  <c r="W651" i="65"/>
  <c r="L728" i="91" s="1"/>
  <c r="K728" i="91" s="1"/>
  <c r="I728" i="91"/>
  <c r="W650" i="65"/>
  <c r="L727" i="91" s="1"/>
  <c r="K727" i="91" s="1"/>
  <c r="M727" i="91" s="1"/>
  <c r="I727" i="91"/>
  <c r="W649" i="65"/>
  <c r="L726" i="91" s="1"/>
  <c r="K726" i="91" s="1"/>
  <c r="I726" i="91"/>
  <c r="W648" i="65"/>
  <c r="L725" i="91" s="1"/>
  <c r="K725" i="91" s="1"/>
  <c r="I725" i="91"/>
  <c r="W647" i="65"/>
  <c r="L724" i="91" s="1"/>
  <c r="K724" i="91" s="1"/>
  <c r="I724" i="91"/>
  <c r="W646" i="65"/>
  <c r="L723" i="91" s="1"/>
  <c r="K723" i="91" s="1"/>
  <c r="I723" i="91"/>
  <c r="W645" i="65"/>
  <c r="L722" i="91" s="1"/>
  <c r="K722" i="91" s="1"/>
  <c r="I722" i="91"/>
  <c r="W644" i="65"/>
  <c r="L721" i="91" s="1"/>
  <c r="K721" i="91" s="1"/>
  <c r="I721" i="91"/>
  <c r="W643" i="65"/>
  <c r="L720" i="91" s="1"/>
  <c r="K720" i="91" s="1"/>
  <c r="I720" i="91"/>
  <c r="W642" i="65"/>
  <c r="L719" i="91" s="1"/>
  <c r="K719" i="91" s="1"/>
  <c r="I719" i="91"/>
  <c r="W641" i="65"/>
  <c r="L718" i="91" s="1"/>
  <c r="K718" i="91" s="1"/>
  <c r="I718" i="91"/>
  <c r="W640" i="65"/>
  <c r="L717" i="91" s="1"/>
  <c r="K717" i="91" s="1"/>
  <c r="I717" i="91"/>
  <c r="K716" i="91"/>
  <c r="I716" i="91"/>
  <c r="W638" i="65"/>
  <c r="L715" i="91" s="1"/>
  <c r="K715" i="91" s="1"/>
  <c r="I715" i="91"/>
  <c r="W637" i="65"/>
  <c r="L714" i="91" s="1"/>
  <c r="K714" i="91" s="1"/>
  <c r="I714" i="91"/>
  <c r="W636" i="65"/>
  <c r="L713" i="91" s="1"/>
  <c r="K713" i="91" s="1"/>
  <c r="I713" i="91"/>
  <c r="W635" i="65"/>
  <c r="L712" i="91" s="1"/>
  <c r="K712" i="91" s="1"/>
  <c r="I712" i="91"/>
  <c r="W634" i="65"/>
  <c r="L711" i="91" s="1"/>
  <c r="K711" i="91" s="1"/>
  <c r="M711" i="91" s="1"/>
  <c r="I711" i="91"/>
  <c r="W633" i="65"/>
  <c r="L710" i="91" s="1"/>
  <c r="K710" i="91" s="1"/>
  <c r="I710" i="91"/>
  <c r="W632" i="65"/>
  <c r="L709" i="91" s="1"/>
  <c r="K709" i="91" s="1"/>
  <c r="I709" i="91"/>
  <c r="W631" i="65"/>
  <c r="L708" i="91" s="1"/>
  <c r="K708" i="91" s="1"/>
  <c r="I708" i="91"/>
  <c r="W630" i="65"/>
  <c r="L707" i="91" s="1"/>
  <c r="K707" i="91" s="1"/>
  <c r="I707" i="91"/>
  <c r="W629" i="65"/>
  <c r="L706" i="91" s="1"/>
  <c r="K706" i="91" s="1"/>
  <c r="I706" i="91"/>
  <c r="W628" i="65"/>
  <c r="L705" i="91" s="1"/>
  <c r="K705" i="91" s="1"/>
  <c r="I705" i="91"/>
  <c r="W627" i="65"/>
  <c r="L704" i="91" s="1"/>
  <c r="K704" i="91" s="1"/>
  <c r="I704" i="91"/>
  <c r="W626" i="65"/>
  <c r="L703" i="91" s="1"/>
  <c r="K703" i="91" s="1"/>
  <c r="I703" i="91"/>
  <c r="W625" i="65"/>
  <c r="L702" i="91" s="1"/>
  <c r="K702" i="91" s="1"/>
  <c r="I702" i="91"/>
  <c r="W624" i="65"/>
  <c r="L701" i="91" s="1"/>
  <c r="K701" i="91" s="1"/>
  <c r="I701" i="91"/>
  <c r="K700" i="91"/>
  <c r="I700" i="91"/>
  <c r="W217" i="65"/>
  <c r="I533" i="91"/>
  <c r="W621" i="65"/>
  <c r="L698" i="91" s="1"/>
  <c r="K698" i="91" s="1"/>
  <c r="I698" i="91"/>
  <c r="W620" i="65"/>
  <c r="L697" i="91" s="1"/>
  <c r="K697" i="91" s="1"/>
  <c r="I697" i="91"/>
  <c r="W619" i="65"/>
  <c r="L696" i="91" s="1"/>
  <c r="K696" i="91" s="1"/>
  <c r="I696" i="91"/>
  <c r="W618" i="65"/>
  <c r="L695" i="91" s="1"/>
  <c r="K695" i="91" s="1"/>
  <c r="I695" i="91"/>
  <c r="W617" i="65"/>
  <c r="L694" i="91" s="1"/>
  <c r="K694" i="91" s="1"/>
  <c r="I694" i="91"/>
  <c r="W616" i="65"/>
  <c r="L693" i="91" s="1"/>
  <c r="K693" i="91" s="1"/>
  <c r="I693" i="91"/>
  <c r="W615" i="65"/>
  <c r="L692" i="91" s="1"/>
  <c r="K692" i="91" s="1"/>
  <c r="I692" i="91"/>
  <c r="W614" i="65"/>
  <c r="L691" i="91" s="1"/>
  <c r="K691" i="91" s="1"/>
  <c r="I691" i="91"/>
  <c r="W613" i="65"/>
  <c r="L690" i="91" s="1"/>
  <c r="K690" i="91" s="1"/>
  <c r="I690" i="91"/>
  <c r="W612" i="65"/>
  <c r="L689" i="91" s="1"/>
  <c r="K689" i="91" s="1"/>
  <c r="I689" i="91"/>
  <c r="W611" i="65"/>
  <c r="L688" i="91" s="1"/>
  <c r="K688" i="91" s="1"/>
  <c r="I688" i="91"/>
  <c r="W610" i="65"/>
  <c r="L687" i="91" s="1"/>
  <c r="K687" i="91" s="1"/>
  <c r="I687" i="91"/>
  <c r="W609" i="65"/>
  <c r="L686" i="91" s="1"/>
  <c r="K686" i="91" s="1"/>
  <c r="I686" i="91"/>
  <c r="W608" i="65"/>
  <c r="L685" i="91" s="1"/>
  <c r="K685" i="91" s="1"/>
  <c r="I685" i="91"/>
  <c r="W607" i="65"/>
  <c r="L684" i="91" s="1"/>
  <c r="K684" i="91" s="1"/>
  <c r="I684" i="91"/>
  <c r="W606" i="65"/>
  <c r="L683" i="91" s="1"/>
  <c r="K683" i="91" s="1"/>
  <c r="I683" i="91"/>
  <c r="W605" i="65"/>
  <c r="L682" i="91" s="1"/>
  <c r="K682" i="91" s="1"/>
  <c r="I682" i="91"/>
  <c r="W604" i="65"/>
  <c r="L681" i="91" s="1"/>
  <c r="K681" i="91" s="1"/>
  <c r="I681" i="91"/>
  <c r="W603" i="65"/>
  <c r="L680" i="91" s="1"/>
  <c r="K680" i="91" s="1"/>
  <c r="I680" i="91"/>
  <c r="W602" i="65"/>
  <c r="L679" i="91" s="1"/>
  <c r="K679" i="91" s="1"/>
  <c r="I679" i="91"/>
  <c r="K678" i="91"/>
  <c r="I678" i="91"/>
  <c r="W600" i="65"/>
  <c r="L677" i="91" s="1"/>
  <c r="K677" i="91" s="1"/>
  <c r="I677" i="91"/>
  <c r="W599" i="65"/>
  <c r="L676" i="91" s="1"/>
  <c r="K676" i="91" s="1"/>
  <c r="I676" i="91"/>
  <c r="W598" i="65"/>
  <c r="L675" i="91" s="1"/>
  <c r="K675" i="91" s="1"/>
  <c r="I675" i="91"/>
  <c r="W597" i="65"/>
  <c r="L674" i="91" s="1"/>
  <c r="K674" i="91" s="1"/>
  <c r="I674" i="91"/>
  <c r="W596" i="65"/>
  <c r="L673" i="91" s="1"/>
  <c r="K673" i="91" s="1"/>
  <c r="I673" i="91"/>
  <c r="W595" i="65"/>
  <c r="L672" i="91" s="1"/>
  <c r="K672" i="91" s="1"/>
  <c r="I672" i="91"/>
  <c r="W594" i="65"/>
  <c r="L671" i="91" s="1"/>
  <c r="K671" i="91" s="1"/>
  <c r="I671" i="91"/>
  <c r="W593" i="65"/>
  <c r="L670" i="91" s="1"/>
  <c r="K670" i="91" s="1"/>
  <c r="I670" i="91"/>
  <c r="W592" i="65"/>
  <c r="L669" i="91" s="1"/>
  <c r="K669" i="91" s="1"/>
  <c r="I669" i="91"/>
  <c r="W591" i="65"/>
  <c r="L668" i="91" s="1"/>
  <c r="K668" i="91" s="1"/>
  <c r="I668" i="91"/>
  <c r="W590" i="65"/>
  <c r="L667" i="91" s="1"/>
  <c r="K667" i="91" s="1"/>
  <c r="I667" i="91"/>
  <c r="W589" i="65"/>
  <c r="L666" i="91" s="1"/>
  <c r="K666" i="91" s="1"/>
  <c r="I666" i="91"/>
  <c r="W588" i="65"/>
  <c r="L665" i="91" s="1"/>
  <c r="K665" i="91" s="1"/>
  <c r="I665" i="91"/>
  <c r="W587" i="65"/>
  <c r="L664" i="91" s="1"/>
  <c r="K664" i="91" s="1"/>
  <c r="I664" i="91"/>
  <c r="W586" i="65"/>
  <c r="L663" i="91" s="1"/>
  <c r="K663" i="91" s="1"/>
  <c r="I663" i="91"/>
  <c r="W585" i="65"/>
  <c r="L662" i="91" s="1"/>
  <c r="K662" i="91" s="1"/>
  <c r="I662" i="91"/>
  <c r="W584" i="65"/>
  <c r="L661" i="91" s="1"/>
  <c r="K661" i="91" s="1"/>
  <c r="I661" i="91"/>
  <c r="W583" i="65"/>
  <c r="L660" i="91" s="1"/>
  <c r="K660" i="91" s="1"/>
  <c r="I660" i="91"/>
  <c r="W582" i="65"/>
  <c r="L659" i="91" s="1"/>
  <c r="K659" i="91" s="1"/>
  <c r="I659" i="91"/>
  <c r="W581" i="65"/>
  <c r="L658" i="91" s="1"/>
  <c r="K658" i="91" s="1"/>
  <c r="I658" i="91"/>
  <c r="W580" i="65"/>
  <c r="L657" i="91" s="1"/>
  <c r="K657" i="91" s="1"/>
  <c r="I657" i="91"/>
  <c r="W579" i="65"/>
  <c r="L656" i="91" s="1"/>
  <c r="K656" i="91" s="1"/>
  <c r="I656" i="91"/>
  <c r="W578" i="65"/>
  <c r="L655" i="91" s="1"/>
  <c r="K655" i="91" s="1"/>
  <c r="I655" i="91"/>
  <c r="W577" i="65"/>
  <c r="L654" i="91" s="1"/>
  <c r="K654" i="91" s="1"/>
  <c r="I654" i="91"/>
  <c r="W576" i="65"/>
  <c r="L653" i="91" s="1"/>
  <c r="K653" i="91" s="1"/>
  <c r="I653" i="91"/>
  <c r="W575" i="65"/>
  <c r="L652" i="91" s="1"/>
  <c r="K652" i="91" s="1"/>
  <c r="I652" i="91"/>
  <c r="W574" i="65"/>
  <c r="L651" i="91" s="1"/>
  <c r="K651" i="91" s="1"/>
  <c r="I651" i="91"/>
  <c r="W573" i="65"/>
  <c r="L650" i="91" s="1"/>
  <c r="K650" i="91" s="1"/>
  <c r="I650" i="91"/>
  <c r="W572" i="65"/>
  <c r="L649" i="91" s="1"/>
  <c r="K649" i="91" s="1"/>
  <c r="I649" i="91"/>
  <c r="W170" i="65"/>
  <c r="I532" i="91"/>
  <c r="W571" i="65"/>
  <c r="L648" i="91" s="1"/>
  <c r="K648" i="91" s="1"/>
  <c r="I648" i="91"/>
  <c r="W569" i="65"/>
  <c r="L646" i="91" s="1"/>
  <c r="K646" i="91" s="1"/>
  <c r="I646" i="91"/>
  <c r="W568" i="65"/>
  <c r="L645" i="91" s="1"/>
  <c r="K645" i="91" s="1"/>
  <c r="I645" i="91"/>
  <c r="W567" i="65"/>
  <c r="L644" i="91" s="1"/>
  <c r="K644" i="91" s="1"/>
  <c r="I644" i="91"/>
  <c r="W566" i="65"/>
  <c r="L643" i="91" s="1"/>
  <c r="K643" i="91" s="1"/>
  <c r="I643" i="91"/>
  <c r="W565" i="65"/>
  <c r="L642" i="91" s="1"/>
  <c r="K642" i="91" s="1"/>
  <c r="I642" i="91"/>
  <c r="W564" i="65"/>
  <c r="L641" i="91" s="1"/>
  <c r="K641" i="91" s="1"/>
  <c r="I641" i="91"/>
  <c r="I640" i="91"/>
  <c r="W563" i="65"/>
  <c r="L640" i="91" s="1"/>
  <c r="K640" i="91" s="1"/>
  <c r="W562" i="65"/>
  <c r="L639" i="91" s="1"/>
  <c r="K639" i="91" s="1"/>
  <c r="I639" i="91"/>
  <c r="W561" i="65"/>
  <c r="L638" i="91" s="1"/>
  <c r="K638" i="91" s="1"/>
  <c r="I638" i="91"/>
  <c r="W560" i="65"/>
  <c r="L637" i="91" s="1"/>
  <c r="K637" i="91" s="1"/>
  <c r="I637" i="91"/>
  <c r="W559" i="65"/>
  <c r="L636" i="91" s="1"/>
  <c r="K636" i="91" s="1"/>
  <c r="I636" i="91"/>
  <c r="W558" i="65"/>
  <c r="L635" i="91" s="1"/>
  <c r="K635" i="91" s="1"/>
  <c r="I635" i="91"/>
  <c r="W557" i="65"/>
  <c r="L634" i="91" s="1"/>
  <c r="K634" i="91" s="1"/>
  <c r="I634" i="91"/>
  <c r="W556" i="65"/>
  <c r="L633" i="91" s="1"/>
  <c r="K633" i="91" s="1"/>
  <c r="I633" i="91"/>
  <c r="W555" i="65"/>
  <c r="L632" i="91" s="1"/>
  <c r="K632" i="91" s="1"/>
  <c r="I632" i="91"/>
  <c r="W554" i="65"/>
  <c r="L631" i="91" s="1"/>
  <c r="K631" i="91" s="1"/>
  <c r="I631" i="91"/>
  <c r="W553" i="65"/>
  <c r="L630" i="91" s="1"/>
  <c r="K630" i="91" s="1"/>
  <c r="I630" i="91"/>
  <c r="W552" i="65"/>
  <c r="L629" i="91" s="1"/>
  <c r="K629" i="91" s="1"/>
  <c r="I629" i="91"/>
  <c r="W551" i="65"/>
  <c r="L628" i="91" s="1"/>
  <c r="K628" i="91" s="1"/>
  <c r="I628" i="91"/>
  <c r="W550" i="65"/>
  <c r="L627" i="91" s="1"/>
  <c r="K627" i="91" s="1"/>
  <c r="I627" i="91"/>
  <c r="W549" i="65"/>
  <c r="L626" i="91" s="1"/>
  <c r="K626" i="91" s="1"/>
  <c r="I626" i="91"/>
  <c r="W548" i="65"/>
  <c r="L625" i="91" s="1"/>
  <c r="K625" i="91" s="1"/>
  <c r="I625" i="91"/>
  <c r="W547" i="65"/>
  <c r="L624" i="91" s="1"/>
  <c r="K624" i="91" s="1"/>
  <c r="I624" i="91"/>
  <c r="W546" i="65"/>
  <c r="L623" i="91" s="1"/>
  <c r="K623" i="91" s="1"/>
  <c r="I623" i="91"/>
  <c r="W545" i="65"/>
  <c r="L622" i="91" s="1"/>
  <c r="K622" i="91" s="1"/>
  <c r="I622" i="91"/>
  <c r="W544" i="65"/>
  <c r="L621" i="91" s="1"/>
  <c r="K621" i="91" s="1"/>
  <c r="I621" i="91"/>
  <c r="W543" i="65"/>
  <c r="L620" i="91" s="1"/>
  <c r="K620" i="91" s="1"/>
  <c r="I620" i="91"/>
  <c r="W542" i="65"/>
  <c r="L619" i="91" s="1"/>
  <c r="K619" i="91" s="1"/>
  <c r="I619" i="91"/>
  <c r="W541" i="65"/>
  <c r="L618" i="91" s="1"/>
  <c r="K618" i="91" s="1"/>
  <c r="I618" i="91"/>
  <c r="W540" i="65"/>
  <c r="L617" i="91" s="1"/>
  <c r="K617" i="91" s="1"/>
  <c r="I617" i="91"/>
  <c r="W539" i="65"/>
  <c r="L616" i="91" s="1"/>
  <c r="K616" i="91" s="1"/>
  <c r="I616" i="91"/>
  <c r="W538" i="65"/>
  <c r="L615" i="91" s="1"/>
  <c r="K615" i="91" s="1"/>
  <c r="I615" i="91"/>
  <c r="W537" i="65"/>
  <c r="L614" i="91" s="1"/>
  <c r="K614" i="91" s="1"/>
  <c r="I614" i="91"/>
  <c r="W536" i="65"/>
  <c r="L613" i="91" s="1"/>
  <c r="K613" i="91" s="1"/>
  <c r="I613" i="91"/>
  <c r="W535" i="65"/>
  <c r="L612" i="91" s="1"/>
  <c r="K612" i="91" s="1"/>
  <c r="I612" i="91"/>
  <c r="W534" i="65"/>
  <c r="L611" i="91" s="1"/>
  <c r="K611" i="91" s="1"/>
  <c r="I611" i="91"/>
  <c r="W533" i="65"/>
  <c r="L610" i="91" s="1"/>
  <c r="K610" i="91" s="1"/>
  <c r="I610" i="91"/>
  <c r="W532" i="65"/>
  <c r="L609" i="91" s="1"/>
  <c r="K609" i="91" s="1"/>
  <c r="I609" i="91"/>
  <c r="I608" i="91"/>
  <c r="W531" i="65"/>
  <c r="L608" i="91" s="1"/>
  <c r="K608" i="91" s="1"/>
  <c r="W530" i="65"/>
  <c r="L607" i="91" s="1"/>
  <c r="K607" i="91" s="1"/>
  <c r="I607" i="91"/>
  <c r="W529" i="65"/>
  <c r="L606" i="91" s="1"/>
  <c r="K606" i="91" s="1"/>
  <c r="I606" i="91"/>
  <c r="W528" i="65"/>
  <c r="L605" i="91" s="1"/>
  <c r="K605" i="91" s="1"/>
  <c r="I605" i="91"/>
  <c r="W118" i="65"/>
  <c r="I531" i="91"/>
  <c r="W527" i="65"/>
  <c r="L604" i="91" s="1"/>
  <c r="K604" i="91" s="1"/>
  <c r="I604" i="91"/>
  <c r="W525" i="65"/>
  <c r="L602" i="91" s="1"/>
  <c r="K602" i="91" s="1"/>
  <c r="I602" i="91"/>
  <c r="W524" i="65"/>
  <c r="L601" i="91" s="1"/>
  <c r="K601" i="91" s="1"/>
  <c r="I601" i="91"/>
  <c r="W523" i="65"/>
  <c r="L600" i="91" s="1"/>
  <c r="K600" i="91" s="1"/>
  <c r="I600" i="91"/>
  <c r="W74" i="65"/>
  <c r="I530" i="91"/>
  <c r="W522" i="65"/>
  <c r="L599" i="91" s="1"/>
  <c r="K599" i="91" s="1"/>
  <c r="I599" i="91"/>
  <c r="W520" i="65"/>
  <c r="L597" i="91" s="1"/>
  <c r="K597" i="91" s="1"/>
  <c r="I597" i="91"/>
  <c r="W519" i="65"/>
  <c r="L596" i="91" s="1"/>
  <c r="K596" i="91" s="1"/>
  <c r="I596" i="91"/>
  <c r="W518" i="65"/>
  <c r="L595" i="91" s="1"/>
  <c r="K595" i="91" s="1"/>
  <c r="I595" i="91"/>
  <c r="W517" i="65"/>
  <c r="L594" i="91" s="1"/>
  <c r="K594" i="91" s="1"/>
  <c r="I594" i="91"/>
  <c r="W516" i="65"/>
  <c r="L593" i="91" s="1"/>
  <c r="K593" i="91" s="1"/>
  <c r="I593" i="91"/>
  <c r="W515" i="65"/>
  <c r="L592" i="91" s="1"/>
  <c r="K592" i="91" s="1"/>
  <c r="I592" i="91"/>
  <c r="W514" i="65"/>
  <c r="L591" i="91" s="1"/>
  <c r="K591" i="91" s="1"/>
  <c r="I591" i="91"/>
  <c r="W513" i="65"/>
  <c r="L590" i="91" s="1"/>
  <c r="K590" i="91" s="1"/>
  <c r="I590" i="91"/>
  <c r="W512" i="65"/>
  <c r="L589" i="91" s="1"/>
  <c r="K589" i="91" s="1"/>
  <c r="I589" i="91"/>
  <c r="W511" i="65"/>
  <c r="L588" i="91" s="1"/>
  <c r="K588" i="91" s="1"/>
  <c r="I588" i="91"/>
  <c r="W510" i="65"/>
  <c r="L587" i="91" s="1"/>
  <c r="K587" i="91" s="1"/>
  <c r="I587" i="91"/>
  <c r="W509" i="65"/>
  <c r="L586" i="91" s="1"/>
  <c r="K586" i="91" s="1"/>
  <c r="I586" i="91"/>
  <c r="W508" i="65"/>
  <c r="L585" i="91" s="1"/>
  <c r="K585" i="91" s="1"/>
  <c r="I585" i="91"/>
  <c r="W507" i="65"/>
  <c r="L584" i="91" s="1"/>
  <c r="K584" i="91" s="1"/>
  <c r="I584" i="91"/>
  <c r="W506" i="65"/>
  <c r="L583" i="91" s="1"/>
  <c r="K583" i="91" s="1"/>
  <c r="I583" i="91"/>
  <c r="W505" i="65"/>
  <c r="L582" i="91" s="1"/>
  <c r="K582" i="91" s="1"/>
  <c r="I582" i="91"/>
  <c r="W504" i="65"/>
  <c r="L581" i="91" s="1"/>
  <c r="K581" i="91" s="1"/>
  <c r="I581" i="91"/>
  <c r="W503" i="65"/>
  <c r="L580" i="91" s="1"/>
  <c r="K580" i="91" s="1"/>
  <c r="I580" i="91"/>
  <c r="W502" i="65"/>
  <c r="L579" i="91" s="1"/>
  <c r="K579" i="91" s="1"/>
  <c r="I579" i="91"/>
  <c r="W501" i="65"/>
  <c r="L578" i="91" s="1"/>
  <c r="K578" i="91" s="1"/>
  <c r="I578" i="91"/>
  <c r="W500" i="65"/>
  <c r="L577" i="91" s="1"/>
  <c r="K577" i="91" s="1"/>
  <c r="I577" i="91"/>
  <c r="W499" i="65"/>
  <c r="L576" i="91" s="1"/>
  <c r="K576" i="91" s="1"/>
  <c r="I576" i="91"/>
  <c r="W498" i="65"/>
  <c r="L575" i="91" s="1"/>
  <c r="K575" i="91" s="1"/>
  <c r="I575" i="91"/>
  <c r="W497" i="65"/>
  <c r="L574" i="91" s="1"/>
  <c r="K574" i="91" s="1"/>
  <c r="I574" i="91"/>
  <c r="W496" i="65"/>
  <c r="L573" i="91" s="1"/>
  <c r="K573" i="91" s="1"/>
  <c r="I573" i="91"/>
  <c r="W495" i="65"/>
  <c r="L572" i="91" s="1"/>
  <c r="K572" i="91" s="1"/>
  <c r="I572" i="91"/>
  <c r="W494" i="65"/>
  <c r="L571" i="91" s="1"/>
  <c r="K571" i="91" s="1"/>
  <c r="I571" i="91"/>
  <c r="W493" i="65"/>
  <c r="L570" i="91" s="1"/>
  <c r="K570" i="91" s="1"/>
  <c r="I570" i="91"/>
  <c r="W492" i="65"/>
  <c r="L569" i="91" s="1"/>
  <c r="K569" i="91" s="1"/>
  <c r="I569" i="91"/>
  <c r="W491" i="65"/>
  <c r="L568" i="91" s="1"/>
  <c r="K568" i="91" s="1"/>
  <c r="I568" i="91"/>
  <c r="W490" i="65"/>
  <c r="L567" i="91" s="1"/>
  <c r="K567" i="91" s="1"/>
  <c r="I567" i="91"/>
  <c r="W489" i="65"/>
  <c r="L566" i="91" s="1"/>
  <c r="K566" i="91" s="1"/>
  <c r="I566" i="91"/>
  <c r="W488" i="65"/>
  <c r="L565" i="91" s="1"/>
  <c r="K565" i="91" s="1"/>
  <c r="I565" i="91"/>
  <c r="W487" i="65"/>
  <c r="L564" i="91" s="1"/>
  <c r="K564" i="91" s="1"/>
  <c r="I564" i="91"/>
  <c r="W486" i="65"/>
  <c r="L563" i="91" s="1"/>
  <c r="K563" i="91" s="1"/>
  <c r="I563" i="91"/>
  <c r="W485" i="65"/>
  <c r="L562" i="91" s="1"/>
  <c r="K562" i="91" s="1"/>
  <c r="I562" i="91"/>
  <c r="W484" i="65"/>
  <c r="L561" i="91" s="1"/>
  <c r="K561" i="91" s="1"/>
  <c r="I561" i="91"/>
  <c r="W483" i="65"/>
  <c r="L560" i="91" s="1"/>
  <c r="K560" i="91" s="1"/>
  <c r="I560" i="91"/>
  <c r="W482" i="65"/>
  <c r="L559" i="91" s="1"/>
  <c r="K559" i="91" s="1"/>
  <c r="I559" i="91"/>
  <c r="W481" i="65"/>
  <c r="L558" i="91" s="1"/>
  <c r="K558" i="91" s="1"/>
  <c r="I558" i="91"/>
  <c r="W480" i="65"/>
  <c r="L557" i="91" s="1"/>
  <c r="K557" i="91" s="1"/>
  <c r="I557" i="91"/>
  <c r="W479" i="65"/>
  <c r="L556" i="91" s="1"/>
  <c r="K556" i="91" s="1"/>
  <c r="I556" i="91"/>
  <c r="W478" i="65"/>
  <c r="L555" i="91" s="1"/>
  <c r="K555" i="91" s="1"/>
  <c r="I555" i="91"/>
  <c r="W477" i="65"/>
  <c r="L554" i="91" s="1"/>
  <c r="K554" i="91" s="1"/>
  <c r="I554" i="91"/>
  <c r="W476" i="65"/>
  <c r="L553" i="91" s="1"/>
  <c r="K553" i="91" s="1"/>
  <c r="I553" i="91"/>
  <c r="W475" i="65"/>
  <c r="L552" i="91" s="1"/>
  <c r="K552" i="91" s="1"/>
  <c r="I552" i="91"/>
  <c r="W474" i="65"/>
  <c r="L551" i="91" s="1"/>
  <c r="K551" i="91" s="1"/>
  <c r="I551" i="91"/>
  <c r="K550" i="91"/>
  <c r="I550" i="91"/>
  <c r="W472" i="65"/>
  <c r="L549" i="91" s="1"/>
  <c r="K549" i="91" s="1"/>
  <c r="I549" i="91"/>
  <c r="W471" i="65"/>
  <c r="L548" i="91" s="1"/>
  <c r="K548" i="91" s="1"/>
  <c r="I548" i="91"/>
  <c r="W470" i="65"/>
  <c r="L547" i="91" s="1"/>
  <c r="K547" i="91" s="1"/>
  <c r="I547" i="91"/>
  <c r="W469" i="65"/>
  <c r="L546" i="91" s="1"/>
  <c r="K546" i="91" s="1"/>
  <c r="I546" i="91"/>
  <c r="W468" i="65"/>
  <c r="L545" i="91" s="1"/>
  <c r="K545" i="91" s="1"/>
  <c r="I545" i="91"/>
  <c r="W467" i="65"/>
  <c r="L544" i="91" s="1"/>
  <c r="K544" i="91" s="1"/>
  <c r="I544" i="91"/>
  <c r="W466" i="65"/>
  <c r="L543" i="91" s="1"/>
  <c r="K543" i="91" s="1"/>
  <c r="I543" i="91"/>
  <c r="W69" i="65"/>
  <c r="I529" i="91"/>
  <c r="L468" i="91"/>
  <c r="K468" i="91" s="1"/>
  <c r="I125" i="91"/>
  <c r="H125" i="91" s="1"/>
  <c r="I468" i="91"/>
  <c r="I153" i="91"/>
  <c r="H153" i="91" s="1"/>
  <c r="L496" i="91"/>
  <c r="K496" i="91" s="1"/>
  <c r="I496" i="91"/>
  <c r="I152" i="91"/>
  <c r="H152" i="91" s="1"/>
  <c r="L495" i="91"/>
  <c r="K495" i="91" s="1"/>
  <c r="I495" i="91"/>
  <c r="L494" i="91"/>
  <c r="K494" i="91" s="1"/>
  <c r="I151" i="91"/>
  <c r="H151" i="91" s="1"/>
  <c r="I494" i="91"/>
  <c r="I150" i="91"/>
  <c r="H150" i="91" s="1"/>
  <c r="L493" i="91"/>
  <c r="K493" i="91" s="1"/>
  <c r="I493" i="91"/>
  <c r="I149" i="91"/>
  <c r="H149" i="91" s="1"/>
  <c r="L492" i="91"/>
  <c r="K492" i="91" s="1"/>
  <c r="I492" i="91"/>
  <c r="I148" i="91"/>
  <c r="H148" i="91" s="1"/>
  <c r="L491" i="91"/>
  <c r="K491" i="91" s="1"/>
  <c r="I491" i="91"/>
  <c r="L490" i="91"/>
  <c r="K490" i="91" s="1"/>
  <c r="I147" i="91"/>
  <c r="H147" i="91" s="1"/>
  <c r="I490" i="91"/>
  <c r="I146" i="91"/>
  <c r="H146" i="91" s="1"/>
  <c r="L489" i="91"/>
  <c r="K489" i="91" s="1"/>
  <c r="I489" i="91"/>
  <c r="I145" i="91"/>
  <c r="H145" i="91" s="1"/>
  <c r="L488" i="91"/>
  <c r="K488" i="91" s="1"/>
  <c r="I488" i="91"/>
  <c r="I144" i="91"/>
  <c r="H144" i="91" s="1"/>
  <c r="L487" i="91"/>
  <c r="K487" i="91" s="1"/>
  <c r="I487" i="91"/>
  <c r="L486" i="91"/>
  <c r="K486" i="91" s="1"/>
  <c r="I143" i="91"/>
  <c r="H143" i="91" s="1"/>
  <c r="I486" i="91"/>
  <c r="I142" i="91"/>
  <c r="H142" i="91" s="1"/>
  <c r="L485" i="91"/>
  <c r="K485" i="91" s="1"/>
  <c r="I485" i="91"/>
  <c r="I141" i="91"/>
  <c r="H141" i="91" s="1"/>
  <c r="L484" i="91"/>
  <c r="K484" i="91" s="1"/>
  <c r="I484" i="91"/>
  <c r="I140" i="91"/>
  <c r="H140" i="91" s="1"/>
  <c r="L483" i="91"/>
  <c r="K483" i="91" s="1"/>
  <c r="I483" i="91"/>
  <c r="L482" i="91"/>
  <c r="K482" i="91" s="1"/>
  <c r="I139" i="91"/>
  <c r="H139" i="91" s="1"/>
  <c r="I482" i="91"/>
  <c r="I138" i="91"/>
  <c r="H138" i="91" s="1"/>
  <c r="L481" i="91"/>
  <c r="K481" i="91" s="1"/>
  <c r="I481" i="91"/>
  <c r="I137" i="91"/>
  <c r="H137" i="91" s="1"/>
  <c r="L480" i="91"/>
  <c r="K480" i="91" s="1"/>
  <c r="I480" i="91"/>
  <c r="I136" i="91"/>
  <c r="H136" i="91" s="1"/>
  <c r="L479" i="91"/>
  <c r="K479" i="91" s="1"/>
  <c r="I479" i="91"/>
  <c r="L478" i="91"/>
  <c r="K478" i="91" s="1"/>
  <c r="I135" i="91"/>
  <c r="H135" i="91" s="1"/>
  <c r="I478" i="91"/>
  <c r="I477" i="91"/>
  <c r="Z82" i="87"/>
  <c r="I133" i="91"/>
  <c r="H133" i="91" s="1"/>
  <c r="L476" i="91"/>
  <c r="K476" i="91" s="1"/>
  <c r="I476" i="91"/>
  <c r="I132" i="91"/>
  <c r="H132" i="91" s="1"/>
  <c r="L475" i="91"/>
  <c r="K475" i="91" s="1"/>
  <c r="I475" i="91"/>
  <c r="L474" i="91"/>
  <c r="K474" i="91" s="1"/>
  <c r="I131" i="91"/>
  <c r="H131" i="91" s="1"/>
  <c r="I474" i="91"/>
  <c r="I130" i="91"/>
  <c r="H130" i="91" s="1"/>
  <c r="L473" i="91"/>
  <c r="K473" i="91" s="1"/>
  <c r="I473" i="91"/>
  <c r="I129" i="91"/>
  <c r="H129" i="91" s="1"/>
  <c r="L472" i="91"/>
  <c r="K472" i="91" s="1"/>
  <c r="I472" i="91"/>
  <c r="I128" i="91"/>
  <c r="H128" i="91" s="1"/>
  <c r="L471" i="91"/>
  <c r="K471" i="91" s="1"/>
  <c r="I471" i="91"/>
  <c r="I470" i="91"/>
  <c r="L470" i="91"/>
  <c r="K470" i="91" s="1"/>
  <c r="I127" i="91"/>
  <c r="H127" i="91" s="1"/>
  <c r="L467" i="91"/>
  <c r="K467" i="91" s="1"/>
  <c r="I96" i="91"/>
  <c r="H96" i="91" s="1"/>
  <c r="I469" i="91"/>
  <c r="Y102" i="87"/>
  <c r="I497" i="91" s="1"/>
  <c r="H497" i="91"/>
  <c r="I467" i="91"/>
  <c r="Z74" i="87"/>
  <c r="W72" i="87"/>
  <c r="I437" i="91"/>
  <c r="W101" i="87"/>
  <c r="I465" i="91"/>
  <c r="W100" i="87"/>
  <c r="I464" i="91"/>
  <c r="W99" i="87"/>
  <c r="I463" i="91"/>
  <c r="W98" i="87"/>
  <c r="I462" i="91"/>
  <c r="W97" i="87"/>
  <c r="I461" i="91"/>
  <c r="W96" i="87"/>
  <c r="I460" i="91"/>
  <c r="W95" i="87"/>
  <c r="I459" i="91"/>
  <c r="W94" i="87"/>
  <c r="I458" i="91"/>
  <c r="W93" i="87"/>
  <c r="I457" i="91"/>
  <c r="W92" i="87"/>
  <c r="I456" i="91"/>
  <c r="W91" i="87"/>
  <c r="I455" i="91"/>
  <c r="W90" i="87"/>
  <c r="I454" i="91"/>
  <c r="W89" i="87"/>
  <c r="I453" i="91"/>
  <c r="W88" i="87"/>
  <c r="I452" i="91"/>
  <c r="W87" i="87"/>
  <c r="I451" i="91"/>
  <c r="W86" i="87"/>
  <c r="I450" i="91"/>
  <c r="W85" i="87"/>
  <c r="I449" i="91"/>
  <c r="W84" i="87"/>
  <c r="I448" i="91"/>
  <c r="W83" i="87"/>
  <c r="I447" i="91"/>
  <c r="W82" i="87"/>
  <c r="I446" i="91"/>
  <c r="W81" i="87"/>
  <c r="I445" i="91"/>
  <c r="W80" i="87"/>
  <c r="I444" i="91"/>
  <c r="W79" i="87"/>
  <c r="I443" i="91"/>
  <c r="W78" i="87"/>
  <c r="I442" i="91"/>
  <c r="W77" i="87"/>
  <c r="I441" i="91"/>
  <c r="W76" i="87"/>
  <c r="I440" i="91"/>
  <c r="W75" i="87"/>
  <c r="I439" i="91"/>
  <c r="W74" i="87"/>
  <c r="I438" i="91"/>
  <c r="W42" i="87"/>
  <c r="I436" i="91"/>
  <c r="AO16" i="86"/>
  <c r="I435" i="91"/>
  <c r="I57" i="91"/>
  <c r="H57" i="91" s="1"/>
  <c r="L434" i="91"/>
  <c r="K434" i="91" s="1"/>
  <c r="I434" i="91"/>
  <c r="AI16" i="86"/>
  <c r="I433" i="91"/>
  <c r="I64" i="91"/>
  <c r="H64" i="91" s="1"/>
  <c r="L432" i="91"/>
  <c r="K432" i="91" s="1"/>
  <c r="I432" i="91"/>
  <c r="AC16" i="86"/>
  <c r="I431" i="91"/>
  <c r="I430" i="91"/>
  <c r="L57" i="91"/>
  <c r="K57" i="91" s="1"/>
  <c r="L430" i="91"/>
  <c r="K430" i="91" s="1"/>
  <c r="I62" i="91"/>
  <c r="H62" i="91" s="1"/>
  <c r="W16" i="86"/>
  <c r="I429" i="91"/>
  <c r="AF37" i="72"/>
  <c r="I402" i="91"/>
  <c r="I413" i="91"/>
  <c r="AF48" i="72"/>
  <c r="AF47" i="72"/>
  <c r="I412" i="91"/>
  <c r="I411" i="91"/>
  <c r="AF46" i="72"/>
  <c r="AF45" i="72"/>
  <c r="I410" i="91"/>
  <c r="I409" i="91"/>
  <c r="AF44" i="72"/>
  <c r="AF43" i="72"/>
  <c r="I408" i="91"/>
  <c r="I407" i="91"/>
  <c r="AF42" i="72"/>
  <c r="AF41" i="72"/>
  <c r="I406" i="91"/>
  <c r="I405" i="91"/>
  <c r="AF40" i="72"/>
  <c r="AF39" i="72"/>
  <c r="I404" i="91"/>
  <c r="AF25" i="72"/>
  <c r="I401" i="91"/>
  <c r="I403" i="91"/>
  <c r="AF38" i="72"/>
  <c r="L253" i="91"/>
  <c r="K253" i="91" s="1"/>
  <c r="L388" i="91"/>
  <c r="K388" i="91" s="1"/>
  <c r="I388" i="91"/>
  <c r="AC48" i="72"/>
  <c r="I399" i="91"/>
  <c r="L398" i="91"/>
  <c r="K398" i="91" s="1"/>
  <c r="L263" i="91"/>
  <c r="K263" i="91" s="1"/>
  <c r="I398" i="91"/>
  <c r="AC46" i="72"/>
  <c r="I397" i="91"/>
  <c r="I396" i="91"/>
  <c r="AC45" i="72"/>
  <c r="AC44" i="72"/>
  <c r="I395" i="91"/>
  <c r="I394" i="91"/>
  <c r="AC43" i="72"/>
  <c r="AC42" i="72"/>
  <c r="I393" i="91"/>
  <c r="L392" i="91"/>
  <c r="K392" i="91" s="1"/>
  <c r="M392" i="91" s="1"/>
  <c r="L257" i="91"/>
  <c r="K257" i="91" s="1"/>
  <c r="I392" i="91"/>
  <c r="AC40" i="72"/>
  <c r="I391" i="91"/>
  <c r="L390" i="91"/>
  <c r="K390" i="91" s="1"/>
  <c r="L255" i="91"/>
  <c r="K255" i="91" s="1"/>
  <c r="I390" i="91"/>
  <c r="L387" i="91"/>
  <c r="K387" i="91" s="1"/>
  <c r="L241" i="91"/>
  <c r="K241" i="91" s="1"/>
  <c r="AC38" i="72"/>
  <c r="I389" i="91"/>
  <c r="I387" i="91"/>
  <c r="H400" i="91"/>
  <c r="AB49" i="72"/>
  <c r="I400" i="91" s="1"/>
  <c r="Z37" i="72"/>
  <c r="I374" i="91"/>
  <c r="L385" i="91"/>
  <c r="K385" i="91" s="1"/>
  <c r="L228" i="91"/>
  <c r="K228" i="91" s="1"/>
  <c r="I385" i="91"/>
  <c r="Z47" i="72"/>
  <c r="I384" i="91"/>
  <c r="I383" i="91"/>
  <c r="Z46" i="72"/>
  <c r="Z45" i="72"/>
  <c r="I382" i="91"/>
  <c r="L381" i="91"/>
  <c r="K381" i="91" s="1"/>
  <c r="L224" i="91"/>
  <c r="K224" i="91" s="1"/>
  <c r="I381" i="91"/>
  <c r="Z43" i="72"/>
  <c r="I380" i="91"/>
  <c r="I379" i="91"/>
  <c r="Z42" i="72"/>
  <c r="Z41" i="72"/>
  <c r="I378" i="91"/>
  <c r="L377" i="91"/>
  <c r="K377" i="91" s="1"/>
  <c r="L220" i="91"/>
  <c r="K220" i="91" s="1"/>
  <c r="I377" i="91"/>
  <c r="Z39" i="72"/>
  <c r="I376" i="91"/>
  <c r="I375" i="91"/>
  <c r="Z25" i="72"/>
  <c r="I373" i="91"/>
  <c r="Z38" i="72"/>
  <c r="L181" i="91"/>
  <c r="K181" i="91" s="1"/>
  <c r="L360" i="91"/>
  <c r="K360" i="91" s="1"/>
  <c r="I360" i="91"/>
  <c r="W48" i="72"/>
  <c r="I371" i="91"/>
  <c r="AI24" i="72"/>
  <c r="H427" i="91" s="1"/>
  <c r="L370" i="91"/>
  <c r="K370" i="91" s="1"/>
  <c r="L191" i="91"/>
  <c r="I370" i="91"/>
  <c r="AI23" i="72"/>
  <c r="W46" i="72"/>
  <c r="I369" i="91"/>
  <c r="AI22" i="72"/>
  <c r="H425" i="91" s="1"/>
  <c r="I368" i="91"/>
  <c r="H424" i="91"/>
  <c r="W45" i="72"/>
  <c r="AH45" i="72"/>
  <c r="W44" i="72"/>
  <c r="I367" i="91"/>
  <c r="AI20" i="72"/>
  <c r="H423" i="91" s="1"/>
  <c r="I366" i="91"/>
  <c r="W43" i="72"/>
  <c r="AI19" i="72"/>
  <c r="AI18" i="72"/>
  <c r="H421" i="91" s="1"/>
  <c r="W42" i="72"/>
  <c r="I365" i="91"/>
  <c r="L364" i="91"/>
  <c r="K364" i="91" s="1"/>
  <c r="L185" i="91"/>
  <c r="I364" i="91"/>
  <c r="H420" i="91"/>
  <c r="AH41" i="72"/>
  <c r="AI41" i="72" s="1"/>
  <c r="L420" i="91" s="1"/>
  <c r="W40" i="72"/>
  <c r="I363" i="91"/>
  <c r="AI16" i="72"/>
  <c r="H419" i="91" s="1"/>
  <c r="H418" i="91"/>
  <c r="L362" i="91"/>
  <c r="K362" i="91" s="1"/>
  <c r="L183" i="91"/>
  <c r="I362" i="91"/>
  <c r="AH39" i="72"/>
  <c r="AI39" i="72" s="1"/>
  <c r="L418" i="91" s="1"/>
  <c r="L359" i="91"/>
  <c r="K359" i="91" s="1"/>
  <c r="L169" i="91"/>
  <c r="K169" i="91" s="1"/>
  <c r="W38" i="72"/>
  <c r="I361" i="91"/>
  <c r="V49" i="72"/>
  <c r="I372" i="91" s="1"/>
  <c r="AI14" i="72"/>
  <c r="I359" i="91"/>
  <c r="H372" i="91"/>
  <c r="I344" i="91"/>
  <c r="AO19" i="89"/>
  <c r="L344" i="91" s="1"/>
  <c r="K344" i="91" s="1"/>
  <c r="I346" i="91"/>
  <c r="AO21" i="89"/>
  <c r="L345" i="91"/>
  <c r="K345" i="91" s="1"/>
  <c r="I345" i="91"/>
  <c r="I343" i="91"/>
  <c r="L343" i="91"/>
  <c r="K343" i="91" s="1"/>
  <c r="L339" i="91"/>
  <c r="K339" i="91" s="1"/>
  <c r="I40" i="91"/>
  <c r="H40" i="91" s="1"/>
  <c r="I339" i="91"/>
  <c r="I341" i="91"/>
  <c r="AL21" i="89"/>
  <c r="L340" i="91"/>
  <c r="K340" i="91" s="1"/>
  <c r="I41" i="91"/>
  <c r="H41" i="91" s="1"/>
  <c r="I338" i="91"/>
  <c r="I340" i="91"/>
  <c r="AL16" i="89"/>
  <c r="L334" i="91"/>
  <c r="K334" i="91" s="1"/>
  <c r="L40" i="91"/>
  <c r="I334" i="91"/>
  <c r="I336" i="91"/>
  <c r="AI21" i="89"/>
  <c r="I335" i="91"/>
  <c r="I333" i="91"/>
  <c r="H337" i="91"/>
  <c r="L335" i="91"/>
  <c r="K335" i="91" s="1"/>
  <c r="L41" i="91"/>
  <c r="AH22" i="89"/>
  <c r="AI22" i="89" s="1"/>
  <c r="L333" i="91"/>
  <c r="K333" i="91" s="1"/>
  <c r="L37" i="91"/>
  <c r="K37" i="91" s="1"/>
  <c r="I30" i="91"/>
  <c r="H30" i="91" s="1"/>
  <c r="L329" i="91"/>
  <c r="K329" i="91" s="1"/>
  <c r="I329" i="91"/>
  <c r="I331" i="91"/>
  <c r="AF21" i="89"/>
  <c r="AE22" i="89"/>
  <c r="I332" i="91" s="1"/>
  <c r="L328" i="91"/>
  <c r="K328" i="91" s="1"/>
  <c r="I27" i="91"/>
  <c r="H27" i="91" s="1"/>
  <c r="I330" i="91"/>
  <c r="I328" i="91"/>
  <c r="H332" i="91"/>
  <c r="AF20" i="89"/>
  <c r="L324" i="91"/>
  <c r="K324" i="91" s="1"/>
  <c r="L30" i="91"/>
  <c r="K30" i="91" s="1"/>
  <c r="I324" i="91"/>
  <c r="I326" i="91"/>
  <c r="AC21" i="89"/>
  <c r="I325" i="91"/>
  <c r="I323" i="91"/>
  <c r="AC20" i="89"/>
  <c r="AC16" i="89"/>
  <c r="H327" i="91" s="1"/>
  <c r="I51" i="91"/>
  <c r="H51" i="91" s="1"/>
  <c r="L358" i="91"/>
  <c r="K358" i="91" s="1"/>
  <c r="L357" i="91"/>
  <c r="K357" i="91" s="1"/>
  <c r="I358" i="91"/>
  <c r="I357" i="91"/>
  <c r="I352" i="91"/>
  <c r="K352" i="91"/>
  <c r="I351" i="91"/>
  <c r="I314" i="91"/>
  <c r="W19" i="89"/>
  <c r="AR17" i="89"/>
  <c r="L349" i="91"/>
  <c r="K349" i="91" s="1"/>
  <c r="L316" i="91"/>
  <c r="K316" i="91" s="1"/>
  <c r="M316" i="91" s="1"/>
  <c r="I349" i="91"/>
  <c r="H355" i="91"/>
  <c r="W20" i="89"/>
  <c r="I315" i="91"/>
  <c r="AR14" i="89"/>
  <c r="I348" i="91"/>
  <c r="W16" i="89"/>
  <c r="I313" i="91"/>
  <c r="AQ21" i="89"/>
  <c r="AI26" i="72"/>
  <c r="H416" i="91" s="1"/>
  <c r="M834" i="91" l="1"/>
  <c r="M333" i="91"/>
  <c r="H897" i="91"/>
  <c r="Y22" i="90"/>
  <c r="AN44" i="73"/>
  <c r="AN48" i="73"/>
  <c r="V526" i="65"/>
  <c r="M751" i="91"/>
  <c r="M652" i="91"/>
  <c r="M660" i="91"/>
  <c r="M664" i="91"/>
  <c r="M676" i="91"/>
  <c r="M680" i="91"/>
  <c r="M684" i="91"/>
  <c r="M692" i="91"/>
  <c r="M696" i="91"/>
  <c r="M752" i="91"/>
  <c r="M760" i="91"/>
  <c r="M799" i="91"/>
  <c r="M832" i="91"/>
  <c r="M377" i="91"/>
  <c r="M761" i="91"/>
  <c r="M709" i="91"/>
  <c r="M713" i="91"/>
  <c r="M741" i="91"/>
  <c r="M826" i="91"/>
  <c r="M345" i="91"/>
  <c r="M654" i="91"/>
  <c r="M658" i="91"/>
  <c r="M662" i="91"/>
  <c r="M666" i="91"/>
  <c r="M670" i="91"/>
  <c r="M674" i="91"/>
  <c r="M682" i="91"/>
  <c r="M686" i="91"/>
  <c r="M690" i="91"/>
  <c r="M694" i="91"/>
  <c r="M698" i="91"/>
  <c r="M750" i="91"/>
  <c r="M758" i="91"/>
  <c r="M762" i="91"/>
  <c r="M806" i="91"/>
  <c r="M835" i="91"/>
  <c r="M833" i="91"/>
  <c r="AN40" i="73"/>
  <c r="I878" i="91" s="1"/>
  <c r="AE49" i="73"/>
  <c r="AF49" i="73" s="1"/>
  <c r="M874" i="91"/>
  <c r="M843" i="91"/>
  <c r="H809" i="91"/>
  <c r="M749" i="91"/>
  <c r="M747" i="91"/>
  <c r="M739" i="91"/>
  <c r="M733" i="91"/>
  <c r="M731" i="91"/>
  <c r="M729" i="91"/>
  <c r="M723" i="91"/>
  <c r="M719" i="91"/>
  <c r="M717" i="91"/>
  <c r="M715" i="91"/>
  <c r="M703" i="91"/>
  <c r="M599" i="91"/>
  <c r="M543" i="91"/>
  <c r="M766" i="91"/>
  <c r="M754" i="91"/>
  <c r="M743" i="91"/>
  <c r="M725" i="91"/>
  <c r="M688" i="91"/>
  <c r="M604" i="91"/>
  <c r="M601" i="91"/>
  <c r="M745" i="91"/>
  <c r="M737" i="91"/>
  <c r="M735" i="91"/>
  <c r="M734" i="91"/>
  <c r="M730" i="91"/>
  <c r="M728" i="91"/>
  <c r="M721" i="91"/>
  <c r="M720" i="91"/>
  <c r="M718" i="91"/>
  <c r="M712" i="91"/>
  <c r="M710" i="91"/>
  <c r="M707" i="91"/>
  <c r="M705" i="91"/>
  <c r="M704" i="91"/>
  <c r="M702" i="91"/>
  <c r="M701" i="91"/>
  <c r="M685" i="91"/>
  <c r="M672" i="91"/>
  <c r="M659" i="91"/>
  <c r="M626" i="91"/>
  <c r="M624" i="91"/>
  <c r="M618" i="91"/>
  <c r="M616" i="91"/>
  <c r="M612" i="91"/>
  <c r="M610" i="91"/>
  <c r="M606" i="91"/>
  <c r="M537" i="91"/>
  <c r="M576" i="91"/>
  <c r="M574" i="91"/>
  <c r="M572" i="91"/>
  <c r="M570" i="91"/>
  <c r="M566" i="91"/>
  <c r="M562" i="91"/>
  <c r="M560" i="91"/>
  <c r="M556" i="91"/>
  <c r="M554" i="91"/>
  <c r="M552" i="91"/>
  <c r="M548" i="91"/>
  <c r="M546" i="91"/>
  <c r="M544" i="91"/>
  <c r="M631" i="91"/>
  <c r="M620" i="91"/>
  <c r="M614" i="91"/>
  <c r="M482" i="91"/>
  <c r="M488" i="91"/>
  <c r="M489" i="91"/>
  <c r="M430" i="91"/>
  <c r="M370" i="91"/>
  <c r="M362" i="91"/>
  <c r="M334" i="91"/>
  <c r="AN22" i="89"/>
  <c r="AO22" i="89" s="1"/>
  <c r="AN27" i="89" s="1"/>
  <c r="M339" i="91"/>
  <c r="H892" i="91"/>
  <c r="L894" i="91"/>
  <c r="K894" i="91" s="1"/>
  <c r="M894" i="91" s="1"/>
  <c r="I308" i="91"/>
  <c r="H308" i="91" s="1"/>
  <c r="L896" i="91"/>
  <c r="K896" i="91" s="1"/>
  <c r="M896" i="91" s="1"/>
  <c r="I310" i="91"/>
  <c r="H310" i="91" s="1"/>
  <c r="L895" i="91"/>
  <c r="K895" i="91" s="1"/>
  <c r="M895" i="91" s="1"/>
  <c r="I309" i="91"/>
  <c r="H309" i="91" s="1"/>
  <c r="L893" i="91"/>
  <c r="K893" i="91" s="1"/>
  <c r="M893" i="91" s="1"/>
  <c r="I305" i="91"/>
  <c r="H305" i="91" s="1"/>
  <c r="I897" i="91"/>
  <c r="L308" i="91"/>
  <c r="L889" i="91"/>
  <c r="K889" i="91" s="1"/>
  <c r="M889" i="91" s="1"/>
  <c r="L891" i="91"/>
  <c r="K891" i="91" s="1"/>
  <c r="M891" i="91" s="1"/>
  <c r="L310" i="91"/>
  <c r="L892" i="91"/>
  <c r="K892" i="91" s="1"/>
  <c r="L311" i="91"/>
  <c r="L302" i="91"/>
  <c r="L888" i="91"/>
  <c r="K888" i="91" s="1"/>
  <c r="M888" i="91" s="1"/>
  <c r="L305" i="91"/>
  <c r="I892" i="91"/>
  <c r="L890" i="91"/>
  <c r="K890" i="91" s="1"/>
  <c r="M890" i="91" s="1"/>
  <c r="L309" i="91"/>
  <c r="M836" i="91"/>
  <c r="H837" i="91"/>
  <c r="M828" i="91"/>
  <c r="M813" i="91"/>
  <c r="M808" i="91"/>
  <c r="M807" i="91"/>
  <c r="M805" i="91"/>
  <c r="M803" i="91"/>
  <c r="M801" i="91"/>
  <c r="M872" i="91"/>
  <c r="H881" i="91"/>
  <c r="M866" i="91"/>
  <c r="AN38" i="73"/>
  <c r="AO38" i="73" s="1"/>
  <c r="L876" i="91" s="1"/>
  <c r="K876" i="91" s="1"/>
  <c r="M854" i="91"/>
  <c r="H781" i="91"/>
  <c r="AN37" i="73"/>
  <c r="I875" i="91" s="1"/>
  <c r="M776" i="91"/>
  <c r="M870" i="91"/>
  <c r="H878" i="91"/>
  <c r="H851" i="91"/>
  <c r="L839" i="91"/>
  <c r="K839" i="91" s="1"/>
  <c r="M839" i="91" s="1"/>
  <c r="I289" i="91"/>
  <c r="H289" i="91" s="1"/>
  <c r="AK49" i="73"/>
  <c r="AL49" i="73" s="1"/>
  <c r="L851" i="91" s="1"/>
  <c r="K851" i="91" s="1"/>
  <c r="L850" i="91"/>
  <c r="K850" i="91" s="1"/>
  <c r="M850" i="91" s="1"/>
  <c r="I300" i="91"/>
  <c r="H300" i="91" s="1"/>
  <c r="L849" i="91"/>
  <c r="K849" i="91" s="1"/>
  <c r="M849" i="91" s="1"/>
  <c r="I299" i="91"/>
  <c r="H299" i="91" s="1"/>
  <c r="I298" i="91"/>
  <c r="H298" i="91" s="1"/>
  <c r="L848" i="91"/>
  <c r="K848" i="91" s="1"/>
  <c r="M848" i="91" s="1"/>
  <c r="I297" i="91"/>
  <c r="H297" i="91" s="1"/>
  <c r="L847" i="91"/>
  <c r="K847" i="91" s="1"/>
  <c r="M847" i="91" s="1"/>
  <c r="L846" i="91"/>
  <c r="K846" i="91" s="1"/>
  <c r="M846" i="91" s="1"/>
  <c r="I296" i="91"/>
  <c r="H296" i="91" s="1"/>
  <c r="L845" i="91"/>
  <c r="K845" i="91" s="1"/>
  <c r="M845" i="91" s="1"/>
  <c r="I295" i="91"/>
  <c r="H295" i="91" s="1"/>
  <c r="I294" i="91"/>
  <c r="H294" i="91" s="1"/>
  <c r="L844" i="91"/>
  <c r="K844" i="91" s="1"/>
  <c r="M844" i="91" s="1"/>
  <c r="L842" i="91"/>
  <c r="K842" i="91" s="1"/>
  <c r="M842" i="91" s="1"/>
  <c r="I292" i="91"/>
  <c r="H292" i="91" s="1"/>
  <c r="L841" i="91"/>
  <c r="K841" i="91" s="1"/>
  <c r="M841" i="91" s="1"/>
  <c r="I291" i="91"/>
  <c r="H291" i="91" s="1"/>
  <c r="I277" i="91"/>
  <c r="H277" i="91" s="1"/>
  <c r="L838" i="91"/>
  <c r="K838" i="91" s="1"/>
  <c r="M838" i="91" s="1"/>
  <c r="I290" i="91"/>
  <c r="H290" i="91" s="1"/>
  <c r="L840" i="91"/>
  <c r="K840" i="91" s="1"/>
  <c r="M840" i="91" s="1"/>
  <c r="M831" i="91"/>
  <c r="M830" i="91"/>
  <c r="M829" i="91"/>
  <c r="M827" i="91"/>
  <c r="M825" i="91"/>
  <c r="AH49" i="73"/>
  <c r="AI49" i="73" s="1"/>
  <c r="L837" i="91" s="1"/>
  <c r="L824" i="91"/>
  <c r="K824" i="91" s="1"/>
  <c r="M824" i="91" s="1"/>
  <c r="H882" i="91"/>
  <c r="H875" i="91"/>
  <c r="L811" i="91"/>
  <c r="K811" i="91" s="1"/>
  <c r="M811" i="91" s="1"/>
  <c r="I253" i="91"/>
  <c r="H253" i="91" s="1"/>
  <c r="M253" i="91" s="1"/>
  <c r="I264" i="91"/>
  <c r="H264" i="91" s="1"/>
  <c r="L822" i="91"/>
  <c r="K822" i="91" s="1"/>
  <c r="M822" i="91" s="1"/>
  <c r="I263" i="91"/>
  <c r="H263" i="91" s="1"/>
  <c r="L821" i="91"/>
  <c r="K821" i="91" s="1"/>
  <c r="M821" i="91" s="1"/>
  <c r="L820" i="91"/>
  <c r="K820" i="91" s="1"/>
  <c r="M820" i="91" s="1"/>
  <c r="I262" i="91"/>
  <c r="H262" i="91" s="1"/>
  <c r="L819" i="91"/>
  <c r="K819" i="91" s="1"/>
  <c r="M819" i="91" s="1"/>
  <c r="I261" i="91"/>
  <c r="H261" i="91" s="1"/>
  <c r="I260" i="91"/>
  <c r="H260" i="91" s="1"/>
  <c r="L818" i="91"/>
  <c r="K818" i="91" s="1"/>
  <c r="M818" i="91" s="1"/>
  <c r="I259" i="91"/>
  <c r="H259" i="91" s="1"/>
  <c r="L817" i="91"/>
  <c r="K817" i="91" s="1"/>
  <c r="M817" i="91" s="1"/>
  <c r="L816" i="91"/>
  <c r="K816" i="91" s="1"/>
  <c r="M816" i="91" s="1"/>
  <c r="I258" i="91"/>
  <c r="H258" i="91" s="1"/>
  <c r="L815" i="91"/>
  <c r="K815" i="91" s="1"/>
  <c r="M815" i="91" s="1"/>
  <c r="I257" i="91"/>
  <c r="H257" i="91" s="1"/>
  <c r="I256" i="91"/>
  <c r="H256" i="91" s="1"/>
  <c r="L814" i="91"/>
  <c r="K814" i="91" s="1"/>
  <c r="M814" i="91" s="1"/>
  <c r="L812" i="91"/>
  <c r="K812" i="91" s="1"/>
  <c r="M812" i="91" s="1"/>
  <c r="I254" i="91"/>
  <c r="H254" i="91" s="1"/>
  <c r="M810" i="91"/>
  <c r="M804" i="91"/>
  <c r="M802" i="91"/>
  <c r="M797" i="91"/>
  <c r="M800" i="91"/>
  <c r="M798" i="91"/>
  <c r="L796" i="91"/>
  <c r="K796" i="91" s="1"/>
  <c r="M796" i="91" s="1"/>
  <c r="AB49" i="73"/>
  <c r="M873" i="91"/>
  <c r="H883" i="91"/>
  <c r="M871" i="91"/>
  <c r="M869" i="91"/>
  <c r="M867" i="91"/>
  <c r="AN41" i="73"/>
  <c r="AO41" i="73" s="1"/>
  <c r="L879" i="91" s="1"/>
  <c r="K879" i="91" s="1"/>
  <c r="M865" i="91"/>
  <c r="H877" i="91"/>
  <c r="M783" i="91"/>
  <c r="H876" i="91"/>
  <c r="L794" i="91"/>
  <c r="K794" i="91" s="1"/>
  <c r="M794" i="91" s="1"/>
  <c r="I228" i="91"/>
  <c r="H228" i="91" s="1"/>
  <c r="L793" i="91"/>
  <c r="K793" i="91" s="1"/>
  <c r="M793" i="91" s="1"/>
  <c r="I227" i="91"/>
  <c r="H227" i="91" s="1"/>
  <c r="I226" i="91"/>
  <c r="H226" i="91" s="1"/>
  <c r="L792" i="91"/>
  <c r="K792" i="91" s="1"/>
  <c r="M792" i="91" s="1"/>
  <c r="I225" i="91"/>
  <c r="H225" i="91" s="1"/>
  <c r="L791" i="91"/>
  <c r="K791" i="91" s="1"/>
  <c r="M791" i="91" s="1"/>
  <c r="AN45" i="73"/>
  <c r="AO45" i="73" s="1"/>
  <c r="L883" i="91" s="1"/>
  <c r="K883" i="91" s="1"/>
  <c r="L790" i="91"/>
  <c r="K790" i="91" s="1"/>
  <c r="M790" i="91" s="1"/>
  <c r="I224" i="91"/>
  <c r="H224" i="91" s="1"/>
  <c r="L789" i="91"/>
  <c r="K789" i="91" s="1"/>
  <c r="M789" i="91" s="1"/>
  <c r="I223" i="91"/>
  <c r="H223" i="91" s="1"/>
  <c r="I222" i="91"/>
  <c r="H222" i="91" s="1"/>
  <c r="L788" i="91"/>
  <c r="K788" i="91" s="1"/>
  <c r="M788" i="91" s="1"/>
  <c r="I221" i="91"/>
  <c r="H221" i="91" s="1"/>
  <c r="L787" i="91"/>
  <c r="K787" i="91" s="1"/>
  <c r="M787" i="91" s="1"/>
  <c r="L786" i="91"/>
  <c r="K786" i="91" s="1"/>
  <c r="M786" i="91" s="1"/>
  <c r="I220" i="91"/>
  <c r="H220" i="91" s="1"/>
  <c r="L785" i="91"/>
  <c r="K785" i="91" s="1"/>
  <c r="M785" i="91" s="1"/>
  <c r="I219" i="91"/>
  <c r="H219" i="91" s="1"/>
  <c r="L782" i="91"/>
  <c r="K782" i="91" s="1"/>
  <c r="M782" i="91" s="1"/>
  <c r="I205" i="91"/>
  <c r="H205" i="91" s="1"/>
  <c r="I218" i="91"/>
  <c r="H218" i="91" s="1"/>
  <c r="L784" i="91"/>
  <c r="K784" i="91" s="1"/>
  <c r="M784" i="91" s="1"/>
  <c r="Y49" i="73"/>
  <c r="M868" i="91"/>
  <c r="L864" i="91"/>
  <c r="K864" i="91" s="1"/>
  <c r="M864" i="91" s="1"/>
  <c r="L769" i="91"/>
  <c r="K769" i="91" s="1"/>
  <c r="M769" i="91" s="1"/>
  <c r="I181" i="91"/>
  <c r="H181" i="91" s="1"/>
  <c r="M862" i="91"/>
  <c r="I192" i="91"/>
  <c r="H192" i="91" s="1"/>
  <c r="L780" i="91"/>
  <c r="K780" i="91" s="1"/>
  <c r="M780" i="91" s="1"/>
  <c r="AO48" i="73"/>
  <c r="L886" i="91" s="1"/>
  <c r="K886" i="91" s="1"/>
  <c r="I886" i="91"/>
  <c r="L861" i="91"/>
  <c r="K861" i="91" s="1"/>
  <c r="M861" i="91" s="1"/>
  <c r="L779" i="91"/>
  <c r="K779" i="91" s="1"/>
  <c r="M779" i="91" s="1"/>
  <c r="I191" i="91"/>
  <c r="H191" i="91" s="1"/>
  <c r="H885" i="91"/>
  <c r="AN47" i="73"/>
  <c r="L860" i="91"/>
  <c r="K860" i="91" s="1"/>
  <c r="M860" i="91" s="1"/>
  <c r="I884" i="91"/>
  <c r="L778" i="91"/>
  <c r="K778" i="91" s="1"/>
  <c r="M778" i="91" s="1"/>
  <c r="I190" i="91"/>
  <c r="H190" i="91" s="1"/>
  <c r="H884" i="91"/>
  <c r="K884" i="91"/>
  <c r="L859" i="91"/>
  <c r="K859" i="91" s="1"/>
  <c r="M859" i="91" s="1"/>
  <c r="I189" i="91"/>
  <c r="H189" i="91" s="1"/>
  <c r="L777" i="91"/>
  <c r="K777" i="91" s="1"/>
  <c r="M777" i="91" s="1"/>
  <c r="AO44" i="73"/>
  <c r="L882" i="91" s="1"/>
  <c r="K882" i="91" s="1"/>
  <c r="I882" i="91"/>
  <c r="M858" i="91"/>
  <c r="L857" i="91"/>
  <c r="K857" i="91" s="1"/>
  <c r="M857" i="91" s="1"/>
  <c r="AN43" i="73"/>
  <c r="L775" i="91"/>
  <c r="K775" i="91" s="1"/>
  <c r="M775" i="91" s="1"/>
  <c r="I187" i="91"/>
  <c r="H187" i="91" s="1"/>
  <c r="L856" i="91"/>
  <c r="K856" i="91" s="1"/>
  <c r="M856" i="91" s="1"/>
  <c r="AN42" i="73"/>
  <c r="L774" i="91"/>
  <c r="K774" i="91" s="1"/>
  <c r="M774" i="91" s="1"/>
  <c r="I186" i="91"/>
  <c r="H186" i="91" s="1"/>
  <c r="H863" i="91"/>
  <c r="H880" i="91"/>
  <c r="H879" i="91"/>
  <c r="L855" i="91"/>
  <c r="K855" i="91" s="1"/>
  <c r="M855" i="91" s="1"/>
  <c r="I185" i="91"/>
  <c r="H185" i="91" s="1"/>
  <c r="L773" i="91"/>
  <c r="K773" i="91" s="1"/>
  <c r="M773" i="91" s="1"/>
  <c r="I184" i="91"/>
  <c r="H184" i="91" s="1"/>
  <c r="L772" i="91"/>
  <c r="K772" i="91" s="1"/>
  <c r="M772" i="91" s="1"/>
  <c r="L853" i="91"/>
  <c r="K853" i="91" s="1"/>
  <c r="M853" i="91" s="1"/>
  <c r="AN39" i="73"/>
  <c r="L771" i="91"/>
  <c r="K771" i="91" s="1"/>
  <c r="M771" i="91" s="1"/>
  <c r="I183" i="91"/>
  <c r="H183" i="91" s="1"/>
  <c r="L852" i="91"/>
  <c r="K852" i="91" s="1"/>
  <c r="M852" i="91" s="1"/>
  <c r="I876" i="91"/>
  <c r="AN25" i="73"/>
  <c r="L768" i="91"/>
  <c r="K768" i="91" s="1"/>
  <c r="M768" i="91" s="1"/>
  <c r="I169" i="91"/>
  <c r="H169" i="91" s="1"/>
  <c r="L770" i="91"/>
  <c r="K770" i="91" s="1"/>
  <c r="M770" i="91" s="1"/>
  <c r="I182" i="91"/>
  <c r="H182" i="91" s="1"/>
  <c r="V49" i="73"/>
  <c r="I781" i="91" s="1"/>
  <c r="M763" i="91"/>
  <c r="M757" i="91"/>
  <c r="M738" i="91"/>
  <c r="M736" i="91"/>
  <c r="M695" i="91"/>
  <c r="M693" i="91"/>
  <c r="M691" i="91"/>
  <c r="M679" i="91"/>
  <c r="M677" i="91"/>
  <c r="M675" i="91"/>
  <c r="M673" i="91"/>
  <c r="M671" i="91"/>
  <c r="M669" i="91"/>
  <c r="M661" i="91"/>
  <c r="M657" i="91"/>
  <c r="M649" i="91"/>
  <c r="M648" i="91"/>
  <c r="M646" i="91"/>
  <c r="M644" i="91"/>
  <c r="M642" i="91"/>
  <c r="M638" i="91"/>
  <c r="M636" i="91"/>
  <c r="M634" i="91"/>
  <c r="M632" i="91"/>
  <c r="M630" i="91"/>
  <c r="M628" i="91"/>
  <c r="M622" i="91"/>
  <c r="M596" i="91"/>
  <c r="M594" i="91"/>
  <c r="M592" i="91"/>
  <c r="M590" i="91"/>
  <c r="M588" i="91"/>
  <c r="M586" i="91"/>
  <c r="M584" i="91"/>
  <c r="M582" i="91"/>
  <c r="M580" i="91"/>
  <c r="M578" i="91"/>
  <c r="M564" i="91"/>
  <c r="M550" i="91"/>
  <c r="M764" i="91"/>
  <c r="M759" i="91"/>
  <c r="M732" i="91"/>
  <c r="M700" i="91"/>
  <c r="M678" i="91"/>
  <c r="M663" i="91"/>
  <c r="M656" i="91"/>
  <c r="M650" i="91"/>
  <c r="M640" i="91"/>
  <c r="M568" i="91"/>
  <c r="M558" i="91"/>
  <c r="M756" i="91"/>
  <c r="M755" i="91"/>
  <c r="V688" i="65"/>
  <c r="W688" i="65" s="1"/>
  <c r="L765" i="91" s="1"/>
  <c r="K765" i="91" s="1"/>
  <c r="M753" i="91"/>
  <c r="M541" i="91"/>
  <c r="M744" i="91"/>
  <c r="M742" i="91"/>
  <c r="M740" i="91"/>
  <c r="M726" i="91"/>
  <c r="M724" i="91"/>
  <c r="M722" i="91"/>
  <c r="M716" i="91"/>
  <c r="M714" i="91"/>
  <c r="M708" i="91"/>
  <c r="M706" i="91"/>
  <c r="M540" i="91"/>
  <c r="V669" i="65"/>
  <c r="I746" i="91" s="1"/>
  <c r="M697" i="91"/>
  <c r="M689" i="91"/>
  <c r="M687" i="91"/>
  <c r="M683" i="91"/>
  <c r="M681" i="91"/>
  <c r="M668" i="91"/>
  <c r="M667" i="91"/>
  <c r="M665" i="91"/>
  <c r="M655" i="91"/>
  <c r="M539" i="91"/>
  <c r="M653" i="91"/>
  <c r="M651" i="91"/>
  <c r="H699" i="91"/>
  <c r="M645" i="91"/>
  <c r="M643" i="91"/>
  <c r="M641" i="91"/>
  <c r="M639" i="91"/>
  <c r="M637" i="91"/>
  <c r="M635" i="91"/>
  <c r="M633" i="91"/>
  <c r="M629" i="91"/>
  <c r="M627" i="91"/>
  <c r="M625" i="91"/>
  <c r="M623" i="91"/>
  <c r="M621" i="91"/>
  <c r="M619" i="91"/>
  <c r="M617" i="91"/>
  <c r="M615" i="91"/>
  <c r="M613" i="91"/>
  <c r="M611" i="91"/>
  <c r="M609" i="91"/>
  <c r="M608" i="91"/>
  <c r="M538" i="91"/>
  <c r="M607" i="91"/>
  <c r="M605" i="91"/>
  <c r="H647" i="91"/>
  <c r="M602" i="91"/>
  <c r="M600" i="91"/>
  <c r="H542" i="91"/>
  <c r="H603" i="91"/>
  <c r="M597" i="91"/>
  <c r="M595" i="91"/>
  <c r="M593" i="91"/>
  <c r="M591" i="91"/>
  <c r="M589" i="91"/>
  <c r="M587" i="91"/>
  <c r="M585" i="91"/>
  <c r="M583" i="91"/>
  <c r="M581" i="91"/>
  <c r="M579" i="91"/>
  <c r="M577" i="91"/>
  <c r="M575" i="91"/>
  <c r="M573" i="91"/>
  <c r="M571" i="91"/>
  <c r="M569" i="91"/>
  <c r="M567" i="91"/>
  <c r="M565" i="91"/>
  <c r="M563" i="91"/>
  <c r="M561" i="91"/>
  <c r="M559" i="91"/>
  <c r="M557" i="91"/>
  <c r="M555" i="91"/>
  <c r="M553" i="91"/>
  <c r="M551" i="91"/>
  <c r="M549" i="91"/>
  <c r="M547" i="91"/>
  <c r="V464" i="65"/>
  <c r="W464" i="65" s="1"/>
  <c r="M545" i="91"/>
  <c r="L536" i="91"/>
  <c r="K536" i="91" s="1"/>
  <c r="M536" i="91" s="1"/>
  <c r="M748" i="91"/>
  <c r="L534" i="91"/>
  <c r="K534" i="91" s="1"/>
  <c r="M534" i="91" s="1"/>
  <c r="H765" i="91"/>
  <c r="H746" i="91"/>
  <c r="L533" i="91"/>
  <c r="K533" i="91" s="1"/>
  <c r="M533" i="91" s="1"/>
  <c r="V622" i="65"/>
  <c r="I699" i="91" s="1"/>
  <c r="L532" i="91"/>
  <c r="K532" i="91" s="1"/>
  <c r="M532" i="91" s="1"/>
  <c r="V570" i="65"/>
  <c r="I647" i="91" s="1"/>
  <c r="L531" i="91"/>
  <c r="K531" i="91" s="1"/>
  <c r="M531" i="91" s="1"/>
  <c r="H535" i="91"/>
  <c r="W526" i="65"/>
  <c r="L603" i="91" s="1"/>
  <c r="K603" i="91" s="1"/>
  <c r="I603" i="91"/>
  <c r="L530" i="91"/>
  <c r="K530" i="91" s="1"/>
  <c r="M530" i="91" s="1"/>
  <c r="V238" i="65"/>
  <c r="I535" i="91" s="1"/>
  <c r="V521" i="65"/>
  <c r="I598" i="91" s="1"/>
  <c r="L529" i="91"/>
  <c r="K529" i="91" s="1"/>
  <c r="M529" i="91" s="1"/>
  <c r="H598" i="91"/>
  <c r="M493" i="91"/>
  <c r="M486" i="91"/>
  <c r="M485" i="91"/>
  <c r="M484" i="91"/>
  <c r="M483" i="91"/>
  <c r="M481" i="91"/>
  <c r="M473" i="91"/>
  <c r="M472" i="91"/>
  <c r="M471" i="91"/>
  <c r="M495" i="91"/>
  <c r="M492" i="91"/>
  <c r="M491" i="91"/>
  <c r="M487" i="91"/>
  <c r="M496" i="91"/>
  <c r="M494" i="91"/>
  <c r="M490" i="91"/>
  <c r="M480" i="91"/>
  <c r="M479" i="91"/>
  <c r="M478" i="91"/>
  <c r="M475" i="91"/>
  <c r="M474" i="91"/>
  <c r="M470" i="91"/>
  <c r="M468" i="91"/>
  <c r="I134" i="91"/>
  <c r="H134" i="91" s="1"/>
  <c r="L477" i="91"/>
  <c r="K477" i="91" s="1"/>
  <c r="M477" i="91" s="1"/>
  <c r="M476" i="91"/>
  <c r="Z102" i="87"/>
  <c r="M467" i="91"/>
  <c r="L469" i="91"/>
  <c r="K469" i="91" s="1"/>
  <c r="M469" i="91" s="1"/>
  <c r="I126" i="91"/>
  <c r="H126" i="91" s="1"/>
  <c r="H466" i="91"/>
  <c r="L437" i="91"/>
  <c r="K437" i="91" s="1"/>
  <c r="M437" i="91" s="1"/>
  <c r="L125" i="91"/>
  <c r="L19" i="91"/>
  <c r="K19" i="91" s="1"/>
  <c r="L66" i="91"/>
  <c r="L465" i="91"/>
  <c r="K465" i="91" s="1"/>
  <c r="M465" i="91" s="1"/>
  <c r="L153" i="91"/>
  <c r="L152" i="91"/>
  <c r="L464" i="91"/>
  <c r="K464" i="91" s="1"/>
  <c r="M464" i="91" s="1"/>
  <c r="L463" i="91"/>
  <c r="K463" i="91" s="1"/>
  <c r="M463" i="91" s="1"/>
  <c r="L151" i="91"/>
  <c r="L462" i="91"/>
  <c r="K462" i="91" s="1"/>
  <c r="M462" i="91" s="1"/>
  <c r="L150" i="91"/>
  <c r="L461" i="91"/>
  <c r="K461" i="91" s="1"/>
  <c r="M461" i="91" s="1"/>
  <c r="L149" i="91"/>
  <c r="L148" i="91"/>
  <c r="L460" i="91"/>
  <c r="K460" i="91" s="1"/>
  <c r="M460" i="91" s="1"/>
  <c r="L459" i="91"/>
  <c r="K459" i="91" s="1"/>
  <c r="M459" i="91" s="1"/>
  <c r="L147" i="91"/>
  <c r="L458" i="91"/>
  <c r="K458" i="91" s="1"/>
  <c r="M458" i="91" s="1"/>
  <c r="L146" i="91"/>
  <c r="K146" i="91" s="1"/>
  <c r="M146" i="91" s="1"/>
  <c r="L457" i="91"/>
  <c r="K457" i="91" s="1"/>
  <c r="M457" i="91" s="1"/>
  <c r="L145" i="91"/>
  <c r="L144" i="91"/>
  <c r="L456" i="91"/>
  <c r="K456" i="91" s="1"/>
  <c r="M456" i="91" s="1"/>
  <c r="L455" i="91"/>
  <c r="K455" i="91" s="1"/>
  <c r="M455" i="91" s="1"/>
  <c r="L143" i="91"/>
  <c r="L454" i="91"/>
  <c r="K454" i="91" s="1"/>
  <c r="M454" i="91" s="1"/>
  <c r="L142" i="91"/>
  <c r="L453" i="91"/>
  <c r="K453" i="91" s="1"/>
  <c r="M453" i="91" s="1"/>
  <c r="L141" i="91"/>
  <c r="L140" i="91"/>
  <c r="L452" i="91"/>
  <c r="K452" i="91" s="1"/>
  <c r="M452" i="91" s="1"/>
  <c r="L451" i="91"/>
  <c r="K451" i="91" s="1"/>
  <c r="M451" i="91" s="1"/>
  <c r="L139" i="91"/>
  <c r="K139" i="91" s="1"/>
  <c r="M139" i="91" s="1"/>
  <c r="L450" i="91"/>
  <c r="K450" i="91" s="1"/>
  <c r="M450" i="91" s="1"/>
  <c r="L138" i="91"/>
  <c r="L449" i="91"/>
  <c r="K449" i="91" s="1"/>
  <c r="M449" i="91" s="1"/>
  <c r="L137" i="91"/>
  <c r="L136" i="91"/>
  <c r="L448" i="91"/>
  <c r="K448" i="91" s="1"/>
  <c r="M448" i="91" s="1"/>
  <c r="L447" i="91"/>
  <c r="K447" i="91" s="1"/>
  <c r="M447" i="91" s="1"/>
  <c r="L135" i="91"/>
  <c r="L446" i="91"/>
  <c r="K446" i="91" s="1"/>
  <c r="M446" i="91" s="1"/>
  <c r="L134" i="91"/>
  <c r="L445" i="91"/>
  <c r="K445" i="91" s="1"/>
  <c r="M445" i="91" s="1"/>
  <c r="L133" i="91"/>
  <c r="L444" i="91"/>
  <c r="K444" i="91" s="1"/>
  <c r="M444" i="91" s="1"/>
  <c r="L132" i="91"/>
  <c r="L443" i="91"/>
  <c r="K443" i="91" s="1"/>
  <c r="M443" i="91" s="1"/>
  <c r="L131" i="91"/>
  <c r="L442" i="91"/>
  <c r="K442" i="91" s="1"/>
  <c r="M442" i="91" s="1"/>
  <c r="L130" i="91"/>
  <c r="L441" i="91"/>
  <c r="K441" i="91" s="1"/>
  <c r="M441" i="91" s="1"/>
  <c r="L129" i="91"/>
  <c r="K129" i="91" s="1"/>
  <c r="M129" i="91" s="1"/>
  <c r="L128" i="91"/>
  <c r="L440" i="91"/>
  <c r="K440" i="91" s="1"/>
  <c r="M440" i="91" s="1"/>
  <c r="L439" i="91"/>
  <c r="K439" i="91" s="1"/>
  <c r="M439" i="91" s="1"/>
  <c r="L127" i="91"/>
  <c r="V102" i="87"/>
  <c r="W102" i="87" s="1"/>
  <c r="L17" i="91" s="1"/>
  <c r="L436" i="91"/>
  <c r="K436" i="91" s="1"/>
  <c r="M436" i="91" s="1"/>
  <c r="L96" i="91"/>
  <c r="L65" i="91"/>
  <c r="L20" i="91"/>
  <c r="K20" i="91" s="1"/>
  <c r="L438" i="91"/>
  <c r="K438" i="91" s="1"/>
  <c r="M438" i="91" s="1"/>
  <c r="L126" i="91"/>
  <c r="M432" i="91"/>
  <c r="I60" i="91"/>
  <c r="H60" i="91" s="1"/>
  <c r="L435" i="91"/>
  <c r="K435" i="91" s="1"/>
  <c r="M435" i="91" s="1"/>
  <c r="M57" i="91"/>
  <c r="M434" i="91"/>
  <c r="L433" i="91"/>
  <c r="K433" i="91" s="1"/>
  <c r="M433" i="91" s="1"/>
  <c r="I54" i="91"/>
  <c r="H54" i="91" s="1"/>
  <c r="L60" i="91"/>
  <c r="L431" i="91"/>
  <c r="K431" i="91" s="1"/>
  <c r="M431" i="91" s="1"/>
  <c r="I63" i="91"/>
  <c r="H63" i="91" s="1"/>
  <c r="I61" i="91"/>
  <c r="H61" i="91" s="1"/>
  <c r="L429" i="91"/>
  <c r="K429" i="91" s="1"/>
  <c r="M429" i="91" s="1"/>
  <c r="L54" i="91"/>
  <c r="M398" i="91"/>
  <c r="H414" i="91"/>
  <c r="L402" i="91"/>
  <c r="K402" i="91" s="1"/>
  <c r="M402" i="91" s="1"/>
  <c r="L289" i="91"/>
  <c r="L413" i="91"/>
  <c r="K413" i="91" s="1"/>
  <c r="M413" i="91" s="1"/>
  <c r="L300" i="91"/>
  <c r="L412" i="91"/>
  <c r="K412" i="91" s="1"/>
  <c r="M412" i="91" s="1"/>
  <c r="L299" i="91"/>
  <c r="L411" i="91"/>
  <c r="K411" i="91" s="1"/>
  <c r="M411" i="91" s="1"/>
  <c r="L298" i="91"/>
  <c r="L410" i="91"/>
  <c r="K410" i="91" s="1"/>
  <c r="M410" i="91" s="1"/>
  <c r="L297" i="91"/>
  <c r="L409" i="91"/>
  <c r="K409" i="91" s="1"/>
  <c r="M409" i="91" s="1"/>
  <c r="L296" i="91"/>
  <c r="L408" i="91"/>
  <c r="K408" i="91" s="1"/>
  <c r="M408" i="91" s="1"/>
  <c r="L295" i="91"/>
  <c r="L407" i="91"/>
  <c r="K407" i="91" s="1"/>
  <c r="M407" i="91" s="1"/>
  <c r="L294" i="91"/>
  <c r="L406" i="91"/>
  <c r="K406" i="91" s="1"/>
  <c r="M406" i="91" s="1"/>
  <c r="L293" i="91"/>
  <c r="L405" i="91"/>
  <c r="K405" i="91" s="1"/>
  <c r="M405" i="91" s="1"/>
  <c r="L292" i="91"/>
  <c r="AE49" i="72"/>
  <c r="AF49" i="72" s="1"/>
  <c r="L404" i="91"/>
  <c r="K404" i="91" s="1"/>
  <c r="M404" i="91" s="1"/>
  <c r="L291" i="91"/>
  <c r="L403" i="91"/>
  <c r="K403" i="91" s="1"/>
  <c r="M403" i="91" s="1"/>
  <c r="L290" i="91"/>
  <c r="L401" i="91"/>
  <c r="K401" i="91" s="1"/>
  <c r="M401" i="91" s="1"/>
  <c r="L277" i="91"/>
  <c r="M390" i="91"/>
  <c r="M388" i="91"/>
  <c r="L399" i="91"/>
  <c r="K399" i="91" s="1"/>
  <c r="M399" i="91" s="1"/>
  <c r="L264" i="91"/>
  <c r="L397" i="91"/>
  <c r="K397" i="91" s="1"/>
  <c r="M397" i="91" s="1"/>
  <c r="L262" i="91"/>
  <c r="L396" i="91"/>
  <c r="K396" i="91" s="1"/>
  <c r="M396" i="91" s="1"/>
  <c r="L261" i="91"/>
  <c r="L395" i="91"/>
  <c r="K395" i="91" s="1"/>
  <c r="M395" i="91" s="1"/>
  <c r="L260" i="91"/>
  <c r="L394" i="91"/>
  <c r="K394" i="91" s="1"/>
  <c r="M394" i="91" s="1"/>
  <c r="L259" i="91"/>
  <c r="AH42" i="72"/>
  <c r="I421" i="91" s="1"/>
  <c r="L393" i="91"/>
  <c r="K393" i="91" s="1"/>
  <c r="M393" i="91" s="1"/>
  <c r="L258" i="91"/>
  <c r="L391" i="91"/>
  <c r="K391" i="91" s="1"/>
  <c r="M391" i="91" s="1"/>
  <c r="L256" i="91"/>
  <c r="M255" i="91"/>
  <c r="M241" i="91"/>
  <c r="M387" i="91"/>
  <c r="L389" i="91"/>
  <c r="K389" i="91" s="1"/>
  <c r="M389" i="91" s="1"/>
  <c r="L254" i="91"/>
  <c r="AC49" i="72"/>
  <c r="M385" i="91"/>
  <c r="M381" i="91"/>
  <c r="Y49" i="72"/>
  <c r="Z49" i="72" s="1"/>
  <c r="L217" i="91"/>
  <c r="L374" i="91"/>
  <c r="K374" i="91" s="1"/>
  <c r="M374" i="91" s="1"/>
  <c r="AH48" i="72"/>
  <c r="AI48" i="72" s="1"/>
  <c r="L427" i="91" s="1"/>
  <c r="K427" i="91" s="1"/>
  <c r="L384" i="91"/>
  <c r="K384" i="91" s="1"/>
  <c r="M384" i="91" s="1"/>
  <c r="L227" i="91"/>
  <c r="L383" i="91"/>
  <c r="K383" i="91" s="1"/>
  <c r="M383" i="91" s="1"/>
  <c r="L226" i="91"/>
  <c r="AH46" i="72"/>
  <c r="I425" i="91" s="1"/>
  <c r="L382" i="91"/>
  <c r="K382" i="91" s="1"/>
  <c r="M382" i="91" s="1"/>
  <c r="L225" i="91"/>
  <c r="L380" i="91"/>
  <c r="K380" i="91" s="1"/>
  <c r="M380" i="91" s="1"/>
  <c r="L223" i="91"/>
  <c r="L379" i="91"/>
  <c r="K379" i="91" s="1"/>
  <c r="M379" i="91" s="1"/>
  <c r="L222" i="91"/>
  <c r="L378" i="91"/>
  <c r="K378" i="91" s="1"/>
  <c r="M378" i="91" s="1"/>
  <c r="L221" i="91"/>
  <c r="AH40" i="72"/>
  <c r="I419" i="91" s="1"/>
  <c r="AH25" i="72"/>
  <c r="I415" i="91" s="1"/>
  <c r="L376" i="91"/>
  <c r="K376" i="91" s="1"/>
  <c r="M376" i="91" s="1"/>
  <c r="L219" i="91"/>
  <c r="L373" i="91"/>
  <c r="K373" i="91" s="1"/>
  <c r="M373" i="91" s="1"/>
  <c r="L205" i="91"/>
  <c r="L375" i="91"/>
  <c r="K375" i="91" s="1"/>
  <c r="M375" i="91" s="1"/>
  <c r="L218" i="91"/>
  <c r="H386" i="91"/>
  <c r="M364" i="91"/>
  <c r="M360" i="91"/>
  <c r="AH38" i="72"/>
  <c r="I417" i="91" s="1"/>
  <c r="H417" i="91"/>
  <c r="L371" i="91"/>
  <c r="K371" i="91" s="1"/>
  <c r="M371" i="91" s="1"/>
  <c r="L192" i="91"/>
  <c r="AH47" i="72"/>
  <c r="H426" i="91"/>
  <c r="K191" i="91"/>
  <c r="L369" i="91"/>
  <c r="K369" i="91" s="1"/>
  <c r="M369" i="91" s="1"/>
  <c r="L190" i="91"/>
  <c r="L368" i="91"/>
  <c r="K368" i="91" s="1"/>
  <c r="M368" i="91" s="1"/>
  <c r="L189" i="91"/>
  <c r="AI45" i="72"/>
  <c r="L424" i="91" s="1"/>
  <c r="K424" i="91" s="1"/>
  <c r="I424" i="91"/>
  <c r="AH44" i="72"/>
  <c r="I423" i="91" s="1"/>
  <c r="L367" i="91"/>
  <c r="K367" i="91" s="1"/>
  <c r="M367" i="91" s="1"/>
  <c r="L188" i="91"/>
  <c r="L366" i="91"/>
  <c r="K366" i="91" s="1"/>
  <c r="M366" i="91" s="1"/>
  <c r="L187" i="91"/>
  <c r="AH43" i="72"/>
  <c r="AI43" i="72" s="1"/>
  <c r="L422" i="91" s="1"/>
  <c r="H422" i="91"/>
  <c r="L365" i="91"/>
  <c r="K365" i="91" s="1"/>
  <c r="M365" i="91" s="1"/>
  <c r="L186" i="91"/>
  <c r="K420" i="91"/>
  <c r="K185" i="91"/>
  <c r="I420" i="91"/>
  <c r="L363" i="91"/>
  <c r="K363" i="91" s="1"/>
  <c r="M363" i="91" s="1"/>
  <c r="L184" i="91"/>
  <c r="K418" i="91"/>
  <c r="K183" i="91"/>
  <c r="I418" i="91"/>
  <c r="M359" i="91"/>
  <c r="L361" i="91"/>
  <c r="K361" i="91" s="1"/>
  <c r="M361" i="91" s="1"/>
  <c r="L182" i="91"/>
  <c r="H415" i="91"/>
  <c r="W49" i="72"/>
  <c r="M343" i="91"/>
  <c r="M358" i="91"/>
  <c r="M324" i="91"/>
  <c r="M349" i="91"/>
  <c r="H317" i="91"/>
  <c r="M344" i="91"/>
  <c r="H347" i="91"/>
  <c r="L346" i="91"/>
  <c r="K346" i="91" s="1"/>
  <c r="M346" i="91" s="1"/>
  <c r="M340" i="91"/>
  <c r="L341" i="91"/>
  <c r="K341" i="91" s="1"/>
  <c r="M341" i="91" s="1"/>
  <c r="I42" i="91"/>
  <c r="H42" i="91" s="1"/>
  <c r="AK22" i="89"/>
  <c r="I342" i="91" s="1"/>
  <c r="L338" i="91"/>
  <c r="K338" i="91" s="1"/>
  <c r="M338" i="91" s="1"/>
  <c r="I37" i="91"/>
  <c r="H37" i="91" s="1"/>
  <c r="H342" i="91"/>
  <c r="M335" i="91"/>
  <c r="K40" i="91"/>
  <c r="M40" i="91" s="1"/>
  <c r="L336" i="91"/>
  <c r="K336" i="91" s="1"/>
  <c r="M336" i="91" s="1"/>
  <c r="L42" i="91"/>
  <c r="AH27" i="89"/>
  <c r="L337" i="91"/>
  <c r="K337" i="91" s="1"/>
  <c r="L48" i="91"/>
  <c r="K48" i="91" s="1"/>
  <c r="L43" i="91"/>
  <c r="L63" i="91"/>
  <c r="K63" i="91" s="1"/>
  <c r="K41" i="91"/>
  <c r="M41" i="91" s="1"/>
  <c r="I337" i="91"/>
  <c r="M329" i="91"/>
  <c r="L331" i="91"/>
  <c r="K331" i="91" s="1"/>
  <c r="M331" i="91" s="1"/>
  <c r="I32" i="91"/>
  <c r="H32" i="91" s="1"/>
  <c r="AF22" i="89"/>
  <c r="M328" i="91"/>
  <c r="L330" i="91"/>
  <c r="K330" i="91" s="1"/>
  <c r="M330" i="91" s="1"/>
  <c r="I31" i="91"/>
  <c r="H31" i="91" s="1"/>
  <c r="M352" i="91"/>
  <c r="M30" i="91"/>
  <c r="L326" i="91"/>
  <c r="K326" i="91" s="1"/>
  <c r="M326" i="91" s="1"/>
  <c r="L32" i="91"/>
  <c r="AB22" i="89"/>
  <c r="L323" i="91"/>
  <c r="K323" i="91" s="1"/>
  <c r="M323" i="91" s="1"/>
  <c r="L27" i="91"/>
  <c r="L325" i="91"/>
  <c r="K325" i="91" s="1"/>
  <c r="M325" i="91" s="1"/>
  <c r="L31" i="91"/>
  <c r="M357" i="91"/>
  <c r="AQ19" i="89"/>
  <c r="I353" i="91" s="1"/>
  <c r="L351" i="91"/>
  <c r="K351" i="91" s="1"/>
  <c r="M351" i="91" s="1"/>
  <c r="L314" i="91"/>
  <c r="K314" i="91" s="1"/>
  <c r="M314" i="91" s="1"/>
  <c r="L22" i="91"/>
  <c r="H353" i="91"/>
  <c r="AR21" i="89"/>
  <c r="I355" i="91"/>
  <c r="AQ16" i="89"/>
  <c r="AR16" i="89" s="1"/>
  <c r="L348" i="91"/>
  <c r="K348" i="91" s="1"/>
  <c r="M348" i="91" s="1"/>
  <c r="AQ20" i="89"/>
  <c r="I354" i="91" s="1"/>
  <c r="H350" i="91"/>
  <c r="H354" i="91"/>
  <c r="V22" i="89"/>
  <c r="I317" i="91" s="1"/>
  <c r="L21" i="91"/>
  <c r="L313" i="91"/>
  <c r="K313" i="91" s="1"/>
  <c r="M313" i="91" s="1"/>
  <c r="L315" i="91"/>
  <c r="K315" i="91" s="1"/>
  <c r="M315" i="91" s="1"/>
  <c r="Y27" i="90"/>
  <c r="Z22" i="90"/>
  <c r="AH37" i="72"/>
  <c r="I416" i="91" s="1"/>
  <c r="V27" i="90"/>
  <c r="AO40" i="73" l="1"/>
  <c r="L878" i="91" s="1"/>
  <c r="K878" i="91" s="1"/>
  <c r="I823" i="91"/>
  <c r="M224" i="91"/>
  <c r="AO37" i="73"/>
  <c r="L875" i="91" s="1"/>
  <c r="K875" i="91" s="1"/>
  <c r="M875" i="91" s="1"/>
  <c r="I347" i="91"/>
  <c r="M228" i="91"/>
  <c r="M191" i="91"/>
  <c r="M257" i="91"/>
  <c r="M63" i="91"/>
  <c r="I386" i="91"/>
  <c r="L897" i="91"/>
  <c r="K897" i="91" s="1"/>
  <c r="M897" i="91" s="1"/>
  <c r="I311" i="91"/>
  <c r="H311" i="91" s="1"/>
  <c r="I302" i="91"/>
  <c r="H302" i="91" s="1"/>
  <c r="K308" i="91"/>
  <c r="M308" i="91" s="1"/>
  <c r="M892" i="91"/>
  <c r="K310" i="91"/>
  <c r="M310" i="91" s="1"/>
  <c r="K302" i="91"/>
  <c r="K309" i="91"/>
  <c r="M309" i="91" s="1"/>
  <c r="K311" i="91"/>
  <c r="K305" i="91"/>
  <c r="M305" i="91" s="1"/>
  <c r="I851" i="91"/>
  <c r="M851" i="91" s="1"/>
  <c r="M263" i="91"/>
  <c r="I879" i="91"/>
  <c r="M879" i="91" s="1"/>
  <c r="M220" i="91"/>
  <c r="I883" i="91"/>
  <c r="M883" i="91" s="1"/>
  <c r="M185" i="91"/>
  <c r="M183" i="91"/>
  <c r="M169" i="91"/>
  <c r="I301" i="91"/>
  <c r="H301" i="91" s="1"/>
  <c r="I837" i="91"/>
  <c r="K837" i="91"/>
  <c r="M886" i="91"/>
  <c r="L823" i="91"/>
  <c r="K823" i="91" s="1"/>
  <c r="I265" i="91"/>
  <c r="H265" i="91" s="1"/>
  <c r="AC49" i="73"/>
  <c r="L809" i="91" s="1"/>
  <c r="K809" i="91" s="1"/>
  <c r="I809" i="91"/>
  <c r="M882" i="91"/>
  <c r="Z49" i="73"/>
  <c r="I795" i="91"/>
  <c r="M181" i="91"/>
  <c r="M878" i="91"/>
  <c r="M876" i="91"/>
  <c r="AO47" i="73"/>
  <c r="L885" i="91" s="1"/>
  <c r="K885" i="91" s="1"/>
  <c r="I885" i="91"/>
  <c r="M884" i="91"/>
  <c r="AO43" i="73"/>
  <c r="L881" i="91" s="1"/>
  <c r="K881" i="91" s="1"/>
  <c r="I881" i="91"/>
  <c r="AO42" i="73"/>
  <c r="L880" i="91" s="1"/>
  <c r="K880" i="91" s="1"/>
  <c r="I880" i="91"/>
  <c r="AO39" i="73"/>
  <c r="L877" i="91" s="1"/>
  <c r="K877" i="91" s="1"/>
  <c r="I877" i="91"/>
  <c r="AO25" i="73"/>
  <c r="W49" i="73"/>
  <c r="I863" i="91"/>
  <c r="I765" i="91"/>
  <c r="M765" i="91" s="1"/>
  <c r="W669" i="65"/>
  <c r="L746" i="91" s="1"/>
  <c r="K746" i="91" s="1"/>
  <c r="M746" i="91" s="1"/>
  <c r="I542" i="91"/>
  <c r="L542" i="91"/>
  <c r="K542" i="91" s="1"/>
  <c r="I156" i="91"/>
  <c r="H156" i="91" s="1"/>
  <c r="W622" i="65"/>
  <c r="L699" i="91" s="1"/>
  <c r="K699" i="91" s="1"/>
  <c r="M699" i="91" s="1"/>
  <c r="W570" i="65"/>
  <c r="L647" i="91" s="1"/>
  <c r="K647" i="91" s="1"/>
  <c r="M647" i="91" s="1"/>
  <c r="M603" i="91"/>
  <c r="W238" i="65"/>
  <c r="H767" i="91" s="1"/>
  <c r="W521" i="65"/>
  <c r="L598" i="91" s="1"/>
  <c r="K598" i="91" s="1"/>
  <c r="M598" i="91" s="1"/>
  <c r="L497" i="91"/>
  <c r="K497" i="91" s="1"/>
  <c r="M497" i="91" s="1"/>
  <c r="I154" i="91"/>
  <c r="H154" i="91" s="1"/>
  <c r="K125" i="91"/>
  <c r="M125" i="91" s="1"/>
  <c r="K66" i="91"/>
  <c r="M66" i="91" s="1"/>
  <c r="K153" i="91"/>
  <c r="M153" i="91" s="1"/>
  <c r="K152" i="91"/>
  <c r="M152" i="91" s="1"/>
  <c r="K151" i="91"/>
  <c r="M151" i="91" s="1"/>
  <c r="K150" i="91"/>
  <c r="M150" i="91" s="1"/>
  <c r="K149" i="91"/>
  <c r="M149" i="91" s="1"/>
  <c r="K148" i="91"/>
  <c r="M148" i="91" s="1"/>
  <c r="K147" i="91"/>
  <c r="M147" i="91" s="1"/>
  <c r="K145" i="91"/>
  <c r="M145" i="91" s="1"/>
  <c r="K144" i="91"/>
  <c r="M144" i="91" s="1"/>
  <c r="K143" i="91"/>
  <c r="M143" i="91" s="1"/>
  <c r="K142" i="91"/>
  <c r="M142" i="91" s="1"/>
  <c r="K141" i="91"/>
  <c r="M141" i="91" s="1"/>
  <c r="K140" i="91"/>
  <c r="M140" i="91" s="1"/>
  <c r="K138" i="91"/>
  <c r="M138" i="91" s="1"/>
  <c r="K137" i="91"/>
  <c r="M137" i="91" s="1"/>
  <c r="K136" i="91"/>
  <c r="M136" i="91" s="1"/>
  <c r="K135" i="91"/>
  <c r="M135" i="91" s="1"/>
  <c r="K134" i="91"/>
  <c r="M134" i="91" s="1"/>
  <c r="K133" i="91"/>
  <c r="M133" i="91" s="1"/>
  <c r="K132" i="91"/>
  <c r="M132" i="91" s="1"/>
  <c r="K131" i="91"/>
  <c r="M131" i="91" s="1"/>
  <c r="L67" i="91"/>
  <c r="K67" i="91" s="1"/>
  <c r="M67" i="91" s="1"/>
  <c r="L154" i="91"/>
  <c r="K154" i="91" s="1"/>
  <c r="K130" i="91"/>
  <c r="M130" i="91" s="1"/>
  <c r="L466" i="91"/>
  <c r="K466" i="91" s="1"/>
  <c r="K128" i="91"/>
  <c r="M128" i="91" s="1"/>
  <c r="K127" i="91"/>
  <c r="M127" i="91" s="1"/>
  <c r="K126" i="91"/>
  <c r="M126" i="91" s="1"/>
  <c r="K96" i="91"/>
  <c r="M96" i="91" s="1"/>
  <c r="I466" i="91"/>
  <c r="K65" i="91"/>
  <c r="M65" i="91" s="1"/>
  <c r="K60" i="91"/>
  <c r="M60" i="91" s="1"/>
  <c r="K54" i="91"/>
  <c r="M54" i="91" s="1"/>
  <c r="I427" i="91"/>
  <c r="M427" i="91" s="1"/>
  <c r="AI46" i="72"/>
  <c r="L425" i="91" s="1"/>
  <c r="K425" i="91" s="1"/>
  <c r="M425" i="91" s="1"/>
  <c r="K289" i="91"/>
  <c r="M289" i="91" s="1"/>
  <c r="K300" i="91"/>
  <c r="M300" i="91" s="1"/>
  <c r="K299" i="91"/>
  <c r="M299" i="91" s="1"/>
  <c r="K298" i="91"/>
  <c r="M298" i="91" s="1"/>
  <c r="K297" i="91"/>
  <c r="M297" i="91" s="1"/>
  <c r="K296" i="91"/>
  <c r="M296" i="91" s="1"/>
  <c r="K295" i="91"/>
  <c r="M295" i="91" s="1"/>
  <c r="K294" i="91"/>
  <c r="M294" i="91" s="1"/>
  <c r="K293" i="91"/>
  <c r="M293" i="91" s="1"/>
  <c r="I414" i="91"/>
  <c r="K292" i="91"/>
  <c r="M292" i="91" s="1"/>
  <c r="K291" i="91"/>
  <c r="M291" i="91" s="1"/>
  <c r="L414" i="91"/>
  <c r="K414" i="91" s="1"/>
  <c r="L301" i="91"/>
  <c r="K290" i="91"/>
  <c r="M290" i="91" s="1"/>
  <c r="K277" i="91"/>
  <c r="M277" i="91" s="1"/>
  <c r="AI42" i="72"/>
  <c r="L421" i="91" s="1"/>
  <c r="K421" i="91" s="1"/>
  <c r="M421" i="91" s="1"/>
  <c r="AI40" i="72"/>
  <c r="L419" i="91" s="1"/>
  <c r="K419" i="91" s="1"/>
  <c r="M419" i="91" s="1"/>
  <c r="K264" i="91"/>
  <c r="M264" i="91" s="1"/>
  <c r="K262" i="91"/>
  <c r="M262" i="91" s="1"/>
  <c r="K261" i="91"/>
  <c r="M261" i="91" s="1"/>
  <c r="K260" i="91"/>
  <c r="M260" i="91" s="1"/>
  <c r="K259" i="91"/>
  <c r="M259" i="91" s="1"/>
  <c r="K258" i="91"/>
  <c r="M258" i="91" s="1"/>
  <c r="K256" i="91"/>
  <c r="M256" i="91" s="1"/>
  <c r="K254" i="91"/>
  <c r="M254" i="91" s="1"/>
  <c r="L400" i="91"/>
  <c r="K400" i="91" s="1"/>
  <c r="M400" i="91" s="1"/>
  <c r="L265" i="91"/>
  <c r="AI38" i="72"/>
  <c r="L417" i="91" s="1"/>
  <c r="K417" i="91" s="1"/>
  <c r="M417" i="91" s="1"/>
  <c r="K217" i="91"/>
  <c r="M217" i="91" s="1"/>
  <c r="K227" i="91"/>
  <c r="M227" i="91" s="1"/>
  <c r="K226" i="91"/>
  <c r="M226" i="91" s="1"/>
  <c r="K225" i="91"/>
  <c r="M225" i="91" s="1"/>
  <c r="K223" i="91"/>
  <c r="M223" i="91" s="1"/>
  <c r="AI25" i="72"/>
  <c r="L415" i="91" s="1"/>
  <c r="K415" i="91" s="1"/>
  <c r="M415" i="91" s="1"/>
  <c r="K222" i="91"/>
  <c r="M222" i="91" s="1"/>
  <c r="K221" i="91"/>
  <c r="M221" i="91" s="1"/>
  <c r="K219" i="91"/>
  <c r="M219" i="91" s="1"/>
  <c r="L386" i="91"/>
  <c r="K386" i="91" s="1"/>
  <c r="L229" i="91"/>
  <c r="K218" i="91"/>
  <c r="M218" i="91" s="1"/>
  <c r="K205" i="91"/>
  <c r="M205" i="91" s="1"/>
  <c r="M424" i="91"/>
  <c r="M420" i="91"/>
  <c r="M418" i="91"/>
  <c r="AI37" i="72"/>
  <c r="K192" i="91"/>
  <c r="M192" i="91" s="1"/>
  <c r="AI47" i="72"/>
  <c r="L426" i="91" s="1"/>
  <c r="K426" i="91" s="1"/>
  <c r="I426" i="91"/>
  <c r="K190" i="91"/>
  <c r="M190" i="91" s="1"/>
  <c r="K189" i="91"/>
  <c r="M189" i="91" s="1"/>
  <c r="K188" i="91"/>
  <c r="M188" i="91" s="1"/>
  <c r="AI44" i="72"/>
  <c r="L423" i="91" s="1"/>
  <c r="K423" i="91" s="1"/>
  <c r="M423" i="91" s="1"/>
  <c r="K187" i="91"/>
  <c r="M187" i="91" s="1"/>
  <c r="K422" i="91"/>
  <c r="I422" i="91"/>
  <c r="K186" i="91"/>
  <c r="M186" i="91" s="1"/>
  <c r="K184" i="91"/>
  <c r="M184" i="91" s="1"/>
  <c r="L372" i="91"/>
  <c r="K372" i="91" s="1"/>
  <c r="M372" i="91" s="1"/>
  <c r="L193" i="91"/>
  <c r="K182" i="91"/>
  <c r="M182" i="91" s="1"/>
  <c r="L347" i="91"/>
  <c r="K347" i="91" s="1"/>
  <c r="M347" i="91" s="1"/>
  <c r="L64" i="91"/>
  <c r="L50" i="91"/>
  <c r="M37" i="91"/>
  <c r="AL22" i="89"/>
  <c r="M337" i="91"/>
  <c r="K42" i="91"/>
  <c r="M42" i="91" s="1"/>
  <c r="K43" i="91"/>
  <c r="M48" i="91"/>
  <c r="L332" i="91"/>
  <c r="K332" i="91" s="1"/>
  <c r="M332" i="91" s="1"/>
  <c r="L62" i="91"/>
  <c r="L47" i="91"/>
  <c r="I33" i="91"/>
  <c r="H33" i="91" s="1"/>
  <c r="AE27" i="89"/>
  <c r="AR20" i="89"/>
  <c r="K32" i="91"/>
  <c r="M32" i="91" s="1"/>
  <c r="K27" i="91"/>
  <c r="M27" i="91" s="1"/>
  <c r="K31" i="91"/>
  <c r="M31" i="91" s="1"/>
  <c r="AC22" i="89"/>
  <c r="AB27" i="89" s="1"/>
  <c r="I327" i="91"/>
  <c r="W22" i="89"/>
  <c r="L23" i="91" s="1"/>
  <c r="K23" i="91" s="1"/>
  <c r="K22" i="91"/>
  <c r="M22" i="91" s="1"/>
  <c r="AR19" i="89"/>
  <c r="L353" i="91" s="1"/>
  <c r="K353" i="91" s="1"/>
  <c r="M353" i="91" s="1"/>
  <c r="I19" i="91"/>
  <c r="H19" i="91" s="1"/>
  <c r="M19" i="91" s="1"/>
  <c r="L156" i="91"/>
  <c r="L355" i="91"/>
  <c r="K355" i="91" s="1"/>
  <c r="M355" i="91" s="1"/>
  <c r="L350" i="91"/>
  <c r="K350" i="91" s="1"/>
  <c r="K21" i="91"/>
  <c r="M21" i="91" s="1"/>
  <c r="I350" i="91"/>
  <c r="K17" i="91"/>
  <c r="M823" i="91" l="1"/>
  <c r="H887" i="91"/>
  <c r="M311" i="91"/>
  <c r="M302" i="91"/>
  <c r="M386" i="91"/>
  <c r="V27" i="89"/>
  <c r="L45" i="91"/>
  <c r="K45" i="91" s="1"/>
  <c r="M45" i="91" s="1"/>
  <c r="M885" i="91"/>
  <c r="M881" i="91"/>
  <c r="M877" i="91"/>
  <c r="M837" i="91"/>
  <c r="M809" i="91"/>
  <c r="M880" i="91"/>
  <c r="L795" i="91"/>
  <c r="K795" i="91" s="1"/>
  <c r="M795" i="91" s="1"/>
  <c r="I229" i="91"/>
  <c r="H229" i="91" s="1"/>
  <c r="AN49" i="73"/>
  <c r="I887" i="91" s="1"/>
  <c r="L781" i="91"/>
  <c r="K781" i="91" s="1"/>
  <c r="M781" i="91" s="1"/>
  <c r="I193" i="91"/>
  <c r="H193" i="91" s="1"/>
  <c r="L863" i="91"/>
  <c r="K863" i="91" s="1"/>
  <c r="M863" i="91" s="1"/>
  <c r="M542" i="91"/>
  <c r="I155" i="91"/>
  <c r="H155" i="91" s="1"/>
  <c r="L535" i="91"/>
  <c r="K535" i="91" s="1"/>
  <c r="M535" i="91" s="1"/>
  <c r="V690" i="65"/>
  <c r="I767" i="91" s="1"/>
  <c r="M154" i="91"/>
  <c r="M466" i="91"/>
  <c r="M414" i="91"/>
  <c r="K301" i="91"/>
  <c r="M301" i="91" s="1"/>
  <c r="K265" i="91"/>
  <c r="M265" i="91" s="1"/>
  <c r="M426" i="91"/>
  <c r="H428" i="91"/>
  <c r="K229" i="91"/>
  <c r="AH49" i="72"/>
  <c r="I428" i="91" s="1"/>
  <c r="L416" i="91"/>
  <c r="K416" i="91" s="1"/>
  <c r="M416" i="91" s="1"/>
  <c r="M422" i="91"/>
  <c r="K193" i="91"/>
  <c r="L61" i="91"/>
  <c r="K61" i="91" s="1"/>
  <c r="M61" i="91" s="1"/>
  <c r="L317" i="91"/>
  <c r="K317" i="91" s="1"/>
  <c r="M317" i="91" s="1"/>
  <c r="AQ22" i="89"/>
  <c r="AR22" i="89" s="1"/>
  <c r="K50" i="91"/>
  <c r="M50" i="91" s="1"/>
  <c r="I20" i="91"/>
  <c r="H20" i="91" s="1"/>
  <c r="M20" i="91" s="1"/>
  <c r="K64" i="91"/>
  <c r="M64" i="91" s="1"/>
  <c r="L342" i="91"/>
  <c r="K342" i="91" s="1"/>
  <c r="M342" i="91" s="1"/>
  <c r="L49" i="91"/>
  <c r="I43" i="91"/>
  <c r="H43" i="91" s="1"/>
  <c r="AK27" i="89"/>
  <c r="L155" i="91"/>
  <c r="K155" i="91" s="1"/>
  <c r="L354" i="91"/>
  <c r="K354" i="91" s="1"/>
  <c r="M354" i="91" s="1"/>
  <c r="M350" i="91"/>
  <c r="K47" i="91"/>
  <c r="M47" i="91" s="1"/>
  <c r="K62" i="91"/>
  <c r="M62" i="91" s="1"/>
  <c r="L327" i="91"/>
  <c r="K327" i="91" s="1"/>
  <c r="M327" i="91" s="1"/>
  <c r="L33" i="91"/>
  <c r="L46" i="91"/>
  <c r="H356" i="91"/>
  <c r="K156" i="91"/>
  <c r="M156" i="91" s="1"/>
  <c r="M23" i="91"/>
  <c r="AH20" i="86"/>
  <c r="Y20" i="86"/>
  <c r="AK20" i="86"/>
  <c r="AN20" i="86"/>
  <c r="AB20" i="86"/>
  <c r="V20" i="86"/>
  <c r="I356" i="91" l="1"/>
  <c r="M229" i="91"/>
  <c r="M193" i="91"/>
  <c r="AO49" i="73"/>
  <c r="L887" i="91" s="1"/>
  <c r="K887" i="91" s="1"/>
  <c r="M887" i="91" s="1"/>
  <c r="M155" i="91"/>
  <c r="W690" i="65"/>
  <c r="AI49" i="72"/>
  <c r="L428" i="91" s="1"/>
  <c r="K428" i="91" s="1"/>
  <c r="M428" i="91" s="1"/>
  <c r="M43" i="91"/>
  <c r="K49" i="91"/>
  <c r="M49" i="91" s="1"/>
  <c r="K46" i="91"/>
  <c r="M46" i="91" s="1"/>
  <c r="K33" i="91"/>
  <c r="M33" i="91" s="1"/>
  <c r="L51" i="91"/>
  <c r="I17" i="91"/>
  <c r="H17" i="91" s="1"/>
  <c r="M17" i="91" s="1"/>
  <c r="L356" i="91"/>
  <c r="K356" i="91" s="1"/>
  <c r="L157" i="91"/>
  <c r="AQ27" i="89"/>
  <c r="AK53" i="73"/>
  <c r="Y53" i="73"/>
  <c r="AE20" i="86"/>
  <c r="AB53" i="73"/>
  <c r="Y53" i="72"/>
  <c r="AB53" i="72"/>
  <c r="AH53" i="73"/>
  <c r="Y106" i="87"/>
  <c r="M356" i="91" l="1"/>
  <c r="L767" i="91"/>
  <c r="K767" i="91" s="1"/>
  <c r="M767" i="91" s="1"/>
  <c r="I157" i="91"/>
  <c r="H157" i="91" s="1"/>
  <c r="K157" i="91"/>
  <c r="K51" i="91"/>
  <c r="M51" i="91" s="1"/>
  <c r="V53" i="73"/>
  <c r="V694" i="65"/>
  <c r="V53" i="72"/>
  <c r="V106" i="87"/>
  <c r="AE53" i="72"/>
  <c r="AE53" i="73"/>
  <c r="B10" i="91" l="1"/>
  <c r="M157" i="91"/>
  <c r="B9" i="91"/>
  <c r="AN53" i="73"/>
  <c r="B8" i="91" l="1"/>
  <c r="AH53" i="72"/>
  <c r="B7" i="91" s="1"/>
</calcChain>
</file>

<file path=xl/sharedStrings.xml><?xml version="1.0" encoding="utf-8"?>
<sst xmlns="http://schemas.openxmlformats.org/spreadsheetml/2006/main" count="16771" uniqueCount="2785">
  <si>
    <t>_T</t>
  </si>
  <si>
    <t>STAT_UNIT</t>
  </si>
  <si>
    <t>GRADE</t>
  </si>
  <si>
    <t>Angola</t>
  </si>
  <si>
    <t>Botswana</t>
  </si>
  <si>
    <t>Burkina Faso</t>
  </si>
  <si>
    <t>Burundi</t>
  </si>
  <si>
    <t>Chad</t>
  </si>
  <si>
    <t>Congo</t>
  </si>
  <si>
    <t>Côte d'Ivoire</t>
  </si>
  <si>
    <t>Djibouti</t>
  </si>
  <si>
    <t>Eritrea</t>
  </si>
  <si>
    <t>Gambia</t>
  </si>
  <si>
    <t>Ghana</t>
  </si>
  <si>
    <t>Guinea</t>
  </si>
  <si>
    <t>Guinea-Bissau</t>
  </si>
  <si>
    <t>Kenya</t>
  </si>
  <si>
    <t>Lesotho</t>
  </si>
  <si>
    <t>Liberia</t>
  </si>
  <si>
    <t>Madagascar</t>
  </si>
  <si>
    <t>Malawi</t>
  </si>
  <si>
    <t>Mauritania</t>
  </si>
  <si>
    <t>Mozambique</t>
  </si>
  <si>
    <t>Namibia</t>
  </si>
  <si>
    <t>Nigeria</t>
  </si>
  <si>
    <t>Rwanda</t>
  </si>
  <si>
    <t>Senegal</t>
  </si>
  <si>
    <t>Seychelles</t>
  </si>
  <si>
    <t>Somalia</t>
  </si>
  <si>
    <t>Togo</t>
  </si>
  <si>
    <t>Uganda</t>
  </si>
  <si>
    <t>Zambia</t>
  </si>
  <si>
    <t>Zimbabwe</t>
  </si>
  <si>
    <t>Bermuda</t>
  </si>
  <si>
    <t>Argentina</t>
  </si>
  <si>
    <t>Aruba</t>
  </si>
  <si>
    <t>Bahamas</t>
  </si>
  <si>
    <t>Barbados</t>
  </si>
  <si>
    <t>Chile</t>
  </si>
  <si>
    <t>Colombia</t>
  </si>
  <si>
    <t>Costa Rica</t>
  </si>
  <si>
    <t>Cuba</t>
  </si>
  <si>
    <t>Dominica</t>
  </si>
  <si>
    <t>Ecuador</t>
  </si>
  <si>
    <t>El Salvador</t>
  </si>
  <si>
    <t>Guatemala</t>
  </si>
  <si>
    <t>Guyana</t>
  </si>
  <si>
    <t>Honduras</t>
  </si>
  <si>
    <t>Jamaica</t>
  </si>
  <si>
    <t>Montserrat</t>
  </si>
  <si>
    <t>Nicaragua</t>
  </si>
  <si>
    <t>Paraguay</t>
  </si>
  <si>
    <t>Puerto Rico</t>
  </si>
  <si>
    <t>Suriname</t>
  </si>
  <si>
    <t>Uruguay</t>
  </si>
  <si>
    <t>Asia</t>
  </si>
  <si>
    <t>Armenia</t>
  </si>
  <si>
    <t>Bangladesh</t>
  </si>
  <si>
    <t>Brunei Darussalam</t>
  </si>
  <si>
    <t>China</t>
  </si>
  <si>
    <t>Georgia</t>
  </si>
  <si>
    <t>India</t>
  </si>
  <si>
    <t>Indonesia</t>
  </si>
  <si>
    <t>Iraq</t>
  </si>
  <si>
    <t>Israel</t>
  </si>
  <si>
    <t>Kuwait</t>
  </si>
  <si>
    <t>Mongolia</t>
  </si>
  <si>
    <t>Myanmar</t>
  </si>
  <si>
    <t>Nepal</t>
  </si>
  <si>
    <t>Qatar</t>
  </si>
  <si>
    <t>Sri Lanka</t>
  </si>
  <si>
    <t>Timor-Leste</t>
  </si>
  <si>
    <t>Viet Nam</t>
  </si>
  <si>
    <t>Yemen</t>
  </si>
  <si>
    <t>Total: Asia</t>
  </si>
  <si>
    <t>Albania</t>
  </si>
  <si>
    <t>Andorra</t>
  </si>
  <si>
    <t>Austria</t>
  </si>
  <si>
    <t>Bulgaria</t>
  </si>
  <si>
    <t>Estonia</t>
  </si>
  <si>
    <t>Gibraltar</t>
  </si>
  <si>
    <t>Liechtenstein</t>
  </si>
  <si>
    <t>Malta</t>
  </si>
  <si>
    <t>Montenegro</t>
  </si>
  <si>
    <t>Portugal</t>
  </si>
  <si>
    <t>San Marino</t>
  </si>
  <si>
    <t>Serbia</t>
  </si>
  <si>
    <t>Australia</t>
  </si>
  <si>
    <t>Fiji</t>
  </si>
  <si>
    <t>Kiribati</t>
  </si>
  <si>
    <t>Nauru</t>
  </si>
  <si>
    <t>Niue</t>
  </si>
  <si>
    <t>Palau</t>
  </si>
  <si>
    <t>Samoa</t>
  </si>
  <si>
    <t>Tokelau</t>
  </si>
  <si>
    <t>Tonga</t>
  </si>
  <si>
    <t>Tuvalu</t>
  </si>
  <si>
    <t>Vanuatu</t>
  </si>
  <si>
    <t>&gt;59</t>
  </si>
  <si>
    <t>35-39</t>
  </si>
  <si>
    <t>40-44</t>
  </si>
  <si>
    <t>45-49</t>
  </si>
  <si>
    <t>50-54</t>
  </si>
  <si>
    <t>55-59</t>
  </si>
  <si>
    <t>Type</t>
  </si>
  <si>
    <t>PosType</t>
  </si>
  <si>
    <t>Position</t>
  </si>
  <si>
    <t>DataStart</t>
  </si>
  <si>
    <t>TABLE_IDENTIFIER</t>
  </si>
  <si>
    <t>DIM</t>
  </si>
  <si>
    <t>CELL</t>
  </si>
  <si>
    <t>B1</t>
  </si>
  <si>
    <t>NumColums</t>
  </si>
  <si>
    <t>60</t>
  </si>
  <si>
    <t>REF_AREA</t>
  </si>
  <si>
    <t>B2</t>
  </si>
  <si>
    <t>MaxEmptyRows</t>
  </si>
  <si>
    <t>B3</t>
  </si>
  <si>
    <t>REF_YEAR_START</t>
  </si>
  <si>
    <t>ATT</t>
  </si>
  <si>
    <t>B4</t>
  </si>
  <si>
    <t>REF_YEAR_END</t>
  </si>
  <si>
    <t>B5</t>
  </si>
  <si>
    <t>EDU_TYPE</t>
  </si>
  <si>
    <t>B6</t>
  </si>
  <si>
    <t>TIME_PER_COLLECT</t>
  </si>
  <si>
    <t>B7</t>
  </si>
  <si>
    <t>TIME_PERIOD</t>
  </si>
  <si>
    <t>B8</t>
  </si>
  <si>
    <t>REF_YEAR_AGES</t>
  </si>
  <si>
    <t>B9</t>
  </si>
  <si>
    <t>ORIGIN_CRITERION</t>
  </si>
  <si>
    <t>B10</t>
  </si>
  <si>
    <t>UNIT_MULT</t>
  </si>
  <si>
    <t>B11</t>
  </si>
  <si>
    <t>DECIMALS</t>
  </si>
  <si>
    <t>SEX</t>
  </si>
  <si>
    <t>COLUMN</t>
  </si>
  <si>
    <t>8</t>
  </si>
  <si>
    <t>SECTOR</t>
  </si>
  <si>
    <t>9</t>
  </si>
  <si>
    <t>AGE</t>
  </si>
  <si>
    <t>10</t>
  </si>
  <si>
    <t>UNIT_MEASURE</t>
  </si>
  <si>
    <t>FIELD</t>
  </si>
  <si>
    <t>COUNTRY_ORIGIN</t>
  </si>
  <si>
    <t>COUNTRY_CITIZENSHIP</t>
  </si>
  <si>
    <t>15</t>
  </si>
  <si>
    <t>ROW</t>
  </si>
  <si>
    <t>ISC11_LEVEL</t>
  </si>
  <si>
    <t>ISCP11_CAT</t>
  </si>
  <si>
    <t>ISCP11_SUB</t>
  </si>
  <si>
    <t>OBS_STATUS</t>
  </si>
  <si>
    <t>OBS_LEVEL</t>
  </si>
  <si>
    <t>COMMENT_OBS</t>
  </si>
  <si>
    <t>M</t>
  </si>
  <si>
    <t>F</t>
  </si>
  <si>
    <t>INST_PUB</t>
  </si>
  <si>
    <t>INST_PRIV</t>
  </si>
  <si>
    <t>INST_T</t>
  </si>
  <si>
    <t>PER</t>
  </si>
  <si>
    <t>FTE</t>
  </si>
  <si>
    <t>_X</t>
  </si>
  <si>
    <t>ISC5</t>
  </si>
  <si>
    <t>ISC6</t>
  </si>
  <si>
    <t>ISC7</t>
  </si>
  <si>
    <t>ISC8</t>
  </si>
  <si>
    <t>ISC5T8</t>
  </si>
  <si>
    <t>ISC_SUB1_5T6</t>
  </si>
  <si>
    <t>A2</t>
  </si>
  <si>
    <t>AT</t>
  </si>
  <si>
    <t>C2</t>
  </si>
  <si>
    <t>ISC_SUB1_6T7</t>
  </si>
  <si>
    <t>FENT</t>
  </si>
  <si>
    <t>NENT</t>
  </si>
  <si>
    <t>C4</t>
  </si>
  <si>
    <t>Y16</t>
  </si>
  <si>
    <t>Y17</t>
  </si>
  <si>
    <t>Y18</t>
  </si>
  <si>
    <t>Y19</t>
  </si>
  <si>
    <t>Y20</t>
  </si>
  <si>
    <t>Y21</t>
  </si>
  <si>
    <t>Y22</t>
  </si>
  <si>
    <t>Y23</t>
  </si>
  <si>
    <t>Y24</t>
  </si>
  <si>
    <t>Y25</t>
  </si>
  <si>
    <t>Y26</t>
  </si>
  <si>
    <t>Y27</t>
  </si>
  <si>
    <t>Y28</t>
  </si>
  <si>
    <t>Y29</t>
  </si>
  <si>
    <t>Y30</t>
  </si>
  <si>
    <t>Y31</t>
  </si>
  <si>
    <t>Y32</t>
  </si>
  <si>
    <t>Y33</t>
  </si>
  <si>
    <t>Y34</t>
  </si>
  <si>
    <t>Y35T39</t>
  </si>
  <si>
    <t>Y40T44</t>
  </si>
  <si>
    <t>Y45T49</t>
  </si>
  <si>
    <t>Y50T54</t>
  </si>
  <si>
    <t>Y55T59</t>
  </si>
  <si>
    <t>Y_GE60</t>
  </si>
  <si>
    <t>_U</t>
  </si>
  <si>
    <t>STU</t>
  </si>
  <si>
    <t>ISC5T7</t>
  </si>
  <si>
    <t>ISC_SUB1_4T6</t>
  </si>
  <si>
    <t>C5</t>
  </si>
  <si>
    <t>DZ</t>
  </si>
  <si>
    <t>AO</t>
  </si>
  <si>
    <t>BJ</t>
  </si>
  <si>
    <t>BW</t>
  </si>
  <si>
    <t>BF</t>
  </si>
  <si>
    <t>BI</t>
  </si>
  <si>
    <t>CM</t>
  </si>
  <si>
    <t>CV</t>
  </si>
  <si>
    <t>CF</t>
  </si>
  <si>
    <t>TD</t>
  </si>
  <si>
    <t>KM</t>
  </si>
  <si>
    <t>CG</t>
  </si>
  <si>
    <t>CI</t>
  </si>
  <si>
    <t>DJ</t>
  </si>
  <si>
    <t>EG</t>
  </si>
  <si>
    <t>GQ</t>
  </si>
  <si>
    <t>ER</t>
  </si>
  <si>
    <t>ET</t>
  </si>
  <si>
    <t>GA</t>
  </si>
  <si>
    <t>GM</t>
  </si>
  <si>
    <t>GH</t>
  </si>
  <si>
    <t>GN</t>
  </si>
  <si>
    <t>GW</t>
  </si>
  <si>
    <t>KE</t>
  </si>
  <si>
    <t>LS</t>
  </si>
  <si>
    <t>LR</t>
  </si>
  <si>
    <t>LY</t>
  </si>
  <si>
    <t>MG</t>
  </si>
  <si>
    <t>MW</t>
  </si>
  <si>
    <t>ML</t>
  </si>
  <si>
    <t>MR</t>
  </si>
  <si>
    <t>MU</t>
  </si>
  <si>
    <t>MA</t>
  </si>
  <si>
    <t>MZ</t>
  </si>
  <si>
    <t>NA</t>
  </si>
  <si>
    <t>NE</t>
  </si>
  <si>
    <t>NG</t>
  </si>
  <si>
    <t>RW</t>
  </si>
  <si>
    <t>ST</t>
  </si>
  <si>
    <t>SN</t>
  </si>
  <si>
    <t>SC</t>
  </si>
  <si>
    <t>SL</t>
  </si>
  <si>
    <t>SO</t>
  </si>
  <si>
    <t>ZA</t>
  </si>
  <si>
    <t>SS</t>
  </si>
  <si>
    <t>SD</t>
  </si>
  <si>
    <t>SZ</t>
  </si>
  <si>
    <t>TG</t>
  </si>
  <si>
    <t>TN</t>
  </si>
  <si>
    <t>UG</t>
  </si>
  <si>
    <t>TZ</t>
  </si>
  <si>
    <t>ZM</t>
  </si>
  <si>
    <t>ZW</t>
  </si>
  <si>
    <t>F19</t>
  </si>
  <si>
    <t>F1</t>
  </si>
  <si>
    <t>BM</t>
  </si>
  <si>
    <t>CA</t>
  </si>
  <si>
    <t>US</t>
  </si>
  <si>
    <t>A29</t>
  </si>
  <si>
    <t>AI</t>
  </si>
  <si>
    <t>AG</t>
  </si>
  <si>
    <t>AR</t>
  </si>
  <si>
    <t>AW</t>
  </si>
  <si>
    <t>BS</t>
  </si>
  <si>
    <t>BB</t>
  </si>
  <si>
    <t>BZ</t>
  </si>
  <si>
    <t>BO</t>
  </si>
  <si>
    <t>BR</t>
  </si>
  <si>
    <t>VG</t>
  </si>
  <si>
    <t>KY</t>
  </si>
  <si>
    <t>CL</t>
  </si>
  <si>
    <t>CO</t>
  </si>
  <si>
    <t>CR</t>
  </si>
  <si>
    <t>CU</t>
  </si>
  <si>
    <t>CW</t>
  </si>
  <si>
    <t>DM</t>
  </si>
  <si>
    <t>DO</t>
  </si>
  <si>
    <t>EC</t>
  </si>
  <si>
    <t>SV</t>
  </si>
  <si>
    <t>GD</t>
  </si>
  <si>
    <t>GT</t>
  </si>
  <si>
    <t>GY</t>
  </si>
  <si>
    <t>HT</t>
  </si>
  <si>
    <t>HN</t>
  </si>
  <si>
    <t>JM</t>
  </si>
  <si>
    <t>MX</t>
  </si>
  <si>
    <t>MS</t>
  </si>
  <si>
    <t>NI</t>
  </si>
  <si>
    <t>PA</t>
  </si>
  <si>
    <t>PY</t>
  </si>
  <si>
    <t>PE</t>
  </si>
  <si>
    <t>PR</t>
  </si>
  <si>
    <t>KN</t>
  </si>
  <si>
    <t>LC</t>
  </si>
  <si>
    <t>VC</t>
  </si>
  <si>
    <t>SX</t>
  </si>
  <si>
    <t>SR</t>
  </si>
  <si>
    <t>TT</t>
  </si>
  <si>
    <t>TC</t>
  </si>
  <si>
    <t>UY</t>
  </si>
  <si>
    <t>VE</t>
  </si>
  <si>
    <t>A99</t>
  </si>
  <si>
    <t>A9</t>
  </si>
  <si>
    <t>AF</t>
  </si>
  <si>
    <t>AM</t>
  </si>
  <si>
    <t>AZ</t>
  </si>
  <si>
    <t>BH</t>
  </si>
  <si>
    <t>BD</t>
  </si>
  <si>
    <t>BT</t>
  </si>
  <si>
    <t>BN</t>
  </si>
  <si>
    <t>KH</t>
  </si>
  <si>
    <t>CN</t>
  </si>
  <si>
    <t>HK</t>
  </si>
  <si>
    <t>MO</t>
  </si>
  <si>
    <t>CY</t>
  </si>
  <si>
    <t>GE</t>
  </si>
  <si>
    <t>IN</t>
  </si>
  <si>
    <t>ID</t>
  </si>
  <si>
    <t>IR</t>
  </si>
  <si>
    <t>IQ</t>
  </si>
  <si>
    <t>IL</t>
  </si>
  <si>
    <t>JP</t>
  </si>
  <si>
    <t>JO</t>
  </si>
  <si>
    <t>KZ</t>
  </si>
  <si>
    <t>KP</t>
  </si>
  <si>
    <t>KR</t>
  </si>
  <si>
    <t>KW</t>
  </si>
  <si>
    <t>KG</t>
  </si>
  <si>
    <t>LA</t>
  </si>
  <si>
    <t>LB</t>
  </si>
  <si>
    <t>MY</t>
  </si>
  <si>
    <t>MV</t>
  </si>
  <si>
    <t>MN</t>
  </si>
  <si>
    <t>MM</t>
  </si>
  <si>
    <t>NP</t>
  </si>
  <si>
    <t>OM</t>
  </si>
  <si>
    <t>PK</t>
  </si>
  <si>
    <t>PS</t>
  </si>
  <si>
    <t>PH</t>
  </si>
  <si>
    <t>QA</t>
  </si>
  <si>
    <t>SA</t>
  </si>
  <si>
    <t>SG</t>
  </si>
  <si>
    <t>LK</t>
  </si>
  <si>
    <t>SY</t>
  </si>
  <si>
    <t>TJ</t>
  </si>
  <si>
    <t>TH</t>
  </si>
  <si>
    <t>TL</t>
  </si>
  <si>
    <t>TR</t>
  </si>
  <si>
    <t>TM</t>
  </si>
  <si>
    <t>AE</t>
  </si>
  <si>
    <t>UZ</t>
  </si>
  <si>
    <t>VN</t>
  </si>
  <si>
    <t>YE</t>
  </si>
  <si>
    <t>S19</t>
  </si>
  <si>
    <t>AL</t>
  </si>
  <si>
    <t>AD</t>
  </si>
  <si>
    <t>BY</t>
  </si>
  <si>
    <t>BE</t>
  </si>
  <si>
    <t>BA</t>
  </si>
  <si>
    <t>BG</t>
  </si>
  <si>
    <t>HR</t>
  </si>
  <si>
    <t>CZ</t>
  </si>
  <si>
    <t>DK</t>
  </si>
  <si>
    <t>EE</t>
  </si>
  <si>
    <t>FI</t>
  </si>
  <si>
    <t>FR</t>
  </si>
  <si>
    <t>DE</t>
  </si>
  <si>
    <t>GI</t>
  </si>
  <si>
    <t>GR</t>
  </si>
  <si>
    <t>VA</t>
  </si>
  <si>
    <t>HU</t>
  </si>
  <si>
    <t>IS</t>
  </si>
  <si>
    <t>IE</t>
  </si>
  <si>
    <t>IT</t>
  </si>
  <si>
    <t>LV</t>
  </si>
  <si>
    <t>LI</t>
  </si>
  <si>
    <t>LT</t>
  </si>
  <si>
    <t>LU</t>
  </si>
  <si>
    <t>MK</t>
  </si>
  <si>
    <t>MT</t>
  </si>
  <si>
    <t>MD</t>
  </si>
  <si>
    <t>MC</t>
  </si>
  <si>
    <t>ME</t>
  </si>
  <si>
    <t>NL</t>
  </si>
  <si>
    <t>NO</t>
  </si>
  <si>
    <t>PL</t>
  </si>
  <si>
    <t>PT</t>
  </si>
  <si>
    <t>RO</t>
  </si>
  <si>
    <t>RU</t>
  </si>
  <si>
    <t>SM</t>
  </si>
  <si>
    <t>RS</t>
  </si>
  <si>
    <t>SK</t>
  </si>
  <si>
    <t>SI</t>
  </si>
  <si>
    <t>ES</t>
  </si>
  <si>
    <t>SE</t>
  </si>
  <si>
    <t>CH</t>
  </si>
  <si>
    <t>UA</t>
  </si>
  <si>
    <t>GB</t>
  </si>
  <si>
    <t>E19</t>
  </si>
  <si>
    <t>AU</t>
  </si>
  <si>
    <t>CK</t>
  </si>
  <si>
    <t>FJ</t>
  </si>
  <si>
    <t>KI</t>
  </si>
  <si>
    <t>MH</t>
  </si>
  <si>
    <t>FM</t>
  </si>
  <si>
    <t>NR</t>
  </si>
  <si>
    <t>NZ</t>
  </si>
  <si>
    <t>NU</t>
  </si>
  <si>
    <t>PW</t>
  </si>
  <si>
    <t>PG</t>
  </si>
  <si>
    <t>WS</t>
  </si>
  <si>
    <t>SB</t>
  </si>
  <si>
    <t>TK</t>
  </si>
  <si>
    <t>TO</t>
  </si>
  <si>
    <t>TV</t>
  </si>
  <si>
    <t>VU</t>
  </si>
  <si>
    <t>O39</t>
  </si>
  <si>
    <t>W19</t>
  </si>
  <si>
    <t>SEC_ED</t>
  </si>
  <si>
    <t>ISC_SUB5T6</t>
  </si>
  <si>
    <t>GRAD</t>
  </si>
  <si>
    <t>TEACH</t>
  </si>
  <si>
    <t>W00</t>
  </si>
  <si>
    <t>C3</t>
  </si>
  <si>
    <t>C7</t>
  </si>
  <si>
    <t>C8</t>
  </si>
  <si>
    <t>Country ISO 2 Code</t>
  </si>
  <si>
    <t>UIS Country Name</t>
  </si>
  <si>
    <t>Cabo Verde</t>
  </si>
  <si>
    <t>CD</t>
  </si>
  <si>
    <t>PO Box 6128, Station Centre-ville</t>
  </si>
  <si>
    <t>CANADA</t>
  </si>
  <si>
    <t>S1</t>
  </si>
  <si>
    <t>E1</t>
  </si>
  <si>
    <t>O3</t>
  </si>
  <si>
    <t>RES</t>
  </si>
  <si>
    <t>CTZ</t>
  </si>
  <si>
    <t>Criteria of origin for international students</t>
  </si>
  <si>
    <t>VAL_C1</t>
  </si>
  <si>
    <t>Vlookup</t>
  </si>
  <si>
    <t>&lt;15</t>
  </si>
  <si>
    <t>Y_LT15</t>
  </si>
  <si>
    <t>Y15</t>
  </si>
  <si>
    <t>OTH</t>
  </si>
  <si>
    <t>http://www.uis.unesco.org/UISQuestionnaires/Pages/country.aspx</t>
  </si>
  <si>
    <t>uis.survey@unesco.org</t>
  </si>
  <si>
    <t>Montreal, QC H3C 3J7</t>
  </si>
  <si>
    <t>Tel:</t>
  </si>
  <si>
    <t>Fax:</t>
  </si>
  <si>
    <t>http://www.uis.unesco.org</t>
  </si>
  <si>
    <t>Web:</t>
  </si>
  <si>
    <t>+1 514 343 6880</t>
  </si>
  <si>
    <t>+1 514 343 5740</t>
  </si>
  <si>
    <t>DSD</t>
  </si>
  <si>
    <t>Excel_File</t>
  </si>
  <si>
    <t>C6</t>
  </si>
  <si>
    <t>Element</t>
  </si>
  <si>
    <t>DefaultValue</t>
  </si>
  <si>
    <t>NaN</t>
  </si>
  <si>
    <t xml:space="preserve">Males and females </t>
  </si>
  <si>
    <t>v1</t>
  </si>
  <si>
    <t>ISC_F01</t>
  </si>
  <si>
    <t>ISC_F02</t>
  </si>
  <si>
    <t>ISC_F03</t>
  </si>
  <si>
    <t>ISC_F04</t>
  </si>
  <si>
    <t>ISC_F05</t>
  </si>
  <si>
    <t>ISC_F06</t>
  </si>
  <si>
    <t>ISC_F07</t>
  </si>
  <si>
    <t>ISC_F08</t>
  </si>
  <si>
    <t>ISC_F09</t>
  </si>
  <si>
    <t>ISC_F10</t>
  </si>
  <si>
    <t>_Z</t>
  </si>
  <si>
    <t>FREQ</t>
  </si>
  <si>
    <t>FIX</t>
  </si>
  <si>
    <t>A</t>
  </si>
  <si>
    <t>VAL_Data Check</t>
  </si>
  <si>
    <t>=</t>
  </si>
  <si>
    <t>&lt;=</t>
  </si>
  <si>
    <t>V14</t>
  </si>
  <si>
    <t>QUAL_LEVEL</t>
  </si>
  <si>
    <t>16</t>
  </si>
  <si>
    <t>INFRASTR</t>
  </si>
  <si>
    <t>Country names</t>
  </si>
  <si>
    <t>V22</t>
  </si>
  <si>
    <t>V49</t>
  </si>
  <si>
    <t>AN22</t>
  </si>
  <si>
    <t>AH49</t>
  </si>
  <si>
    <t>V102</t>
  </si>
  <si>
    <t>Y49</t>
  </si>
  <si>
    <t>AE22</t>
  </si>
  <si>
    <t>AB49</t>
  </si>
  <si>
    <t>AK22</t>
  </si>
  <si>
    <t>AE49</t>
  </si>
  <si>
    <t>V21</t>
  </si>
  <si>
    <t>V37</t>
  </si>
  <si>
    <t>AN21</t>
  </si>
  <si>
    <t>AH37</t>
  </si>
  <si>
    <t>V72</t>
  </si>
  <si>
    <t>Y37</t>
  </si>
  <si>
    <t>AE21</t>
  </si>
  <si>
    <t>AB37</t>
  </si>
  <si>
    <t>AK21</t>
  </si>
  <si>
    <t>AE37</t>
  </si>
  <si>
    <t>V20</t>
  </si>
  <si>
    <t>V25</t>
  </si>
  <si>
    <t>AN20</t>
  </si>
  <si>
    <t>AH25</t>
  </si>
  <si>
    <t>V42</t>
  </si>
  <si>
    <t>AE20</t>
  </si>
  <si>
    <t>AB25</t>
  </si>
  <si>
    <t>AK20</t>
  </si>
  <si>
    <t>AE25</t>
  </si>
  <si>
    <t>AB14</t>
  </si>
  <si>
    <t>Y14</t>
  </si>
  <si>
    <t>AB15</t>
  </si>
  <si>
    <t>AB16</t>
  </si>
  <si>
    <t>AB17</t>
  </si>
  <si>
    <t>AB18</t>
  </si>
  <si>
    <t>AB19</t>
  </si>
  <si>
    <t>AB20</t>
  </si>
  <si>
    <t>AB21</t>
  </si>
  <si>
    <t>AB22</t>
  </si>
  <si>
    <t>AB23</t>
  </si>
  <si>
    <t>AH14</t>
  </si>
  <si>
    <t>AE14</t>
  </si>
  <si>
    <t>AH15</t>
  </si>
  <si>
    <t>AE15</t>
  </si>
  <si>
    <t>AH16</t>
  </si>
  <si>
    <t>AE16</t>
  </si>
  <si>
    <t>AH17</t>
  </si>
  <si>
    <t>AE17</t>
  </si>
  <si>
    <t>AH18</t>
  </si>
  <si>
    <t>AE18</t>
  </si>
  <si>
    <t>AH19</t>
  </si>
  <si>
    <t>AE19</t>
  </si>
  <si>
    <t>AH20</t>
  </si>
  <si>
    <t>AH21</t>
  </si>
  <si>
    <t>AH22</t>
  </si>
  <si>
    <t>AH23</t>
  </si>
  <si>
    <t>AE23</t>
  </si>
  <si>
    <t>C2'!V23 &lt;=C2'!V22</t>
  </si>
  <si>
    <t>V23</t>
  </si>
  <si>
    <t>C2'!AB23 &lt;=C2'!AB22</t>
  </si>
  <si>
    <t>C2'!AE23 &lt;=C2'!AE22</t>
  </si>
  <si>
    <t>C2'!AH23 &lt;=C2'!AH22</t>
  </si>
  <si>
    <t>C2'!AK23 &lt;=C2'!AK22</t>
  </si>
  <si>
    <t>AK23</t>
  </si>
  <si>
    <t>C2'!AN23 &lt;=C2'!AN22</t>
  </si>
  <si>
    <t>AN23</t>
  </si>
  <si>
    <t>C4'!AH14 &lt;=C4'!V14</t>
  </si>
  <si>
    <t>C4'!AH15 &lt;=C4'!V15</t>
  </si>
  <si>
    <t>V15</t>
  </si>
  <si>
    <t>C4'!AH16 &lt;=C4'!V16</t>
  </si>
  <si>
    <t>V16</t>
  </si>
  <si>
    <t>C4'!AK14 &lt;=C4'!Y14</t>
  </si>
  <si>
    <t>AK14</t>
  </si>
  <si>
    <t>C4'!AK15 &lt;=C4'!Y15</t>
  </si>
  <si>
    <t>AK15</t>
  </si>
  <si>
    <t>C4'!AK16 &lt;=C4'!Y16</t>
  </si>
  <si>
    <t>AK16</t>
  </si>
  <si>
    <t>C4'!AN14 &lt;=C4'!AB14</t>
  </si>
  <si>
    <t>AN14</t>
  </si>
  <si>
    <t>C4'!AN15 &lt;=C4'!AB15</t>
  </si>
  <si>
    <t>AN15</t>
  </si>
  <si>
    <t>C4'!AN16 &lt;=C4'!AB16</t>
  </si>
  <si>
    <t>AN16</t>
  </si>
  <si>
    <t>C4'!V16 &lt;=C2'!V22</t>
  </si>
  <si>
    <t>C5'!Y14 &lt;=C5'!V14</t>
  </si>
  <si>
    <t>C5'!Y15 &lt;=C5'!V15</t>
  </si>
  <si>
    <t>C5'!Y16 &lt;=C5'!V16</t>
  </si>
  <si>
    <t>C5'!Y17 &lt;=C5'!V17</t>
  </si>
  <si>
    <t>V17</t>
  </si>
  <si>
    <t>C5'!Y18 &lt;=C5'!V18</t>
  </si>
  <si>
    <t>V18</t>
  </si>
  <si>
    <t>C5'!Y19 &lt;=C5'!V19</t>
  </si>
  <si>
    <t>V19</t>
  </si>
  <si>
    <t>C5'!Y20 &lt;=C5'!V20</t>
  </si>
  <si>
    <t>C5'!Y21 &lt;=C5'!V21</t>
  </si>
  <si>
    <t>C5'!Y22 &lt;=C5'!V22</t>
  </si>
  <si>
    <t>C5'!Y23 &lt;=C5'!V23</t>
  </si>
  <si>
    <t>C5'!Y24 &lt;=C5'!V24</t>
  </si>
  <si>
    <t>V24</t>
  </si>
  <si>
    <t>C5'!Y25 &lt;=C5'!V25</t>
  </si>
  <si>
    <t>C5'!Y26 &lt;=C5'!V26</t>
  </si>
  <si>
    <t>V26</t>
  </si>
  <si>
    <t>C5'!Y27 &lt;=C5'!V27</t>
  </si>
  <si>
    <t>V27</t>
  </si>
  <si>
    <t>C5'!Y28 &lt;=C5'!V28</t>
  </si>
  <si>
    <t>V28</t>
  </si>
  <si>
    <t>C5'!Y29 &lt;=C5'!V29</t>
  </si>
  <si>
    <t>V29</t>
  </si>
  <si>
    <t>C5'!Y30 &lt;=C5'!V30</t>
  </si>
  <si>
    <t>V30</t>
  </si>
  <si>
    <t>C5'!Y31 &lt;=C5'!V31</t>
  </si>
  <si>
    <t>V31</t>
  </si>
  <si>
    <t>C5'!Y32 &lt;=C5'!V32</t>
  </si>
  <si>
    <t>V32</t>
  </si>
  <si>
    <t>C5'!Y33 &lt;=C5'!V33</t>
  </si>
  <si>
    <t>V33</t>
  </si>
  <si>
    <t>C5'!Y34 &lt;=C5'!V34</t>
  </si>
  <si>
    <t>V34</t>
  </si>
  <si>
    <t>C5'!Y35 &lt;=C5'!V35</t>
  </si>
  <si>
    <t>Y35</t>
  </si>
  <si>
    <t>V35</t>
  </si>
  <si>
    <t>C5'!Y36 &lt;=C5'!V36</t>
  </si>
  <si>
    <t>Y36</t>
  </si>
  <si>
    <t>V36</t>
  </si>
  <si>
    <t>C5'!Y37 &lt;=C5'!V37</t>
  </si>
  <si>
    <t>C5'!Y38 &lt;=C5'!V38</t>
  </si>
  <si>
    <t>Y38</t>
  </si>
  <si>
    <t>V38</t>
  </si>
  <si>
    <t>C5'!Y39 &lt;=C5'!V39</t>
  </si>
  <si>
    <t>Y39</t>
  </si>
  <si>
    <t>V39</t>
  </si>
  <si>
    <t>C5'!Y40 &lt;=C5'!V40</t>
  </si>
  <si>
    <t>Y40</t>
  </si>
  <si>
    <t>V40</t>
  </si>
  <si>
    <t>C5'!Y41 &lt;=C5'!V41</t>
  </si>
  <si>
    <t>Y41</t>
  </si>
  <si>
    <t>V41</t>
  </si>
  <si>
    <t>C5'!Y42 &lt;=C5'!V42</t>
  </si>
  <si>
    <t>Y42</t>
  </si>
  <si>
    <t>C5'!Y44 &lt;=C5'!V44</t>
  </si>
  <si>
    <t>Y44</t>
  </si>
  <si>
    <t>V44</t>
  </si>
  <si>
    <t>C5'!Y45 &lt;=C5'!V45</t>
  </si>
  <si>
    <t>Y45</t>
  </si>
  <si>
    <t>V45</t>
  </si>
  <si>
    <t>C5'!Y46 &lt;=C5'!V46</t>
  </si>
  <si>
    <t>Y46</t>
  </si>
  <si>
    <t>V46</t>
  </si>
  <si>
    <t>C5'!Y47 &lt;=C5'!V47</t>
  </si>
  <si>
    <t>Y47</t>
  </si>
  <si>
    <t>V47</t>
  </si>
  <si>
    <t>C5'!Y48 &lt;=C5'!V48</t>
  </si>
  <si>
    <t>Y48</t>
  </si>
  <si>
    <t>V48</t>
  </si>
  <si>
    <t>C5'!Y49 &lt;=C5'!V49</t>
  </si>
  <si>
    <t>C5'!Y50 &lt;=C5'!V50</t>
  </si>
  <si>
    <t>Y50</t>
  </si>
  <si>
    <t>V50</t>
  </si>
  <si>
    <t>C5'!Y51 &lt;=C5'!V51</t>
  </si>
  <si>
    <t>Y51</t>
  </si>
  <si>
    <t>V51</t>
  </si>
  <si>
    <t>C5'!Y52 &lt;=C5'!V52</t>
  </si>
  <si>
    <t>Y52</t>
  </si>
  <si>
    <t>V52</t>
  </si>
  <si>
    <t>C5'!Y53 &lt;=C5'!V53</t>
  </si>
  <si>
    <t>Y53</t>
  </si>
  <si>
    <t>V53</t>
  </si>
  <si>
    <t>C5'!Y54 &lt;=C5'!V54</t>
  </si>
  <si>
    <t>Y54</t>
  </si>
  <si>
    <t>V54</t>
  </si>
  <si>
    <t>C5'!Y55 &lt;=C5'!V55</t>
  </si>
  <si>
    <t>Y55</t>
  </si>
  <si>
    <t>V55</t>
  </si>
  <si>
    <t>C5'!Y56 &lt;=C5'!V56</t>
  </si>
  <si>
    <t>Y56</t>
  </si>
  <si>
    <t>V56</t>
  </si>
  <si>
    <t>C5'!Y57 &lt;=C5'!V57</t>
  </si>
  <si>
    <t>Y57</t>
  </si>
  <si>
    <t>V57</t>
  </si>
  <si>
    <t>C5'!Y58 &lt;=C5'!V58</t>
  </si>
  <si>
    <t>Y58</t>
  </si>
  <si>
    <t>V58</t>
  </si>
  <si>
    <t>C5'!Y59 &lt;=C5'!V59</t>
  </si>
  <si>
    <t>Y59</t>
  </si>
  <si>
    <t>V59</t>
  </si>
  <si>
    <t>C5'!Y60 &lt;=C5'!V60</t>
  </si>
  <si>
    <t>Y60</t>
  </si>
  <si>
    <t>V60</t>
  </si>
  <si>
    <t>C5'!Y61 &lt;=C5'!V61</t>
  </si>
  <si>
    <t>Y61</t>
  </si>
  <si>
    <t>V61</t>
  </si>
  <si>
    <t>C5'!Y62 &lt;=C5'!V62</t>
  </si>
  <si>
    <t>Y62</t>
  </si>
  <si>
    <t>V62</t>
  </si>
  <si>
    <t>C5'!Y63 &lt;=C5'!V63</t>
  </si>
  <si>
    <t>Y63</t>
  </si>
  <si>
    <t>V63</t>
  </si>
  <si>
    <t>C5'!Y64 &lt;=C5'!V64</t>
  </si>
  <si>
    <t>Y64</t>
  </si>
  <si>
    <t>V64</t>
  </si>
  <si>
    <t>C5'!Y65 &lt;=C5'!V65</t>
  </si>
  <si>
    <t>Y65</t>
  </si>
  <si>
    <t>V65</t>
  </si>
  <si>
    <t>C5'!Y66 &lt;=C5'!V66</t>
  </si>
  <si>
    <t>Y66</t>
  </si>
  <si>
    <t>V66</t>
  </si>
  <si>
    <t>C5'!Y67 &lt;=C5'!V67</t>
  </si>
  <si>
    <t>Y67</t>
  </si>
  <si>
    <t>V67</t>
  </si>
  <si>
    <t>C5'!Y68 &lt;=C5'!V68</t>
  </si>
  <si>
    <t>Y68</t>
  </si>
  <si>
    <t>V68</t>
  </si>
  <si>
    <t>C5'!Y69 &lt;=C5'!V69</t>
  </si>
  <si>
    <t>Y69</t>
  </si>
  <si>
    <t>V69</t>
  </si>
  <si>
    <t>C5'!Y70 &lt;=C5'!V70</t>
  </si>
  <si>
    <t>Y70</t>
  </si>
  <si>
    <t>V70</t>
  </si>
  <si>
    <t>C5'!Y71 &lt;=C5'!V71</t>
  </si>
  <si>
    <t>Y71</t>
  </si>
  <si>
    <t>V71</t>
  </si>
  <si>
    <t>C5'!Y72 &lt;=C5'!V72</t>
  </si>
  <si>
    <t>Y72</t>
  </si>
  <si>
    <t>C5'!Y74 &lt;=C5'!V74</t>
  </si>
  <si>
    <t>Y74</t>
  </si>
  <si>
    <t>V74</t>
  </si>
  <si>
    <t>C5'!Y75 &lt;=C5'!V75</t>
  </si>
  <si>
    <t>Y75</t>
  </si>
  <si>
    <t>V75</t>
  </si>
  <si>
    <t>C5'!Y76 &lt;=C5'!V76</t>
  </si>
  <si>
    <t>Y76</t>
  </si>
  <si>
    <t>V76</t>
  </si>
  <si>
    <t>C5'!Y77 &lt;=C5'!V77</t>
  </si>
  <si>
    <t>Y77</t>
  </si>
  <si>
    <t>V77</t>
  </si>
  <si>
    <t>C5'!Y78 &lt;=C5'!V78</t>
  </si>
  <si>
    <t>Y78</t>
  </si>
  <si>
    <t>V78</t>
  </si>
  <si>
    <t>C5'!Y79 &lt;=C5'!V79</t>
  </si>
  <si>
    <t>Y79</t>
  </si>
  <si>
    <t>V79</t>
  </si>
  <si>
    <t>C5'!Y80 &lt;=C5'!V80</t>
  </si>
  <si>
    <t>Y80</t>
  </si>
  <si>
    <t>V80</t>
  </si>
  <si>
    <t>C5'!Y81 &lt;=C5'!V81</t>
  </si>
  <si>
    <t>Y81</t>
  </si>
  <si>
    <t>V81</t>
  </si>
  <si>
    <t>C5'!Y82 &lt;=C5'!V82</t>
  </si>
  <si>
    <t>Y82</t>
  </si>
  <si>
    <t>V82</t>
  </si>
  <si>
    <t>C5'!Y83 &lt;=C5'!V83</t>
  </si>
  <si>
    <t>Y83</t>
  </si>
  <si>
    <t>V83</t>
  </si>
  <si>
    <t>C5'!Y84 &lt;=C5'!V84</t>
  </si>
  <si>
    <t>Y84</t>
  </si>
  <si>
    <t>V84</t>
  </si>
  <si>
    <t>C5'!Y85 &lt;=C5'!V85</t>
  </si>
  <si>
    <t>Y85</t>
  </si>
  <si>
    <t>V85</t>
  </si>
  <si>
    <t>C5'!Y86 &lt;=C5'!V86</t>
  </si>
  <si>
    <t>Y86</t>
  </si>
  <si>
    <t>V86</t>
  </si>
  <si>
    <t>C5'!Y87 &lt;=C5'!V87</t>
  </si>
  <si>
    <t>Y87</t>
  </si>
  <si>
    <t>V87</t>
  </si>
  <si>
    <t>C5'!Y88 &lt;=C5'!V88</t>
  </si>
  <si>
    <t>Y88</t>
  </si>
  <si>
    <t>V88</t>
  </si>
  <si>
    <t>C5'!Y89 &lt;=C5'!V89</t>
  </si>
  <si>
    <t>Y89</t>
  </si>
  <si>
    <t>V89</t>
  </si>
  <si>
    <t>C5'!Y90 &lt;=C5'!V90</t>
  </si>
  <si>
    <t>Y90</t>
  </si>
  <si>
    <t>V90</t>
  </si>
  <si>
    <t>C5'!Y91 &lt;=C5'!V91</t>
  </si>
  <si>
    <t>Y91</t>
  </si>
  <si>
    <t>V91</t>
  </si>
  <si>
    <t>C5'!Y92 &lt;=C5'!V92</t>
  </si>
  <si>
    <t>Y92</t>
  </si>
  <si>
    <t>V92</t>
  </si>
  <si>
    <t>C5'!Y93 &lt;=C5'!V93</t>
  </si>
  <si>
    <t>Y93</t>
  </si>
  <si>
    <t>V93</t>
  </si>
  <si>
    <t>C5'!Y94 &lt;=C5'!V94</t>
  </si>
  <si>
    <t>Y94</t>
  </si>
  <si>
    <t>V94</t>
  </si>
  <si>
    <t>C5'!Y95 &lt;=C5'!V95</t>
  </si>
  <si>
    <t>Y95</t>
  </si>
  <si>
    <t>V95</t>
  </si>
  <si>
    <t>C5'!Y96 &lt;=C5'!V96</t>
  </si>
  <si>
    <t>Y96</t>
  </si>
  <si>
    <t>V96</t>
  </si>
  <si>
    <t>C5'!Y97 &lt;=C5'!V97</t>
  </si>
  <si>
    <t>Y97</t>
  </si>
  <si>
    <t>V97</t>
  </si>
  <si>
    <t>C5'!Y98 &lt;=C5'!V98</t>
  </si>
  <si>
    <t>Y98</t>
  </si>
  <si>
    <t>V98</t>
  </si>
  <si>
    <t>C5'!Y99 &lt;=C5'!V99</t>
  </si>
  <si>
    <t>Y99</t>
  </si>
  <si>
    <t>V99</t>
  </si>
  <si>
    <t>C5'!Y100 &lt;=C5'!V100</t>
  </si>
  <si>
    <t>Y100</t>
  </si>
  <si>
    <t>V100</t>
  </si>
  <si>
    <t>C5'!Y101 &lt;=C5'!V101</t>
  </si>
  <si>
    <t>Y101</t>
  </si>
  <si>
    <t>V101</t>
  </si>
  <si>
    <t>C5'!Y102 &lt;=C5'!V102</t>
  </si>
  <si>
    <t>Y102</t>
  </si>
  <si>
    <t>V238</t>
  </si>
  <si>
    <t>V464</t>
  </si>
  <si>
    <t>V690</t>
  </si>
  <si>
    <t>C7'!V14 &lt;=C3'!V14</t>
  </si>
  <si>
    <t>C7'!V15 &lt;=C3'!V15</t>
  </si>
  <si>
    <t>C7'!V16 &lt;=C3'!V16</t>
  </si>
  <si>
    <t>C7'!V17 &lt;=C3'!V17</t>
  </si>
  <si>
    <t>C7'!V18 &lt;=C3'!V18</t>
  </si>
  <si>
    <t>C7'!V19 &lt;=C3'!V19</t>
  </si>
  <si>
    <t>C7'!V20 &lt;=C3'!V20</t>
  </si>
  <si>
    <t>C7'!V21 &lt;=C3'!V21</t>
  </si>
  <si>
    <t>C7'!V22 &lt;=C3'!V22</t>
  </si>
  <si>
    <t>C7'!V23 &lt;=C3'!V23</t>
  </si>
  <si>
    <t>C7'!V24 &lt;=C3'!V24</t>
  </si>
  <si>
    <t>C7'!V25 &lt;=C3'!V25</t>
  </si>
  <si>
    <t>C7'!V26 &lt;=C3'!V26</t>
  </si>
  <si>
    <t>C7'!V27 &lt;=C3'!V27</t>
  </si>
  <si>
    <t>C7'!V28 &lt;=C3'!V28</t>
  </si>
  <si>
    <t>C7'!V29 &lt;=C3'!V29</t>
  </si>
  <si>
    <t>C7'!V30 &lt;=C3'!V30</t>
  </si>
  <si>
    <t>C7'!V31 &lt;=C3'!V31</t>
  </si>
  <si>
    <t>C7'!V32 &lt;=C3'!V32</t>
  </si>
  <si>
    <t>C7'!V33 &lt;=C3'!V33</t>
  </si>
  <si>
    <t>C7'!V34 &lt;=C3'!V34</t>
  </si>
  <si>
    <t>C7'!V35 &lt;=C3'!V35</t>
  </si>
  <si>
    <t>C7'!V36 &lt;=C3'!V36</t>
  </si>
  <si>
    <t>C7'!V37 &lt;=C3'!V37</t>
  </si>
  <si>
    <t>C7'!V38 &lt;=C3'!V38</t>
  </si>
  <si>
    <t>C7'!V39 &lt;=C3'!V39</t>
  </si>
  <si>
    <t>C7'!V40 &lt;=C3'!V40</t>
  </si>
  <si>
    <t>C7'!V41 &lt;=C3'!V41</t>
  </si>
  <si>
    <t>C7'!V42 &lt;=C3'!V42</t>
  </si>
  <si>
    <t>C7'!V43 &lt;=C3'!V43</t>
  </si>
  <si>
    <t>V43</t>
  </si>
  <si>
    <t>C7'!V44 &lt;=C3'!V44</t>
  </si>
  <si>
    <t>C7'!V45 &lt;=C3'!V45</t>
  </si>
  <si>
    <t>C7'!V46 &lt;=C3'!V46</t>
  </si>
  <si>
    <t>C7'!V47 &lt;=C3'!V47</t>
  </si>
  <si>
    <t>C7'!V48 &lt;=C3'!V48</t>
  </si>
  <si>
    <t>C7'!V49 &lt;=C3'!V49</t>
  </si>
  <si>
    <t>C7'!Y14 &lt;=C3'!Y14</t>
  </si>
  <si>
    <t>C7'!Y15 &lt;=C3'!Y15</t>
  </si>
  <si>
    <t>C7'!Y16 &lt;=C3'!Y16</t>
  </si>
  <si>
    <t>C7'!Y17 &lt;=C3'!Y17</t>
  </si>
  <si>
    <t>C7'!Y18 &lt;=C3'!Y18</t>
  </si>
  <si>
    <t>C7'!Y19 &lt;=C3'!Y19</t>
  </si>
  <si>
    <t>C7'!Y20 &lt;=C3'!Y20</t>
  </si>
  <si>
    <t>C7'!Y21 &lt;=C3'!Y21</t>
  </si>
  <si>
    <t>C7'!Y22 &lt;=C3'!Y22</t>
  </si>
  <si>
    <t>C7'!Y23 &lt;=C3'!Y23</t>
  </si>
  <si>
    <t>C7'!Y24 &lt;=C3'!Y24</t>
  </si>
  <si>
    <t>C7'!Y25 &lt;=C3'!Y25</t>
  </si>
  <si>
    <t>C7'!Y26 &lt;=C3'!Y26</t>
  </si>
  <si>
    <t>C7'!Y27 &lt;=C3'!Y27</t>
  </si>
  <si>
    <t>C7'!Y28 &lt;=C3'!Y28</t>
  </si>
  <si>
    <t>C7'!Y29 &lt;=C3'!Y29</t>
  </si>
  <si>
    <t>C7'!Y30 &lt;=C3'!Y30</t>
  </si>
  <si>
    <t>C7'!Y31 &lt;=C3'!Y31</t>
  </si>
  <si>
    <t>C7'!Y32 &lt;=C3'!Y32</t>
  </si>
  <si>
    <t>C7'!Y33 &lt;=C3'!Y33</t>
  </si>
  <si>
    <t>C7'!Y34 &lt;=C3'!Y34</t>
  </si>
  <si>
    <t>C7'!Y35 &lt;=C3'!Y35</t>
  </si>
  <si>
    <t>C7'!Y36 &lt;=C3'!Y36</t>
  </si>
  <si>
    <t>C7'!Y37 &lt;=C3'!Y37</t>
  </si>
  <si>
    <t>C7'!Y38 &lt;=C3'!Y38</t>
  </si>
  <si>
    <t>C7'!Y39 &lt;=C3'!Y39</t>
  </si>
  <si>
    <t>C7'!Y40 &lt;=C3'!Y40</t>
  </si>
  <si>
    <t>C7'!Y41 &lt;=C3'!Y41</t>
  </si>
  <si>
    <t>C7'!Y42 &lt;=C3'!Y42</t>
  </si>
  <si>
    <t>C7'!Y43 &lt;=C3'!Y43</t>
  </si>
  <si>
    <t>Y43</t>
  </si>
  <si>
    <t>C7'!Y44 &lt;=C3'!Y44</t>
  </si>
  <si>
    <t>C7'!Y45 &lt;=C3'!Y45</t>
  </si>
  <si>
    <t>C7'!Y46 &lt;=C3'!Y46</t>
  </si>
  <si>
    <t>C7'!Y47 &lt;=C3'!Y47</t>
  </si>
  <si>
    <t>C7'!Y48 &lt;=C3'!Y48</t>
  </si>
  <si>
    <t>C7'!Y49 &lt;=C3'!Y49</t>
  </si>
  <si>
    <t>C7'!AE14 &lt;=C3'!AB14</t>
  </si>
  <si>
    <t>C7'!AE15 &lt;=C3'!AB15</t>
  </si>
  <si>
    <t>C7'!AE16 &lt;=C3'!AB16</t>
  </si>
  <si>
    <t>C7'!AE17 &lt;=C3'!AB17</t>
  </si>
  <si>
    <t>C7'!AE18 &lt;=C3'!AB18</t>
  </si>
  <si>
    <t>C7'!AE19 &lt;=C3'!AB19</t>
  </si>
  <si>
    <t>C7'!AE20 &lt;=C3'!AB20</t>
  </si>
  <si>
    <t>C7'!AE21 &lt;=C3'!AB21</t>
  </si>
  <si>
    <t>C7'!AE22 &lt;=C3'!AB22</t>
  </si>
  <si>
    <t>C7'!AE23 &lt;=C3'!AB23</t>
  </si>
  <si>
    <t>C7'!AE24 &lt;=C3'!AB24</t>
  </si>
  <si>
    <t>AE24</t>
  </si>
  <si>
    <t>AB24</t>
  </si>
  <si>
    <t>C7'!AE25 &lt;=C3'!AB25</t>
  </si>
  <si>
    <t>C7'!AE26 &lt;=C3'!AB26</t>
  </si>
  <si>
    <t>AE26</t>
  </si>
  <si>
    <t>AB26</t>
  </si>
  <si>
    <t>C7'!AE27 &lt;=C3'!AB27</t>
  </si>
  <si>
    <t>AE27</t>
  </si>
  <si>
    <t>AB27</t>
  </si>
  <si>
    <t>C7'!AE28 &lt;=C3'!AB28</t>
  </si>
  <si>
    <t>AE28</t>
  </si>
  <si>
    <t>AB28</t>
  </si>
  <si>
    <t>C7'!AE29 &lt;=C3'!AB29</t>
  </si>
  <si>
    <t>AE29</t>
  </si>
  <si>
    <t>AB29</t>
  </si>
  <si>
    <t>C7'!AE30 &lt;=C3'!AB30</t>
  </si>
  <si>
    <t>AE30</t>
  </si>
  <si>
    <t>AB30</t>
  </si>
  <si>
    <t>C7'!AE31 &lt;=C3'!AB31</t>
  </si>
  <si>
    <t>AE31</t>
  </si>
  <si>
    <t>AB31</t>
  </si>
  <si>
    <t>C7'!AE32 &lt;=C3'!AB32</t>
  </si>
  <si>
    <t>AE32</t>
  </si>
  <si>
    <t>AB32</t>
  </si>
  <si>
    <t>C7'!AE33 &lt;=C3'!AB33</t>
  </si>
  <si>
    <t>AE33</t>
  </si>
  <si>
    <t>AB33</t>
  </si>
  <si>
    <t>C7'!AE34 &lt;=C3'!AB34</t>
  </si>
  <si>
    <t>AE34</t>
  </si>
  <si>
    <t>AB34</t>
  </si>
  <si>
    <t>C7'!AE35 &lt;=C3'!AB35</t>
  </si>
  <si>
    <t>AE35</t>
  </si>
  <si>
    <t>AB35</t>
  </si>
  <si>
    <t>C7'!AE36 &lt;=C3'!AB36</t>
  </si>
  <si>
    <t>AE36</t>
  </si>
  <si>
    <t>AB36</t>
  </si>
  <si>
    <t>C7'!AE37 &lt;=C3'!AB37</t>
  </si>
  <si>
    <t>C7'!AE38 &lt;=C3'!AB38</t>
  </si>
  <si>
    <t>AE38</t>
  </si>
  <si>
    <t>AB38</t>
  </si>
  <si>
    <t>C7'!AE39 &lt;=C3'!AB39</t>
  </si>
  <si>
    <t>AE39</t>
  </si>
  <si>
    <t>AB39</t>
  </si>
  <si>
    <t>C7'!AE40 &lt;=C3'!AB40</t>
  </si>
  <si>
    <t>AE40</t>
  </si>
  <si>
    <t>AB40</t>
  </si>
  <si>
    <t>C7'!AE41 &lt;=C3'!AB41</t>
  </si>
  <si>
    <t>AE41</t>
  </si>
  <si>
    <t>AB41</t>
  </si>
  <si>
    <t>C7'!AE42 &lt;=C3'!AB42</t>
  </si>
  <si>
    <t>AE42</t>
  </si>
  <si>
    <t>AB42</t>
  </si>
  <si>
    <t>C7'!AE43 &lt;=C3'!AB43</t>
  </si>
  <si>
    <t>AE43</t>
  </si>
  <si>
    <t>AB43</t>
  </si>
  <si>
    <t>C7'!AE44 &lt;=C3'!AB44</t>
  </si>
  <si>
    <t>AE44</t>
  </si>
  <si>
    <t>AB44</t>
  </si>
  <si>
    <t>C7'!AE45 &lt;=C3'!AB45</t>
  </si>
  <si>
    <t>AE45</t>
  </si>
  <si>
    <t>AB45</t>
  </si>
  <si>
    <t>C7'!AE46 &lt;=C3'!AB46</t>
  </si>
  <si>
    <t>AE46</t>
  </si>
  <si>
    <t>AB46</t>
  </si>
  <si>
    <t>C7'!AE47 &lt;=C3'!AB47</t>
  </si>
  <si>
    <t>AE47</t>
  </si>
  <si>
    <t>AB47</t>
  </si>
  <si>
    <t>C7'!AE48 &lt;=C3'!AB48</t>
  </si>
  <si>
    <t>AE48</t>
  </si>
  <si>
    <t>AB48</t>
  </si>
  <si>
    <t>C7'!AE49 &lt;=C3'!AB49</t>
  </si>
  <si>
    <t>C7'!AK14 &lt;=C3'!AE14</t>
  </si>
  <si>
    <t>C7'!AK15 &lt;=C3'!AE15</t>
  </si>
  <si>
    <t>C7'!AK16 &lt;=C3'!AE16</t>
  </si>
  <si>
    <t>C7'!AK17 &lt;=C3'!AE17</t>
  </si>
  <si>
    <t>AK17</t>
  </si>
  <si>
    <t>C7'!AK18 &lt;=C3'!AE18</t>
  </si>
  <si>
    <t>AK18</t>
  </si>
  <si>
    <t>C7'!AK19 &lt;=C3'!AE19</t>
  </si>
  <si>
    <t>AK19</t>
  </si>
  <si>
    <t>C7'!AK20 &lt;=C3'!AE20</t>
  </si>
  <si>
    <t>C7'!AK21 &lt;=C3'!AE21</t>
  </si>
  <si>
    <t>C7'!AK22 &lt;=C3'!AE22</t>
  </si>
  <si>
    <t>C7'!AK23 &lt;=C3'!AE23</t>
  </si>
  <si>
    <t>C7'!AK24 &lt;=C3'!AE24</t>
  </si>
  <si>
    <t>AK24</t>
  </si>
  <si>
    <t>C7'!AK25 &lt;=C3'!AE25</t>
  </si>
  <si>
    <t>AK25</t>
  </si>
  <si>
    <t>C7'!AK26 &lt;=C3'!AE26</t>
  </si>
  <si>
    <t>AK26</t>
  </si>
  <si>
    <t>C7'!AK27 &lt;=C3'!AE27</t>
  </si>
  <si>
    <t>AK27</t>
  </si>
  <si>
    <t>C7'!AK28 &lt;=C3'!AE28</t>
  </si>
  <si>
    <t>AK28</t>
  </si>
  <si>
    <t>C7'!AK29 &lt;=C3'!AE29</t>
  </si>
  <si>
    <t>AK29</t>
  </si>
  <si>
    <t>C7'!AK30 &lt;=C3'!AE30</t>
  </si>
  <si>
    <t>AK30</t>
  </si>
  <si>
    <t>C7'!AK31 &lt;=C3'!AE31</t>
  </si>
  <si>
    <t>AK31</t>
  </si>
  <si>
    <t>C7'!AK32 &lt;=C3'!AE32</t>
  </si>
  <si>
    <t>AK32</t>
  </si>
  <si>
    <t>C7'!AK33 &lt;=C3'!AE33</t>
  </si>
  <si>
    <t>AK33</t>
  </si>
  <si>
    <t>C7'!AK34 &lt;=C3'!AE34</t>
  </si>
  <si>
    <t>AK34</t>
  </si>
  <si>
    <t>C7'!AK35 &lt;=C3'!AE35</t>
  </si>
  <si>
    <t>AK35</t>
  </si>
  <si>
    <t>C7'!AK36 &lt;=C3'!AE36</t>
  </si>
  <si>
    <t>AK36</t>
  </si>
  <si>
    <t>C7'!AK37 &lt;=C3'!AE37</t>
  </si>
  <si>
    <t>AK37</t>
  </si>
  <si>
    <t>C7'!AK38 &lt;=C3'!AE38</t>
  </si>
  <si>
    <t>AK38</t>
  </si>
  <si>
    <t>C7'!AK39 &lt;=C3'!AE39</t>
  </si>
  <si>
    <t>AK39</t>
  </si>
  <si>
    <t>C7'!AK40 &lt;=C3'!AE40</t>
  </si>
  <si>
    <t>AK40</t>
  </si>
  <si>
    <t>C7'!AK41 &lt;=C3'!AE41</t>
  </si>
  <si>
    <t>AK41</t>
  </si>
  <si>
    <t>C7'!AK42 &lt;=C3'!AE42</t>
  </si>
  <si>
    <t>AK42</t>
  </si>
  <si>
    <t>C7'!AK43 &lt;=C3'!AE43</t>
  </si>
  <si>
    <t>AK43</t>
  </si>
  <si>
    <t>C7'!AK44 &lt;=C3'!AE44</t>
  </si>
  <si>
    <t>AK44</t>
  </si>
  <si>
    <t>C7'!AK45 &lt;=C3'!AE45</t>
  </si>
  <si>
    <t>AK45</t>
  </si>
  <si>
    <t>C7'!AK46 &lt;=C3'!AE46</t>
  </si>
  <si>
    <t>AK46</t>
  </si>
  <si>
    <t>C7'!AK47 &lt;=C3'!AE47</t>
  </si>
  <si>
    <t>AK47</t>
  </si>
  <si>
    <t>C7'!AK48 &lt;=C3'!AE48</t>
  </si>
  <si>
    <t>AK48</t>
  </si>
  <si>
    <t>C7'!AK49 &lt;=C3'!AE49</t>
  </si>
  <si>
    <t>AK49</t>
  </si>
  <si>
    <t>C8'!Y22 &lt;=C8'!V22</t>
  </si>
  <si>
    <t>AN17</t>
  </si>
  <si>
    <t>AN18</t>
  </si>
  <si>
    <t>AN19</t>
  </si>
  <si>
    <t>AH38</t>
  </si>
  <si>
    <t>AH39</t>
  </si>
  <si>
    <t>AH40</t>
  </si>
  <si>
    <t>AH41</t>
  </si>
  <si>
    <t>AH42</t>
  </si>
  <si>
    <t>AH43</t>
  </si>
  <si>
    <t>AH44</t>
  </si>
  <si>
    <t>AH45</t>
  </si>
  <si>
    <t>AH46</t>
  </si>
  <si>
    <t>AH47</t>
  </si>
  <si>
    <t>AH48</t>
  </si>
  <si>
    <t>V118</t>
  </si>
  <si>
    <t>V170</t>
  </si>
  <si>
    <t>V217</t>
  </si>
  <si>
    <t>V236</t>
  </si>
  <si>
    <t>V295</t>
  </si>
  <si>
    <t>V300</t>
  </si>
  <si>
    <t>V344</t>
  </si>
  <si>
    <t>V396</t>
  </si>
  <si>
    <t>V443</t>
  </si>
  <si>
    <t>V462</t>
  </si>
  <si>
    <t>V466</t>
  </si>
  <si>
    <t>V467</t>
  </si>
  <si>
    <t>V468</t>
  </si>
  <si>
    <t>V469</t>
  </si>
  <si>
    <t>V470</t>
  </si>
  <si>
    <t>V471</t>
  </si>
  <si>
    <t>V472</t>
  </si>
  <si>
    <t>V473</t>
  </si>
  <si>
    <t>V474</t>
  </si>
  <si>
    <t>V475</t>
  </si>
  <si>
    <t>V476</t>
  </si>
  <si>
    <t>V477</t>
  </si>
  <si>
    <t>V478</t>
  </si>
  <si>
    <t>V479</t>
  </si>
  <si>
    <t>V480</t>
  </si>
  <si>
    <t>V481</t>
  </si>
  <si>
    <t>V482</t>
  </si>
  <si>
    <t>V483</t>
  </si>
  <si>
    <t>V484</t>
  </si>
  <si>
    <t>V485</t>
  </si>
  <si>
    <t>V486</t>
  </si>
  <si>
    <t>V487</t>
  </si>
  <si>
    <t>V488</t>
  </si>
  <si>
    <t>V489</t>
  </si>
  <si>
    <t>V490</t>
  </si>
  <si>
    <t>V491</t>
  </si>
  <si>
    <t>V492</t>
  </si>
  <si>
    <t>V493</t>
  </si>
  <si>
    <t>V494</t>
  </si>
  <si>
    <t>V495</t>
  </si>
  <si>
    <t>V496</t>
  </si>
  <si>
    <t>V497</t>
  </si>
  <si>
    <t>V498</t>
  </si>
  <si>
    <t>V499</t>
  </si>
  <si>
    <t>V500</t>
  </si>
  <si>
    <t>V501</t>
  </si>
  <si>
    <t>V502</t>
  </si>
  <si>
    <t>V503</t>
  </si>
  <si>
    <t>V504</t>
  </si>
  <si>
    <t>V505</t>
  </si>
  <si>
    <t>V506</t>
  </si>
  <si>
    <t>V507</t>
  </si>
  <si>
    <t>V508</t>
  </si>
  <si>
    <t>V509</t>
  </si>
  <si>
    <t>V510</t>
  </si>
  <si>
    <t>V511</t>
  </si>
  <si>
    <t>V512</t>
  </si>
  <si>
    <t>V513</t>
  </si>
  <si>
    <t>V514</t>
  </si>
  <si>
    <t>V515</t>
  </si>
  <si>
    <t>V516</t>
  </si>
  <si>
    <t>V517</t>
  </si>
  <si>
    <t>V518</t>
  </si>
  <si>
    <t>V519</t>
  </si>
  <si>
    <t>V520</t>
  </si>
  <si>
    <t>V521</t>
  </si>
  <si>
    <t>V522</t>
  </si>
  <si>
    <t>V523</t>
  </si>
  <si>
    <t>V524</t>
  </si>
  <si>
    <t>V525</t>
  </si>
  <si>
    <t>V526</t>
  </si>
  <si>
    <t>V527</t>
  </si>
  <si>
    <t>V528</t>
  </si>
  <si>
    <t>V529</t>
  </si>
  <si>
    <t>V530</t>
  </si>
  <si>
    <t>V531</t>
  </si>
  <si>
    <t>V532</t>
  </si>
  <si>
    <t>V533</t>
  </si>
  <si>
    <t>V534</t>
  </si>
  <si>
    <t>V535</t>
  </si>
  <si>
    <t>V536</t>
  </si>
  <si>
    <t>V537</t>
  </si>
  <si>
    <t>V538</t>
  </si>
  <si>
    <t>V539</t>
  </si>
  <si>
    <t>V540</t>
  </si>
  <si>
    <t>V541</t>
  </si>
  <si>
    <t>V542</t>
  </si>
  <si>
    <t>V543</t>
  </si>
  <si>
    <t>V544</t>
  </si>
  <si>
    <t>V545</t>
  </si>
  <si>
    <t>V546</t>
  </si>
  <si>
    <t>V547</t>
  </si>
  <si>
    <t>V548</t>
  </si>
  <si>
    <t>V549</t>
  </si>
  <si>
    <t>V550</t>
  </si>
  <si>
    <t>V551</t>
  </si>
  <si>
    <t>V552</t>
  </si>
  <si>
    <t>V553</t>
  </si>
  <si>
    <t>V554</t>
  </si>
  <si>
    <t>V555</t>
  </si>
  <si>
    <t>V556</t>
  </si>
  <si>
    <t>V557</t>
  </si>
  <si>
    <t>V558</t>
  </si>
  <si>
    <t>V559</t>
  </si>
  <si>
    <t>V560</t>
  </si>
  <si>
    <t>V561</t>
  </si>
  <si>
    <t>V562</t>
  </si>
  <si>
    <t>V563</t>
  </si>
  <si>
    <t>V564</t>
  </si>
  <si>
    <t>V565</t>
  </si>
  <si>
    <t>V566</t>
  </si>
  <si>
    <t>V567</t>
  </si>
  <si>
    <t>V568</t>
  </si>
  <si>
    <t>V569</t>
  </si>
  <si>
    <t>V570</t>
  </si>
  <si>
    <t>V571</t>
  </si>
  <si>
    <t>V572</t>
  </si>
  <si>
    <t>V573</t>
  </si>
  <si>
    <t>V574</t>
  </si>
  <si>
    <t>V575</t>
  </si>
  <si>
    <t>V576</t>
  </si>
  <si>
    <t>V577</t>
  </si>
  <si>
    <t>V578</t>
  </si>
  <si>
    <t>V579</t>
  </si>
  <si>
    <t>V580</t>
  </si>
  <si>
    <t>V581</t>
  </si>
  <si>
    <t>V582</t>
  </si>
  <si>
    <t>V583</t>
  </si>
  <si>
    <t>V584</t>
  </si>
  <si>
    <t>V585</t>
  </si>
  <si>
    <t>V586</t>
  </si>
  <si>
    <t>V587</t>
  </si>
  <si>
    <t>V588</t>
  </si>
  <si>
    <t>V589</t>
  </si>
  <si>
    <t>V590</t>
  </si>
  <si>
    <t>V591</t>
  </si>
  <si>
    <t>V592</t>
  </si>
  <si>
    <t>V593</t>
  </si>
  <si>
    <t>V594</t>
  </si>
  <si>
    <t>V595</t>
  </si>
  <si>
    <t>V596</t>
  </si>
  <si>
    <t>V597</t>
  </si>
  <si>
    <t>V598</t>
  </si>
  <si>
    <t>V599</t>
  </si>
  <si>
    <t>V600</t>
  </si>
  <si>
    <t>V601</t>
  </si>
  <si>
    <t>V602</t>
  </si>
  <si>
    <t>V603</t>
  </si>
  <si>
    <t>V604</t>
  </si>
  <si>
    <t>V605</t>
  </si>
  <si>
    <t>V606</t>
  </si>
  <si>
    <t>V607</t>
  </si>
  <si>
    <t>V608</t>
  </si>
  <si>
    <t>V609</t>
  </si>
  <si>
    <t>V610</t>
  </si>
  <si>
    <t>V611</t>
  </si>
  <si>
    <t>V612</t>
  </si>
  <si>
    <t>V613</t>
  </si>
  <si>
    <t>V614</t>
  </si>
  <si>
    <t>V615</t>
  </si>
  <si>
    <t>V616</t>
  </si>
  <si>
    <t>V617</t>
  </si>
  <si>
    <t>V618</t>
  </si>
  <si>
    <t>V619</t>
  </si>
  <si>
    <t>V620</t>
  </si>
  <si>
    <t>V621</t>
  </si>
  <si>
    <t>V622</t>
  </si>
  <si>
    <t>V623</t>
  </si>
  <si>
    <t>V624</t>
  </si>
  <si>
    <t>V625</t>
  </si>
  <si>
    <t>V626</t>
  </si>
  <si>
    <t>V627</t>
  </si>
  <si>
    <t>V628</t>
  </si>
  <si>
    <t>V629</t>
  </si>
  <si>
    <t>V630</t>
  </si>
  <si>
    <t>V631</t>
  </si>
  <si>
    <t>V632</t>
  </si>
  <si>
    <t>V633</t>
  </si>
  <si>
    <t>V634</t>
  </si>
  <si>
    <t>V635</t>
  </si>
  <si>
    <t>V636</t>
  </si>
  <si>
    <t>V637</t>
  </si>
  <si>
    <t>V638</t>
  </si>
  <si>
    <t>V639</t>
  </si>
  <si>
    <t>V640</t>
  </si>
  <si>
    <t>V641</t>
  </si>
  <si>
    <t>V642</t>
  </si>
  <si>
    <t>V643</t>
  </si>
  <si>
    <t>V644</t>
  </si>
  <si>
    <t>V645</t>
  </si>
  <si>
    <t>V646</t>
  </si>
  <si>
    <t>V647</t>
  </si>
  <si>
    <t>V648</t>
  </si>
  <si>
    <t>V649</t>
  </si>
  <si>
    <t>V650</t>
  </si>
  <si>
    <t>V651</t>
  </si>
  <si>
    <t>V652</t>
  </si>
  <si>
    <t>V653</t>
  </si>
  <si>
    <t>V654</t>
  </si>
  <si>
    <t>V655</t>
  </si>
  <si>
    <t>V656</t>
  </si>
  <si>
    <t>V657</t>
  </si>
  <si>
    <t>V658</t>
  </si>
  <si>
    <t>V659</t>
  </si>
  <si>
    <t>V660</t>
  </si>
  <si>
    <t>V661</t>
  </si>
  <si>
    <t>V662</t>
  </si>
  <si>
    <t>V663</t>
  </si>
  <si>
    <t>V664</t>
  </si>
  <si>
    <t>V665</t>
  </si>
  <si>
    <t>V666</t>
  </si>
  <si>
    <t>V667</t>
  </si>
  <si>
    <t>V668</t>
  </si>
  <si>
    <t>V669</t>
  </si>
  <si>
    <t>V670</t>
  </si>
  <si>
    <t>V671</t>
  </si>
  <si>
    <t>V672</t>
  </si>
  <si>
    <t>V673</t>
  </si>
  <si>
    <t>V674</t>
  </si>
  <si>
    <t>V675</t>
  </si>
  <si>
    <t>V676</t>
  </si>
  <si>
    <t>V677</t>
  </si>
  <si>
    <t>V678</t>
  </si>
  <si>
    <t>V679</t>
  </si>
  <si>
    <t>V680</t>
  </si>
  <si>
    <t>V681</t>
  </si>
  <si>
    <t>V682</t>
  </si>
  <si>
    <t>V683</t>
  </si>
  <si>
    <t>V684</t>
  </si>
  <si>
    <t>V685</t>
  </si>
  <si>
    <t>V686</t>
  </si>
  <si>
    <t>V687</t>
  </si>
  <si>
    <t>V688</t>
  </si>
  <si>
    <t>V689</t>
  </si>
  <si>
    <t>AN24</t>
  </si>
  <si>
    <t>AN25</t>
  </si>
  <si>
    <t>AN26</t>
  </si>
  <si>
    <t>AN27</t>
  </si>
  <si>
    <t>AN28</t>
  </si>
  <si>
    <t>AN29</t>
  </si>
  <si>
    <t>AN30</t>
  </si>
  <si>
    <t>AN31</t>
  </si>
  <si>
    <t>AN32</t>
  </si>
  <si>
    <t>AN33</t>
  </si>
  <si>
    <t>AN34</t>
  </si>
  <si>
    <t>AN35</t>
  </si>
  <si>
    <t>AN36</t>
  </si>
  <si>
    <t>AN37</t>
  </si>
  <si>
    <t>AN38</t>
  </si>
  <si>
    <t>AN39</t>
  </si>
  <si>
    <t>AN40</t>
  </si>
  <si>
    <t>AN41</t>
  </si>
  <si>
    <t>AN42</t>
  </si>
  <si>
    <t>AN43</t>
  </si>
  <si>
    <t>AN44</t>
  </si>
  <si>
    <t>AN45</t>
  </si>
  <si>
    <t>AN46</t>
  </si>
  <si>
    <t>AN47</t>
  </si>
  <si>
    <t>AN48</t>
  </si>
  <si>
    <t>AN49</t>
  </si>
  <si>
    <t>SUM('C2'!V14,'C2'!V15)='C2'!V16</t>
  </si>
  <si>
    <t>SUM(V14,V15)</t>
  </si>
  <si>
    <t>SUM('C2'!V17,'C2'!V18)='C2'!V19</t>
  </si>
  <si>
    <t>SUM(V17,V18)</t>
  </si>
  <si>
    <t>SUM('C2'!V14,'C2'!V17)='C2'!V20</t>
  </si>
  <si>
    <t>SUM(V14,V17)</t>
  </si>
  <si>
    <t>SUM('C2'!V15,'C2'!V18)='C2'!V21</t>
  </si>
  <si>
    <t>SUM(V15,V18)</t>
  </si>
  <si>
    <t>SUM('C2'!V16,'C2'!V19)='C2'!V22</t>
  </si>
  <si>
    <t>SUM(V16,V19)</t>
  </si>
  <si>
    <t>SUM('C2'!Y14,'C2'!Y15)='C2'!Y16</t>
  </si>
  <si>
    <t>SUM(Y14,Y15)</t>
  </si>
  <si>
    <t>SUM('C2'!Y17,'C2'!Y18)='C2'!Y19</t>
  </si>
  <si>
    <t>SUM(Y17,Y18)</t>
  </si>
  <si>
    <t>SUM('C2'!Y14,'C2'!Y17)='C2'!Y20</t>
  </si>
  <si>
    <t>SUM(Y14,Y17)</t>
  </si>
  <si>
    <t>SUM('C2'!Y15,'C2'!Y18)='C2'!Y21</t>
  </si>
  <si>
    <t>SUM(Y15,Y18)</t>
  </si>
  <si>
    <t>SUM('C2'!Y16,'C2'!Y19)='C2'!Y22</t>
  </si>
  <si>
    <t>SUM(Y16,Y19)</t>
  </si>
  <si>
    <t>SUM('C2'!AB14,'C2'!AB15)='C2'!AB16</t>
  </si>
  <si>
    <t>SUM(AB14,AB15)</t>
  </si>
  <si>
    <t>SUM('C2'!AB17,'C2'!AB18)='C2'!AB19</t>
  </si>
  <si>
    <t>SUM(AB17,AB18)</t>
  </si>
  <si>
    <t>SUM('C2'!AB14,'C2'!AB17)='C2'!AB20</t>
  </si>
  <si>
    <t>SUM(AB14,AB17)</t>
  </si>
  <si>
    <t>SUM('C2'!AB15,'C2'!AB18)='C2'!AB21</t>
  </si>
  <si>
    <t>SUM(AB15,AB18)</t>
  </si>
  <si>
    <t>SUM('C2'!AB16,'C2'!AB19)='C2'!AB22</t>
  </si>
  <si>
    <t>SUM(AB16,AB19)</t>
  </si>
  <si>
    <t>SUM('C2'!AE14,'C2'!AE15)='C2'!AE16</t>
  </si>
  <si>
    <t>SUM(AE14,AE15)</t>
  </si>
  <si>
    <t>SUM('C2'!AE17,'C2'!AE18)='C2'!AE19</t>
  </si>
  <si>
    <t>SUM(AE17,AE18)</t>
  </si>
  <si>
    <t>SUM('C2'!AE14,'C2'!AE17)='C2'!AE20</t>
  </si>
  <si>
    <t>SUM(AE14,AE17)</t>
  </si>
  <si>
    <t>SUM('C2'!AE15,'C2'!AE18)='C2'!AE21</t>
  </si>
  <si>
    <t>SUM(AE15,AE18)</t>
  </si>
  <si>
    <t>SUM('C2'!AE16,'C2'!AE19)='C2'!AE22</t>
  </si>
  <si>
    <t>SUM(AE16,AE19)</t>
  </si>
  <si>
    <t>SUM('C2'!AH14,'C2'!AH15)='C2'!AH16</t>
  </si>
  <si>
    <t>SUM(AH14,AH15)</t>
  </si>
  <si>
    <t>SUM('C2'!AH17,'C2'!AH18)='C2'!AH19</t>
  </si>
  <si>
    <t>SUM(AH17,AH18)</t>
  </si>
  <si>
    <t>SUM('C2'!AH14,'C2'!AH17)='C2'!AH20</t>
  </si>
  <si>
    <t>SUM(AH14,AH17)</t>
  </si>
  <si>
    <t>SUM('C2'!AH15,'C2'!AH18)='C2'!AH21</t>
  </si>
  <si>
    <t>SUM(AH15,AH18)</t>
  </si>
  <si>
    <t>SUM('C2'!AH16,'C2'!AH19)='C2'!AH22</t>
  </si>
  <si>
    <t>SUM(AH16,AH19)</t>
  </si>
  <si>
    <t>SUM('C2'!AK14,'C2'!AK15)='C2'!AK16</t>
  </si>
  <si>
    <t>SUM(AK14,AK15)</t>
  </si>
  <si>
    <t>SUM('C2'!AK17,'C2'!AK18)='C2'!AK19</t>
  </si>
  <si>
    <t>SUM(AK17,AK18)</t>
  </si>
  <si>
    <t>SUM('C2'!AK14,'C2'!AK17)='C2'!AK20</t>
  </si>
  <si>
    <t>SUM(AK14,AK17)</t>
  </si>
  <si>
    <t>SUM('C2'!AK15,'C2'!AK18)='C2'!AK21</t>
  </si>
  <si>
    <t>SUM(AK15,AK18)</t>
  </si>
  <si>
    <t>SUM('C2'!AK16,'C2'!AK19)='C2'!AK22</t>
  </si>
  <si>
    <t>SUM(AK16,AK19)</t>
  </si>
  <si>
    <t>SUM(V14,Y14,AE14,AK14)</t>
  </si>
  <si>
    <t>SUM(V15,Y15,AE15,AK15)</t>
  </si>
  <si>
    <t>SUM('C2'!AN14,'C2'!AN15)='C2'!AN16</t>
  </si>
  <si>
    <t>SUM(AN14,AN15)</t>
  </si>
  <si>
    <t>SUM(V17,Y17,AE17,AK17)</t>
  </si>
  <si>
    <t>SUM(V18,Y18,AE18,AK18)</t>
  </si>
  <si>
    <t>SUM('C2'!AN17,'C2'!AN18)='C2'!AN19</t>
  </si>
  <si>
    <t>SUM(AN17,AN18)</t>
  </si>
  <si>
    <t>SUM('C2'!AN14,'C2'!AN17)='C2'!AN20</t>
  </si>
  <si>
    <t>SUM(AN14,AN17)</t>
  </si>
  <si>
    <t>SUM('C2'!AN15,'C2'!AN18)='C2'!AN21</t>
  </si>
  <si>
    <t>SUM(AN15,AN18)</t>
  </si>
  <si>
    <t>SUM('C2'!AN16,'C2'!AN19)='C2'!AN22</t>
  </si>
  <si>
    <t>SUM(AN16,AN19)</t>
  </si>
  <si>
    <t>SUM('C2'!V23,'C2'!Y23,'C2'!AE23,'C2'!AK23)='C2'!AN23</t>
  </si>
  <si>
    <t>SUM(V23,Y23,AE23,AK23)</t>
  </si>
  <si>
    <t>SUM('C3'!V14:'C3'!V24)='C3'!V25</t>
  </si>
  <si>
    <t>SUM(V14:V24)</t>
  </si>
  <si>
    <t>SUM('C3'!V26:'C3'!V36)='C3'!V37</t>
  </si>
  <si>
    <t>SUM(V26:V36)</t>
  </si>
  <si>
    <t>SUM('C3'!V14,'C3'!V26)='C3'!V38</t>
  </si>
  <si>
    <t>SUM(V14,V26)</t>
  </si>
  <si>
    <t>SUM('C3'!V15,'C3'!V27)='C3'!V39</t>
  </si>
  <si>
    <t>SUM(V15,V27)</t>
  </si>
  <si>
    <t>SUM('C3'!V16,'C3'!V28)='C3'!V40</t>
  </si>
  <si>
    <t>SUM(V16,V28)</t>
  </si>
  <si>
    <t>SUM('C3'!V17,'C3'!V29)='C3'!V41</t>
  </si>
  <si>
    <t>SUM(V17,V29)</t>
  </si>
  <si>
    <t>SUM('C3'!V18,'C3'!V30)='C3'!V42</t>
  </si>
  <si>
    <t>SUM(V18,V30)</t>
  </si>
  <si>
    <t>SUM('C3'!V19,'C3'!V31)='C3'!V43</t>
  </si>
  <si>
    <t>SUM(V19,V31)</t>
  </si>
  <si>
    <t>SUM('C3'!V20,'C3'!V32)='C3'!V44</t>
  </si>
  <si>
    <t>SUM(V20,V32)</t>
  </si>
  <si>
    <t>SUM('C3'!V21,'C3'!V33)='C3'!V45</t>
  </si>
  <si>
    <t>SUM(V21,V33)</t>
  </si>
  <si>
    <t>SUM('C3'!V22,'C3'!V34)='C3'!V46</t>
  </si>
  <si>
    <t>SUM(V22,V34)</t>
  </si>
  <si>
    <t>SUM('C3'!V23,'C3'!V35)='C3'!V47</t>
  </si>
  <si>
    <t>SUM(V23,V35)</t>
  </si>
  <si>
    <t>SUM('C3'!V24,'C3'!V36)='C3'!V48</t>
  </si>
  <si>
    <t>SUM(V24,V36)</t>
  </si>
  <si>
    <t>SUM('C3'!V25,'C3'!V37)='C3'!V49</t>
  </si>
  <si>
    <t>SUM(V25,V37)</t>
  </si>
  <si>
    <t>SUM('C3'!Y14:'C3'!Y24)='C3'!Y25</t>
  </si>
  <si>
    <t>SUM(Y14:Y24)</t>
  </si>
  <si>
    <t>SUM('C3'!Y26:'C3'!Y36)='C3'!Y37</t>
  </si>
  <si>
    <t>SUM(Y26:Y36)</t>
  </si>
  <si>
    <t>SUM('C3'!Y14,'C3'!Y26)='C3'!Y38</t>
  </si>
  <si>
    <t>SUM(Y14,Y26)</t>
  </si>
  <si>
    <t>SUM('C3'!Y15,'C3'!Y27)='C3'!Y39</t>
  </si>
  <si>
    <t>SUM(Y15,Y27)</t>
  </si>
  <si>
    <t>SUM('C3'!Y16,'C3'!Y28)='C3'!Y40</t>
  </si>
  <si>
    <t>SUM(Y16,Y28)</t>
  </si>
  <si>
    <t>SUM('C3'!Y17,'C3'!Y29)='C3'!Y41</t>
  </si>
  <si>
    <t>SUM(Y17,Y29)</t>
  </si>
  <si>
    <t>SUM('C3'!Y18,'C3'!Y30)='C3'!Y42</t>
  </si>
  <si>
    <t>SUM(Y18,Y30)</t>
  </si>
  <si>
    <t>SUM('C3'!Y19,'C3'!Y31)='C3'!Y43</t>
  </si>
  <si>
    <t>SUM(Y19,Y31)</t>
  </si>
  <si>
    <t>SUM('C3'!Y20,'C3'!Y32)='C3'!Y44</t>
  </si>
  <si>
    <t>SUM(Y20,Y32)</t>
  </si>
  <si>
    <t>SUM('C3'!Y21,'C3'!Y33)='C3'!Y45</t>
  </si>
  <si>
    <t>SUM(Y21,Y33)</t>
  </si>
  <si>
    <t>SUM('C3'!Y22,'C3'!Y34)='C3'!Y46</t>
  </si>
  <si>
    <t>SUM(Y22,Y34)</t>
  </si>
  <si>
    <t>SUM('C3'!Y23,'C3'!Y35)='C3'!Y47</t>
  </si>
  <si>
    <t>SUM(Y23,Y35)</t>
  </si>
  <si>
    <t>SUM('C3'!Y24,'C3'!Y36)='C3'!Y48</t>
  </si>
  <si>
    <t>SUM(Y24,Y36)</t>
  </si>
  <si>
    <t>SUM('C3'!Y25,'C3'!Y37)='C3'!Y49</t>
  </si>
  <si>
    <t>SUM(Y25,Y37)</t>
  </si>
  <si>
    <t>SUM('C3'!AB14:'C3'!AB24)='C3'!AB25</t>
  </si>
  <si>
    <t>SUM(AB14:AB24)</t>
  </si>
  <si>
    <t>SUM('C3'!AB26:'C3'!AB36)='C3'!AB37</t>
  </si>
  <si>
    <t>SUM(AB26:AB36)</t>
  </si>
  <si>
    <t>SUM('C3'!AB14,'C3'!AB26)='C3'!AB38</t>
  </si>
  <si>
    <t>SUM(AB14,AB26)</t>
  </si>
  <si>
    <t>SUM('C3'!AB15,'C3'!AB27)='C3'!AB39</t>
  </si>
  <si>
    <t>SUM(AB15,AB27)</t>
  </si>
  <si>
    <t>SUM('C3'!AB16,'C3'!AB28)='C3'!AB40</t>
  </si>
  <si>
    <t>SUM(AB16,AB28)</t>
  </si>
  <si>
    <t>SUM('C3'!AB17,'C3'!AB29)='C3'!AB41</t>
  </si>
  <si>
    <t>SUM(AB17,AB29)</t>
  </si>
  <si>
    <t>SUM('C3'!AB18,'C3'!AB30)='C3'!AB42</t>
  </si>
  <si>
    <t>SUM(AB18,AB30)</t>
  </si>
  <si>
    <t>SUM('C3'!AB19,'C3'!AB31)='C3'!AB43</t>
  </si>
  <si>
    <t>SUM(AB19,AB31)</t>
  </si>
  <si>
    <t>SUM('C3'!AB20,'C3'!AB32)='C3'!AB44</t>
  </si>
  <si>
    <t>SUM(AB20,AB32)</t>
  </si>
  <si>
    <t>SUM('C3'!AB21,'C3'!AB33)='C3'!AB45</t>
  </si>
  <si>
    <t>SUM(AB21,AB33)</t>
  </si>
  <si>
    <t>SUM('C3'!AB22,'C3'!AB34)='C3'!AB46</t>
  </si>
  <si>
    <t>SUM(AB22,AB34)</t>
  </si>
  <si>
    <t>SUM('C3'!AB23,'C3'!AB35)='C3'!AB47</t>
  </si>
  <si>
    <t>SUM(AB23,AB35)</t>
  </si>
  <si>
    <t>SUM('C3'!AB24,'C3'!AB36)='C3'!AB48</t>
  </si>
  <si>
    <t>SUM(AB24,AB36)</t>
  </si>
  <si>
    <t>SUM('C3'!AB25,'C3'!AB37)='C3'!AB49</t>
  </si>
  <si>
    <t>SUM(AB25,AB37)</t>
  </si>
  <si>
    <t>SUM('C3'!AE14:'C3'!AE24)='C3'!AE25</t>
  </si>
  <si>
    <t>SUM(AE14:AE24)</t>
  </si>
  <si>
    <t>SUM('C3'!AE26:'C3'!AE36)='C3'!AE37</t>
  </si>
  <si>
    <t>SUM(AE26:AE36)</t>
  </si>
  <si>
    <t>SUM('C3'!AE14,'C3'!AE26)='C3'!AE38</t>
  </si>
  <si>
    <t>SUM(AE14,AE26)</t>
  </si>
  <si>
    <t>SUM('C3'!AE15,'C3'!AE27)='C3'!AE39</t>
  </si>
  <si>
    <t>SUM(AE15,AE27)</t>
  </si>
  <si>
    <t>SUM('C3'!AE16,'C3'!AE28)='C3'!AE40</t>
  </si>
  <si>
    <t>SUM(AE16,AE28)</t>
  </si>
  <si>
    <t>SUM('C3'!AE17,'C3'!AE29)='C3'!AE41</t>
  </si>
  <si>
    <t>SUM(AE17,AE29)</t>
  </si>
  <si>
    <t>SUM('C3'!AE18,'C3'!AE30)='C3'!AE42</t>
  </si>
  <si>
    <t>SUM(AE18,AE30)</t>
  </si>
  <si>
    <t>SUM('C3'!AE19,'C3'!AE31)='C3'!AE43</t>
  </si>
  <si>
    <t>SUM(AE19,AE31)</t>
  </si>
  <si>
    <t>SUM('C3'!AE20,'C3'!AE32)='C3'!AE44</t>
  </si>
  <si>
    <t>SUM(AE20,AE32)</t>
  </si>
  <si>
    <t>SUM('C3'!AE21,'C3'!AE33)='C3'!AE45</t>
  </si>
  <si>
    <t>SUM(AE21,AE33)</t>
  </si>
  <si>
    <t>SUM('C3'!AE22,'C3'!AE34)='C3'!AE46</t>
  </si>
  <si>
    <t>SUM(AE22,AE34)</t>
  </si>
  <si>
    <t>SUM('C3'!AE23,'C3'!AE35)='C3'!AE47</t>
  </si>
  <si>
    <t>SUM(AE23,AE35)</t>
  </si>
  <si>
    <t>SUM('C3'!AE24,'C3'!AE36)='C3'!AE48</t>
  </si>
  <si>
    <t>SUM(AE24,AE36)</t>
  </si>
  <si>
    <t>SUM('C3'!AE25,'C3'!AE37)='C3'!AE49</t>
  </si>
  <si>
    <t>SUM(AE25,AE37)</t>
  </si>
  <si>
    <t>SUM('C3'!AH14:'C3'!AH24)='C3'!AH25</t>
  </si>
  <si>
    <t>SUM(AH14:AH24)</t>
  </si>
  <si>
    <t>SUM('C3'!AH26:'C3'!AH36)='C3'!AH37</t>
  </si>
  <si>
    <t>SUM(AH26:AH36)</t>
  </si>
  <si>
    <t>SUM('C3'!AH14,'C3'!AH26)='C3'!AH38</t>
  </si>
  <si>
    <t>SUM(AH14,AH26)</t>
  </si>
  <si>
    <t>SUM('C3'!AH15,'C3'!AH27)='C3'!AH39</t>
  </si>
  <si>
    <t>SUM(AH15,AH27)</t>
  </si>
  <si>
    <t>SUM('C3'!AH16,'C3'!AH28)='C3'!AH40</t>
  </si>
  <si>
    <t>SUM(AH16,AH28)</t>
  </si>
  <si>
    <t>SUM('C3'!AH17,'C3'!AH29)='C3'!AH41</t>
  </si>
  <si>
    <t>SUM(AH17,AH29)</t>
  </si>
  <si>
    <t>SUM('C3'!AH18,'C3'!AH30)='C3'!AH42</t>
  </si>
  <si>
    <t>SUM(AH18,AH30)</t>
  </si>
  <si>
    <t>SUM('C3'!AH19,'C3'!AH31)='C3'!AH43</t>
  </si>
  <si>
    <t>SUM(AH19,AH31)</t>
  </si>
  <si>
    <t>SUM('C3'!AH20,'C3'!AH32)='C3'!AH44</t>
  </si>
  <si>
    <t>SUM(AH20,AH32)</t>
  </si>
  <si>
    <t>SUM('C3'!AH21,'C3'!AH33)='C3'!AH45</t>
  </si>
  <si>
    <t>SUM(AH21,AH33)</t>
  </si>
  <si>
    <t>SUM('C3'!AH22,'C3'!AH34)='C3'!AH46</t>
  </si>
  <si>
    <t>SUM(AH22,AH34)</t>
  </si>
  <si>
    <t>SUM('C3'!AH23,'C3'!AH35)='C3'!AH47</t>
  </si>
  <si>
    <t>SUM(AH23,AH35)</t>
  </si>
  <si>
    <t>SUM('C3'!AH24,'C3'!AH36)='C3'!AH48</t>
  </si>
  <si>
    <t>SUM(AH24,AH36)</t>
  </si>
  <si>
    <t>SUM('C3'!AH25,'C3'!AH37)='C3'!AH49</t>
  </si>
  <si>
    <t>SUM(AH25,AH37)</t>
  </si>
  <si>
    <t>SUM('C4'!V14,'C4'!V15)='C4'!V16</t>
  </si>
  <si>
    <t>SUM('C4'!Y14,'C4'!Y15)='C4'!Y16</t>
  </si>
  <si>
    <t>SUM('C4'!AB14,'C4'!AB15)='C4'!AB16</t>
  </si>
  <si>
    <t>SUM('C4'!AE14,'C4'!AE15)='C4'!AE16</t>
  </si>
  <si>
    <t>SUM('C4'!AH14,'C4'!AH15)='C4'!AH16</t>
  </si>
  <si>
    <t>SUM('C4'!AK14,'C4'!AK15)='C4'!AK16</t>
  </si>
  <si>
    <t>SUM('C4'!AN14,'C4'!AN15)='C4'!AN16</t>
  </si>
  <si>
    <t>SUM('C5'!V14:'C5'!V41)='C5'!V42</t>
  </si>
  <si>
    <t>SUM(V14:V41)</t>
  </si>
  <si>
    <t>SUM('C5'!V44:'C5'!V71)='C5'!V72</t>
  </si>
  <si>
    <t>SUM(V44:V71)</t>
  </si>
  <si>
    <t>SUM('C5'!V14,'C5'!V44)='C5'!V74</t>
  </si>
  <si>
    <t>SUM(V14,V44)</t>
  </si>
  <si>
    <t>SUM('C5'!V15,'C5'!V45)='C5'!V75</t>
  </si>
  <si>
    <t>SUM(V15,V45)</t>
  </si>
  <si>
    <t>SUM('C5'!V16,'C5'!V46)='C5'!V76</t>
  </si>
  <si>
    <t>SUM(V16,V46)</t>
  </si>
  <si>
    <t>SUM('C5'!V17,'C5'!V47)='C5'!V77</t>
  </si>
  <si>
    <t>SUM(V17,V47)</t>
  </si>
  <si>
    <t>SUM('C5'!V18,'C5'!V48)='C5'!V78</t>
  </si>
  <si>
    <t>SUM(V18,V48)</t>
  </si>
  <si>
    <t>SUM('C5'!V19,'C5'!V49)='C5'!V79</t>
  </si>
  <si>
    <t>SUM(V19,V49)</t>
  </si>
  <si>
    <t>SUM('C5'!V20,'C5'!V50)='C5'!V80</t>
  </si>
  <si>
    <t>SUM(V20,V50)</t>
  </si>
  <si>
    <t>SUM('C5'!V21,'C5'!V51)='C5'!V81</t>
  </si>
  <si>
    <t>SUM(V21,V51)</t>
  </si>
  <si>
    <t>SUM('C5'!V22,'C5'!V52)='C5'!V82</t>
  </si>
  <si>
    <t>SUM(V22,V52)</t>
  </si>
  <si>
    <t>SUM('C5'!V23,'C5'!V53)='C5'!V83</t>
  </si>
  <si>
    <t>SUM(V23,V53)</t>
  </si>
  <si>
    <t>SUM('C5'!V24,'C5'!V54)='C5'!V84</t>
  </si>
  <si>
    <t>SUM(V24,V54)</t>
  </si>
  <si>
    <t>SUM('C5'!V25,'C5'!V55)='C5'!V85</t>
  </si>
  <si>
    <t>SUM(V25,V55)</t>
  </si>
  <si>
    <t>SUM('C5'!V26,'C5'!V56)='C5'!V86</t>
  </si>
  <si>
    <t>SUM(V26,V56)</t>
  </si>
  <si>
    <t>SUM('C5'!V27,'C5'!V57)='C5'!V87</t>
  </si>
  <si>
    <t>SUM(V27,V57)</t>
  </si>
  <si>
    <t>SUM('C5'!V28,'C5'!V58)='C5'!V88</t>
  </si>
  <si>
    <t>SUM(V28,V58)</t>
  </si>
  <si>
    <t>SUM('C5'!V29,'C5'!V59)='C5'!V89</t>
  </si>
  <si>
    <t>SUM(V29,V59)</t>
  </si>
  <si>
    <t>SUM('C5'!V30,'C5'!V60)='C5'!V90</t>
  </si>
  <si>
    <t>SUM(V30,V60)</t>
  </si>
  <si>
    <t>SUM('C5'!V31,'C5'!V61)='C5'!V91</t>
  </si>
  <si>
    <t>SUM(V31,V61)</t>
  </si>
  <si>
    <t>SUM('C5'!V32,'C5'!V62)='C5'!V92</t>
  </si>
  <si>
    <t>SUM(V32,V62)</t>
  </si>
  <si>
    <t>SUM('C5'!V33,'C5'!V63)='C5'!V93</t>
  </si>
  <si>
    <t>SUM(V33,V63)</t>
  </si>
  <si>
    <t>SUM('C5'!V34,'C5'!V64)='C5'!V94</t>
  </si>
  <si>
    <t>SUM(V34,V64)</t>
  </si>
  <si>
    <t>SUM('C5'!V35,'C5'!V65)='C5'!V95</t>
  </si>
  <si>
    <t>SUM(V35,V65)</t>
  </si>
  <si>
    <t>SUM('C5'!V36,'C5'!V66)='C5'!V96</t>
  </si>
  <si>
    <t>SUM(V36,V66)</t>
  </si>
  <si>
    <t>SUM('C5'!V37,'C5'!V67)='C5'!V97</t>
  </si>
  <si>
    <t>SUM(V37,V67)</t>
  </si>
  <si>
    <t>SUM('C5'!V38,'C5'!V68)='C5'!V98</t>
  </si>
  <si>
    <t>SUM(V38,V68)</t>
  </si>
  <si>
    <t>SUM('C5'!V39,'C5'!V69)='C5'!V99</t>
  </si>
  <si>
    <t>SUM(V39,V69)</t>
  </si>
  <si>
    <t>SUM('C5'!V40,'C5'!V70)='C5'!V100</t>
  </si>
  <si>
    <t>SUM(V40,V70)</t>
  </si>
  <si>
    <t>SUM('C5'!V41,'C5'!V71)='C5'!V101</t>
  </si>
  <si>
    <t>SUM(V41,V71)</t>
  </si>
  <si>
    <t>SUM('C5'!V42,'C5'!V72)='C5'!V102</t>
  </si>
  <si>
    <t>SUM(V42,V72)</t>
  </si>
  <si>
    <t>SUM('C5'!Y14:'C5'!Y41)='C5'!Y42</t>
  </si>
  <si>
    <t>SUM(Y14:Y41)</t>
  </si>
  <si>
    <t>SUM('C5'!Y44:'C5'!Y71)='C5'!Y72</t>
  </si>
  <si>
    <t>SUM(Y44:Y71)</t>
  </si>
  <si>
    <t>SUM('C5'!Y14,'C5'!Y44)='C5'!Y74</t>
  </si>
  <si>
    <t>SUM(Y14,Y44)</t>
  </si>
  <si>
    <t>SUM('C5'!Y15,'C5'!Y45)='C5'!Y75</t>
  </si>
  <si>
    <t>SUM(Y15,Y45)</t>
  </si>
  <si>
    <t>SUM('C5'!Y16,'C5'!Y46)='C5'!Y76</t>
  </si>
  <si>
    <t>SUM(Y16,Y46)</t>
  </si>
  <si>
    <t>SUM('C5'!Y17,'C5'!Y47)='C5'!Y77</t>
  </si>
  <si>
    <t>SUM(Y17,Y47)</t>
  </si>
  <si>
    <t>SUM('C5'!Y18,'C5'!Y48)='C5'!Y78</t>
  </si>
  <si>
    <t>SUM(Y18,Y48)</t>
  </si>
  <si>
    <t>SUM('C5'!Y19,'C5'!Y49)='C5'!Y79</t>
  </si>
  <si>
    <t>SUM(Y19,Y49)</t>
  </si>
  <si>
    <t>SUM('C5'!Y20,'C5'!Y50)='C5'!Y80</t>
  </si>
  <si>
    <t>SUM(Y20,Y50)</t>
  </si>
  <si>
    <t>SUM('C5'!Y21,'C5'!Y51)='C5'!Y81</t>
  </si>
  <si>
    <t>SUM(Y21,Y51)</t>
  </si>
  <si>
    <t>SUM('C5'!Y22,'C5'!Y52)='C5'!Y82</t>
  </si>
  <si>
    <t>SUM(Y22,Y52)</t>
  </si>
  <si>
    <t>SUM('C5'!Y23,'C5'!Y53)='C5'!Y83</t>
  </si>
  <si>
    <t>SUM(Y23,Y53)</t>
  </si>
  <si>
    <t>SUM('C5'!Y24,'C5'!Y54)='C5'!Y84</t>
  </si>
  <si>
    <t>SUM(Y24,Y54)</t>
  </si>
  <si>
    <t>SUM('C5'!Y25,'C5'!Y55)='C5'!Y85</t>
  </si>
  <si>
    <t>SUM(Y25,Y55)</t>
  </si>
  <si>
    <t>SUM('C5'!Y26,'C5'!Y56)='C5'!Y86</t>
  </si>
  <si>
    <t>SUM(Y26,Y56)</t>
  </si>
  <si>
    <t>SUM('C5'!Y27,'C5'!Y57)='C5'!Y87</t>
  </si>
  <si>
    <t>SUM(Y27,Y57)</t>
  </si>
  <si>
    <t>SUM('C5'!Y28,'C5'!Y58)='C5'!Y88</t>
  </si>
  <si>
    <t>SUM(Y28,Y58)</t>
  </si>
  <si>
    <t>SUM('C5'!Y29,'C5'!Y59)='C5'!Y89</t>
  </si>
  <si>
    <t>SUM(Y29,Y59)</t>
  </si>
  <si>
    <t>SUM('C5'!Y30,'C5'!Y60)='C5'!Y90</t>
  </si>
  <si>
    <t>SUM(Y30,Y60)</t>
  </si>
  <si>
    <t>SUM('C5'!Y31,'C5'!Y61)='C5'!Y91</t>
  </si>
  <si>
    <t>SUM(Y31,Y61)</t>
  </si>
  <si>
    <t>SUM('C5'!Y32,'C5'!Y62)='C5'!Y92</t>
  </si>
  <si>
    <t>SUM(Y32,Y62)</t>
  </si>
  <si>
    <t>SUM('C5'!Y33,'C5'!Y63)='C5'!Y93</t>
  </si>
  <si>
    <t>SUM(Y33,Y63)</t>
  </si>
  <si>
    <t>SUM('C5'!Y34,'C5'!Y64)='C5'!Y94</t>
  </si>
  <si>
    <t>SUM(Y34,Y64)</t>
  </si>
  <si>
    <t>SUM('C5'!Y35,'C5'!Y65)='C5'!Y95</t>
  </si>
  <si>
    <t>SUM(Y35,Y65)</t>
  </si>
  <si>
    <t>SUM('C5'!Y36,'C5'!Y66)='C5'!Y96</t>
  </si>
  <si>
    <t>SUM(Y36,Y66)</t>
  </si>
  <si>
    <t>SUM('C5'!Y37,'C5'!Y67)='C5'!Y97</t>
  </si>
  <si>
    <t>SUM(Y37,Y67)</t>
  </si>
  <si>
    <t>SUM('C5'!Y38,'C5'!Y68)='C5'!Y98</t>
  </si>
  <si>
    <t>SUM(Y38,Y68)</t>
  </si>
  <si>
    <t>SUM('C5'!Y39,'C5'!Y69)='C5'!Y99</t>
  </si>
  <si>
    <t>SUM(Y39,Y69)</t>
  </si>
  <si>
    <t>SUM('C5'!Y40,'C5'!Y70)='C5'!Y100</t>
  </si>
  <si>
    <t>SUM(Y40,Y70)</t>
  </si>
  <si>
    <t>SUM('C5'!Y41,'C5'!Y71)='C5'!Y101</t>
  </si>
  <si>
    <t>SUM(Y41,Y71)</t>
  </si>
  <si>
    <t>SUM('C5'!Y42,'C5'!Y72)='C5'!Y102</t>
  </si>
  <si>
    <t>SUM(Y42,Y72)</t>
  </si>
  <si>
    <t>SUM('C6'!V14:'C6'!V68)='C6'!V69</t>
  </si>
  <si>
    <t>SUM(V14:V68)</t>
  </si>
  <si>
    <t>SUM('C6'!V70:'C6'!V73)='C6'!V74</t>
  </si>
  <si>
    <t>SUM(V70:V73)</t>
  </si>
  <si>
    <t>SUM('C6'!V75:'C6'!V117)='C6'!V118</t>
  </si>
  <si>
    <t>SUM(V75:V117)</t>
  </si>
  <si>
    <t>SUM('C6'!V119:'C6'!V169)='C6'!V170</t>
  </si>
  <si>
    <t>SUM(V119:V169)</t>
  </si>
  <si>
    <t>SUM('C6'!V171:'C6'!V216)='C6'!V217</t>
  </si>
  <si>
    <t>SUM(V171:V216)</t>
  </si>
  <si>
    <t>SUM('C6'!V218:'C6'!V235)='C6'!V236</t>
  </si>
  <si>
    <t>SUM(V218:V235)</t>
  </si>
  <si>
    <t>SUM('C6'!V69,'C6'!V74,'C6'!V118,'C6'!V170,'C6'!V217,'C6'!V236,'C6'!V237)='C6'!V238</t>
  </si>
  <si>
    <t>SUM(V69,V74,V118,V170,V217,V236,V237)</t>
  </si>
  <si>
    <t>SUM('C6'!V240:'C6'!V294)='C6'!V295</t>
  </si>
  <si>
    <t>SUM(V240:V294)</t>
  </si>
  <si>
    <t>SUM('C6'!V296:'C6'!V299)='C6'!V300</t>
  </si>
  <si>
    <t>SUM(V296:V299)</t>
  </si>
  <si>
    <t>SUM('C6'!V301:'C6'!V343)='C6'!V344</t>
  </si>
  <si>
    <t>SUM(V301:V343)</t>
  </si>
  <si>
    <t>SUM('C6'!V345:'C6'!V395)='C6'!V396</t>
  </si>
  <si>
    <t>SUM(V345:V395)</t>
  </si>
  <si>
    <t>SUM('C6'!V397:'C6'!V442)='C6'!V443</t>
  </si>
  <si>
    <t>SUM(V397:V442)</t>
  </si>
  <si>
    <t>SUM('C6'!V444:'C6'!V461)='C6'!V462</t>
  </si>
  <si>
    <t>SUM(V444:V461)</t>
  </si>
  <si>
    <t>SUM('C6'!V295,'C6'!V300,'C6'!V344,'C6'!V396,'C6'!V443,'C6'!V462,'C6'!V463)='C6'!V464</t>
  </si>
  <si>
    <t>SUM(V295,V300,V344,V396,V443,V462,V463)</t>
  </si>
  <si>
    <t>SUM('C6'!V14,'C6'!V240)='C6'!V466</t>
  </si>
  <si>
    <t>SUM(V14,V240)</t>
  </si>
  <si>
    <t>SUM('C6'!V15,'C6'!V241)='C6'!V467</t>
  </si>
  <si>
    <t>SUM(V15,V241)</t>
  </si>
  <si>
    <t>SUM('C6'!V16,'C6'!V242)='C6'!V468</t>
  </si>
  <si>
    <t>SUM(V16,V242)</t>
  </si>
  <si>
    <t>SUM('C6'!V17,'C6'!V243)='C6'!V469</t>
  </si>
  <si>
    <t>SUM(V17,V243)</t>
  </si>
  <si>
    <t>SUM('C6'!V18,'C6'!V244)='C6'!V470</t>
  </si>
  <si>
    <t>SUM(V18,V244)</t>
  </si>
  <si>
    <t>SUM('C6'!V19,'C6'!V245)='C6'!V471</t>
  </si>
  <si>
    <t>SUM(V19,V245)</t>
  </si>
  <si>
    <t>SUM('C6'!V20,'C6'!V246)='C6'!V472</t>
  </si>
  <si>
    <t>SUM(V20,V246)</t>
  </si>
  <si>
    <t>SUM('C6'!V21,'C6'!V247)='C6'!V473</t>
  </si>
  <si>
    <t>SUM(V21,V247)</t>
  </si>
  <si>
    <t>SUM('C6'!V22,'C6'!V248)='C6'!V474</t>
  </si>
  <si>
    <t>SUM(V22,V248)</t>
  </si>
  <si>
    <t>SUM('C6'!V23,'C6'!V249)='C6'!V475</t>
  </si>
  <si>
    <t>SUM(V23,V249)</t>
  </si>
  <si>
    <t>SUM('C6'!V24,'C6'!V250)='C6'!V476</t>
  </si>
  <si>
    <t>SUM(V24,V250)</t>
  </si>
  <si>
    <t>SUM('C6'!V25,'C6'!V251)='C6'!V477</t>
  </si>
  <si>
    <t>SUM(V25,V251)</t>
  </si>
  <si>
    <t>SUM('C6'!V26,'C6'!V252)='C6'!V478</t>
  </si>
  <si>
    <t>SUM(V26,V252)</t>
  </si>
  <si>
    <t>SUM('C6'!V27,'C6'!V253)='C6'!V479</t>
  </si>
  <si>
    <t>SUM(V27,V253)</t>
  </si>
  <si>
    <t>SUM('C6'!V28,'C6'!V254)='C6'!V480</t>
  </si>
  <si>
    <t>SUM(V28,V254)</t>
  </si>
  <si>
    <t>SUM('C6'!V29,'C6'!V255)='C6'!V481</t>
  </si>
  <si>
    <t>SUM(V29,V255)</t>
  </si>
  <si>
    <t>SUM('C6'!V30,'C6'!V256)='C6'!V482</t>
  </si>
  <si>
    <t>SUM(V30,V256)</t>
  </si>
  <si>
    <t>SUM('C6'!V31,'C6'!V257)='C6'!V483</t>
  </si>
  <si>
    <t>SUM(V31,V257)</t>
  </si>
  <si>
    <t>SUM('C6'!V32,'C6'!V258)='C6'!V484</t>
  </si>
  <si>
    <t>SUM(V32,V258)</t>
  </si>
  <si>
    <t>SUM('C6'!V33,'C6'!V259)='C6'!V485</t>
  </si>
  <si>
    <t>SUM(V33,V259)</t>
  </si>
  <si>
    <t>SUM('C6'!V34,'C6'!V260)='C6'!V486</t>
  </si>
  <si>
    <t>SUM(V34,V260)</t>
  </si>
  <si>
    <t>SUM('C6'!V35,'C6'!V261)='C6'!V487</t>
  </si>
  <si>
    <t>SUM(V35,V261)</t>
  </si>
  <si>
    <t>SUM('C6'!V36,'C6'!V262)='C6'!V488</t>
  </si>
  <si>
    <t>SUM(V36,V262)</t>
  </si>
  <si>
    <t>SUM('C6'!V37,'C6'!V263)='C6'!V489</t>
  </si>
  <si>
    <t>SUM(V37,V263)</t>
  </si>
  <si>
    <t>SUM('C6'!V38,'C6'!V264)='C6'!V490</t>
  </si>
  <si>
    <t>SUM(V38,V264)</t>
  </si>
  <si>
    <t>SUM('C6'!V39,'C6'!V265)='C6'!V491</t>
  </si>
  <si>
    <t>SUM(V39,V265)</t>
  </si>
  <si>
    <t>SUM('C6'!V40,'C6'!V266)='C6'!V492</t>
  </si>
  <si>
    <t>SUM(V40,V266)</t>
  </si>
  <si>
    <t>SUM('C6'!V41,'C6'!V267)='C6'!V493</t>
  </si>
  <si>
    <t>SUM(V41,V267)</t>
  </si>
  <si>
    <t>SUM('C6'!V42,'C6'!V268)='C6'!V494</t>
  </si>
  <si>
    <t>SUM(V42,V268)</t>
  </si>
  <si>
    <t>SUM('C6'!V43,'C6'!V269)='C6'!V495</t>
  </si>
  <si>
    <t>SUM(V43,V269)</t>
  </si>
  <si>
    <t>SUM('C6'!V44,'C6'!V270)='C6'!V496</t>
  </si>
  <si>
    <t>SUM(V44,V270)</t>
  </si>
  <si>
    <t>SUM('C6'!V45,'C6'!V271)='C6'!V497</t>
  </si>
  <si>
    <t>SUM(V45,V271)</t>
  </si>
  <si>
    <t>SUM('C6'!V46,'C6'!V272)='C6'!V498</t>
  </si>
  <si>
    <t>SUM(V46,V272)</t>
  </si>
  <si>
    <t>SUM('C6'!V47,'C6'!V273)='C6'!V499</t>
  </si>
  <si>
    <t>SUM(V47,V273)</t>
  </si>
  <si>
    <t>SUM('C6'!V48,'C6'!V274)='C6'!V500</t>
  </si>
  <si>
    <t>SUM(V48,V274)</t>
  </si>
  <si>
    <t>SUM('C6'!V49,'C6'!V275)='C6'!V501</t>
  </si>
  <si>
    <t>SUM(V49,V275)</t>
  </si>
  <si>
    <t>SUM('C6'!V50,'C6'!V276)='C6'!V502</t>
  </si>
  <si>
    <t>SUM(V50,V276)</t>
  </si>
  <si>
    <t>SUM('C6'!V51,'C6'!V277)='C6'!V503</t>
  </si>
  <si>
    <t>SUM(V51,V277)</t>
  </si>
  <si>
    <t>SUM('C6'!V52,'C6'!V278)='C6'!V504</t>
  </si>
  <si>
    <t>SUM(V52,V278)</t>
  </si>
  <si>
    <t>SUM('C6'!V53,'C6'!V279)='C6'!V505</t>
  </si>
  <si>
    <t>SUM(V53,V279)</t>
  </si>
  <si>
    <t>SUM('C6'!V54,'C6'!V280)='C6'!V506</t>
  </si>
  <si>
    <t>SUM(V54,V280)</t>
  </si>
  <si>
    <t>SUM('C6'!V55,'C6'!V281)='C6'!V507</t>
  </si>
  <si>
    <t>SUM(V55,V281)</t>
  </si>
  <si>
    <t>SUM('C6'!V56,'C6'!V282)='C6'!V508</t>
  </si>
  <si>
    <t>SUM(V56,V282)</t>
  </si>
  <si>
    <t>SUM('C6'!V57,'C6'!V283)='C6'!V509</t>
  </si>
  <si>
    <t>SUM(V57,V283)</t>
  </si>
  <si>
    <t>SUM('C6'!V58,'C6'!V284)='C6'!V510</t>
  </si>
  <si>
    <t>SUM(V58,V284)</t>
  </si>
  <si>
    <t>SUM('C6'!V59,'C6'!V285)='C6'!V511</t>
  </si>
  <si>
    <t>SUM(V59,V285)</t>
  </si>
  <si>
    <t>SUM('C6'!V60,'C6'!V286)='C6'!V512</t>
  </si>
  <si>
    <t>SUM(V60,V286)</t>
  </si>
  <si>
    <t>SUM('C6'!V61,'C6'!V287)='C6'!V513</t>
  </si>
  <si>
    <t>SUM(V61,V287)</t>
  </si>
  <si>
    <t>SUM('C6'!V62,'C6'!V288)='C6'!V514</t>
  </si>
  <si>
    <t>SUM(V62,V288)</t>
  </si>
  <si>
    <t>SUM('C6'!V63,'C6'!V289)='C6'!V515</t>
  </si>
  <si>
    <t>SUM(V63,V289)</t>
  </si>
  <si>
    <t>SUM('C6'!V64,'C6'!V290)='C6'!V516</t>
  </si>
  <si>
    <t>SUM(V64,V290)</t>
  </si>
  <si>
    <t>SUM('C6'!V65,'C6'!V291)='C6'!V517</t>
  </si>
  <si>
    <t>SUM(V65,V291)</t>
  </si>
  <si>
    <t>SUM('C6'!V66,'C6'!V292)='C6'!V518</t>
  </si>
  <si>
    <t>SUM(V66,V292)</t>
  </si>
  <si>
    <t>SUM('C6'!V67,'C6'!V293)='C6'!V519</t>
  </si>
  <si>
    <t>SUM(V67,V293)</t>
  </si>
  <si>
    <t>SUM('C6'!V68,'C6'!V294)='C6'!V520</t>
  </si>
  <si>
    <t>SUM(V68,V294)</t>
  </si>
  <si>
    <t>SUM('C6'!V69,'C6'!V295)='C6'!V521</t>
  </si>
  <si>
    <t>SUM(V69,V295)</t>
  </si>
  <si>
    <t>SUM('C6'!V70,'C6'!V296)='C6'!V522</t>
  </si>
  <si>
    <t>SUM(V70,V296)</t>
  </si>
  <si>
    <t>SUM('C6'!V71,'C6'!V297)='C6'!V523</t>
  </si>
  <si>
    <t>SUM(V71,V297)</t>
  </si>
  <si>
    <t>SUM('C6'!V72,'C6'!V298)='C6'!V524</t>
  </si>
  <si>
    <t>SUM(V72,V298)</t>
  </si>
  <si>
    <t>SUM('C6'!V73,'C6'!V299)='C6'!V525</t>
  </si>
  <si>
    <t>SUM(V73,V299)</t>
  </si>
  <si>
    <t>SUM('C6'!V74,'C6'!V300)='C6'!V526</t>
  </si>
  <si>
    <t>SUM(V74,V300)</t>
  </si>
  <si>
    <t>SUM('C6'!V75,'C6'!V301)='C6'!V527</t>
  </si>
  <si>
    <t>SUM(V75,V301)</t>
  </si>
  <si>
    <t>SUM('C6'!V76,'C6'!V302)='C6'!V528</t>
  </si>
  <si>
    <t>SUM(V76,V302)</t>
  </si>
  <si>
    <t>SUM('C6'!V77,'C6'!V303)='C6'!V529</t>
  </si>
  <si>
    <t>SUM(V77,V303)</t>
  </si>
  <si>
    <t>SUM('C6'!V78,'C6'!V304)='C6'!V530</t>
  </si>
  <si>
    <t>SUM(V78,V304)</t>
  </si>
  <si>
    <t>SUM('C6'!V79,'C6'!V305)='C6'!V531</t>
  </si>
  <si>
    <t>SUM(V79,V305)</t>
  </si>
  <si>
    <t>SUM('C6'!V80,'C6'!V306)='C6'!V532</t>
  </si>
  <si>
    <t>SUM(V80,V306)</t>
  </si>
  <si>
    <t>SUM('C6'!V81,'C6'!V307)='C6'!V533</t>
  </si>
  <si>
    <t>SUM(V81,V307)</t>
  </si>
  <si>
    <t>SUM('C6'!V82,'C6'!V308)='C6'!V534</t>
  </si>
  <si>
    <t>SUM(V82,V308)</t>
  </si>
  <si>
    <t>SUM('C6'!V83,'C6'!V309)='C6'!V535</t>
  </si>
  <si>
    <t>SUM(V83,V309)</t>
  </si>
  <si>
    <t>SUM('C6'!V84,'C6'!V310)='C6'!V536</t>
  </si>
  <si>
    <t>SUM(V84,V310)</t>
  </si>
  <si>
    <t>SUM('C6'!V85,'C6'!V311)='C6'!V537</t>
  </si>
  <si>
    <t>SUM(V85,V311)</t>
  </si>
  <si>
    <t>SUM('C6'!V86,'C6'!V312)='C6'!V538</t>
  </si>
  <si>
    <t>SUM(V86,V312)</t>
  </si>
  <si>
    <t>SUM('C6'!V87,'C6'!V313)='C6'!V539</t>
  </si>
  <si>
    <t>SUM(V87,V313)</t>
  </si>
  <si>
    <t>SUM('C6'!V88,'C6'!V314)='C6'!V540</t>
  </si>
  <si>
    <t>SUM(V88,V314)</t>
  </si>
  <si>
    <t>SUM('C6'!V89,'C6'!V315)='C6'!V541</t>
  </si>
  <si>
    <t>SUM(V89,V315)</t>
  </si>
  <si>
    <t>SUM('C6'!V90,'C6'!V316)='C6'!V542</t>
  </si>
  <si>
    <t>SUM(V90,V316)</t>
  </si>
  <si>
    <t>SUM('C6'!V91,'C6'!V317)='C6'!V543</t>
  </si>
  <si>
    <t>SUM(V91,V317)</t>
  </si>
  <si>
    <t>SUM('C6'!V92,'C6'!V318)='C6'!V544</t>
  </si>
  <si>
    <t>SUM(V92,V318)</t>
  </si>
  <si>
    <t>SUM('C6'!V93,'C6'!V319)='C6'!V545</t>
  </si>
  <si>
    <t>SUM(V93,V319)</t>
  </si>
  <si>
    <t>SUM('C6'!V94,'C6'!V320)='C6'!V546</t>
  </si>
  <si>
    <t>SUM(V94,V320)</t>
  </si>
  <si>
    <t>SUM('C6'!V95,'C6'!V321)='C6'!V547</t>
  </si>
  <si>
    <t>SUM(V95,V321)</t>
  </si>
  <si>
    <t>SUM('C6'!V96,'C6'!V322)='C6'!V548</t>
  </si>
  <si>
    <t>SUM(V96,V322)</t>
  </si>
  <si>
    <t>SUM('C6'!V97,'C6'!V323)='C6'!V549</t>
  </si>
  <si>
    <t>SUM(V97,V323)</t>
  </si>
  <si>
    <t>SUM('C6'!V98,'C6'!V324)='C6'!V550</t>
  </si>
  <si>
    <t>SUM(V98,V324)</t>
  </si>
  <si>
    <t>SUM('C6'!V99,'C6'!V325)='C6'!V551</t>
  </si>
  <si>
    <t>SUM(V99,V325)</t>
  </si>
  <si>
    <t>SUM('C6'!V100,'C6'!V326)='C6'!V552</t>
  </si>
  <si>
    <t>SUM(V100,V326)</t>
  </si>
  <si>
    <t>SUM('C6'!V101,'C6'!V327)='C6'!V553</t>
  </si>
  <si>
    <t>SUM(V101,V327)</t>
  </si>
  <si>
    <t>SUM('C6'!V102,'C6'!V328)='C6'!V554</t>
  </si>
  <si>
    <t>SUM(V102,V328)</t>
  </si>
  <si>
    <t>SUM('C6'!V103,'C6'!V329)='C6'!V555</t>
  </si>
  <si>
    <t>SUM(V103,V329)</t>
  </si>
  <si>
    <t>SUM('C6'!V104,'C6'!V330)='C6'!V556</t>
  </si>
  <si>
    <t>SUM(V104,V330)</t>
  </si>
  <si>
    <t>SUM('C6'!V105,'C6'!V331)='C6'!V557</t>
  </si>
  <si>
    <t>SUM(V105,V331)</t>
  </si>
  <si>
    <t>SUM('C6'!V106,'C6'!V332)='C6'!V558</t>
  </si>
  <si>
    <t>SUM(V106,V332)</t>
  </si>
  <si>
    <t>SUM('C6'!V107,'C6'!V333)='C6'!V559</t>
  </si>
  <si>
    <t>SUM(V107,V333)</t>
  </si>
  <si>
    <t>SUM('C6'!V108,'C6'!V334)='C6'!V560</t>
  </si>
  <si>
    <t>SUM(V108,V334)</t>
  </si>
  <si>
    <t>SUM('C6'!V109,'C6'!V335)='C6'!V561</t>
  </si>
  <si>
    <t>SUM(V109,V335)</t>
  </si>
  <si>
    <t>SUM('C6'!V110,'C6'!V336)='C6'!V562</t>
  </si>
  <si>
    <t>SUM(V110,V336)</t>
  </si>
  <si>
    <t>SUM('C6'!V111,'C6'!V337)='C6'!V563</t>
  </si>
  <si>
    <t>SUM(V111,V337)</t>
  </si>
  <si>
    <t>SUM('C6'!V112,'C6'!V338)='C6'!V564</t>
  </si>
  <si>
    <t>SUM(V112,V338)</t>
  </si>
  <si>
    <t>SUM('C6'!V113,'C6'!V339)='C6'!V565</t>
  </si>
  <si>
    <t>SUM(V113,V339)</t>
  </si>
  <si>
    <t>SUM('C6'!V114,'C6'!V340)='C6'!V566</t>
  </si>
  <si>
    <t>SUM(V114,V340)</t>
  </si>
  <si>
    <t>SUM('C6'!V115,'C6'!V341)='C6'!V567</t>
  </si>
  <si>
    <t>SUM(V115,V341)</t>
  </si>
  <si>
    <t>SUM('C6'!V116,'C6'!V342)='C6'!V568</t>
  </si>
  <si>
    <t>SUM(V116,V342)</t>
  </si>
  <si>
    <t>SUM('C6'!V117,'C6'!V343)='C6'!V569</t>
  </si>
  <si>
    <t>SUM(V117,V343)</t>
  </si>
  <si>
    <t>SUM('C6'!V118,'C6'!V344)='C6'!V570</t>
  </si>
  <si>
    <t>SUM(V118,V344)</t>
  </si>
  <si>
    <t>SUM('C6'!V119,'C6'!V345)='C6'!V571</t>
  </si>
  <si>
    <t>SUM(V119,V345)</t>
  </si>
  <si>
    <t>SUM('C6'!V120,'C6'!V346)='C6'!V572</t>
  </si>
  <si>
    <t>SUM(V120,V346)</t>
  </si>
  <si>
    <t>SUM('C6'!V121,'C6'!V347)='C6'!V573</t>
  </si>
  <si>
    <t>SUM(V121,V347)</t>
  </si>
  <si>
    <t>SUM('C6'!V122,'C6'!V348)='C6'!V574</t>
  </si>
  <si>
    <t>SUM(V122,V348)</t>
  </si>
  <si>
    <t>SUM('C6'!V123,'C6'!V349)='C6'!V575</t>
  </si>
  <si>
    <t>SUM(V123,V349)</t>
  </si>
  <si>
    <t>SUM('C6'!V124,'C6'!V350)='C6'!V576</t>
  </si>
  <si>
    <t>SUM(V124,V350)</t>
  </si>
  <si>
    <t>SUM('C6'!V125,'C6'!V351)='C6'!V577</t>
  </si>
  <si>
    <t>SUM(V125,V351)</t>
  </si>
  <si>
    <t>SUM('C6'!V126,'C6'!V352)='C6'!V578</t>
  </si>
  <si>
    <t>SUM(V126,V352)</t>
  </si>
  <si>
    <t>SUM('C6'!V127,'C6'!V353)='C6'!V579</t>
  </si>
  <si>
    <t>SUM(V127,V353)</t>
  </si>
  <si>
    <t>SUM('C6'!V128,'C6'!V354)='C6'!V580</t>
  </si>
  <si>
    <t>SUM(V128,V354)</t>
  </si>
  <si>
    <t>SUM('C6'!V129,'C6'!V355)='C6'!V581</t>
  </si>
  <si>
    <t>SUM(V129,V355)</t>
  </si>
  <si>
    <t>SUM('C6'!V130,'C6'!V356)='C6'!V582</t>
  </si>
  <si>
    <t>SUM(V130,V356)</t>
  </si>
  <si>
    <t>SUM('C6'!V131,'C6'!V357)='C6'!V583</t>
  </si>
  <si>
    <t>SUM(V131,V357)</t>
  </si>
  <si>
    <t>SUM('C6'!V132,'C6'!V358)='C6'!V584</t>
  </si>
  <si>
    <t>SUM(V132,V358)</t>
  </si>
  <si>
    <t>SUM('C6'!V133,'C6'!V359)='C6'!V585</t>
  </si>
  <si>
    <t>SUM(V133,V359)</t>
  </si>
  <si>
    <t>SUM('C6'!V134,'C6'!V360)='C6'!V586</t>
  </si>
  <si>
    <t>SUM(V134,V360)</t>
  </si>
  <si>
    <t>SUM('C6'!V135,'C6'!V361)='C6'!V587</t>
  </si>
  <si>
    <t>SUM(V135,V361)</t>
  </si>
  <si>
    <t>SUM('C6'!V136,'C6'!V362)='C6'!V588</t>
  </si>
  <si>
    <t>SUM(V136,V362)</t>
  </si>
  <si>
    <t>SUM('C6'!V137,'C6'!V363)='C6'!V589</t>
  </si>
  <si>
    <t>SUM(V137,V363)</t>
  </si>
  <si>
    <t>SUM('C6'!V138,'C6'!V364)='C6'!V590</t>
  </si>
  <si>
    <t>SUM(V138,V364)</t>
  </si>
  <si>
    <t>SUM('C6'!V139,'C6'!V365)='C6'!V591</t>
  </si>
  <si>
    <t>SUM(V139,V365)</t>
  </si>
  <si>
    <t>SUM('C6'!V140,'C6'!V366)='C6'!V592</t>
  </si>
  <si>
    <t>SUM(V140,V366)</t>
  </si>
  <si>
    <t>SUM('C6'!V141,'C6'!V367)='C6'!V593</t>
  </si>
  <si>
    <t>SUM(V141,V367)</t>
  </si>
  <si>
    <t>SUM('C6'!V142,'C6'!V368)='C6'!V594</t>
  </si>
  <si>
    <t>SUM(V142,V368)</t>
  </si>
  <si>
    <t>SUM('C6'!V143,'C6'!V369)='C6'!V595</t>
  </si>
  <si>
    <t>SUM(V143,V369)</t>
  </si>
  <si>
    <t>SUM('C6'!V144,'C6'!V370)='C6'!V596</t>
  </si>
  <si>
    <t>SUM(V144,V370)</t>
  </si>
  <si>
    <t>SUM('C6'!V145,'C6'!V371)='C6'!V597</t>
  </si>
  <si>
    <t>SUM(V145,V371)</t>
  </si>
  <si>
    <t>SUM('C6'!V146,'C6'!V372)='C6'!V598</t>
  </si>
  <si>
    <t>SUM(V146,V372)</t>
  </si>
  <si>
    <t>SUM('C6'!V147,'C6'!V373)='C6'!V599</t>
  </si>
  <si>
    <t>SUM(V147,V373)</t>
  </si>
  <si>
    <t>SUM('C6'!V148,'C6'!V374)='C6'!V600</t>
  </si>
  <si>
    <t>SUM(V148,V374)</t>
  </si>
  <si>
    <t>SUM('C6'!V149,'C6'!V375)='C6'!V601</t>
  </si>
  <si>
    <t>SUM(V149,V375)</t>
  </si>
  <si>
    <t>SUM('C6'!V150,'C6'!V376)='C6'!V602</t>
  </si>
  <si>
    <t>SUM(V150,V376)</t>
  </si>
  <si>
    <t>SUM('C6'!V151,'C6'!V377)='C6'!V603</t>
  </si>
  <si>
    <t>SUM(V151,V377)</t>
  </si>
  <si>
    <t>SUM('C6'!V152,'C6'!V378)='C6'!V604</t>
  </si>
  <si>
    <t>SUM(V152,V378)</t>
  </si>
  <si>
    <t>SUM('C6'!V153,'C6'!V379)='C6'!V605</t>
  </si>
  <si>
    <t>SUM(V153,V379)</t>
  </si>
  <si>
    <t>SUM('C6'!V154,'C6'!V380)='C6'!V606</t>
  </si>
  <si>
    <t>SUM(V154,V380)</t>
  </si>
  <si>
    <t>SUM('C6'!V155,'C6'!V381)='C6'!V607</t>
  </si>
  <si>
    <t>SUM(V155,V381)</t>
  </si>
  <si>
    <t>SUM('C6'!V156,'C6'!V382)='C6'!V608</t>
  </si>
  <si>
    <t>SUM(V156,V382)</t>
  </si>
  <si>
    <t>SUM('C6'!V157,'C6'!V383)='C6'!V609</t>
  </si>
  <si>
    <t>SUM(V157,V383)</t>
  </si>
  <si>
    <t>SUM('C6'!V158,'C6'!V384)='C6'!V610</t>
  </si>
  <si>
    <t>SUM(V158,V384)</t>
  </si>
  <si>
    <t>SUM('C6'!V159,'C6'!V385)='C6'!V611</t>
  </si>
  <si>
    <t>SUM(V159,V385)</t>
  </si>
  <si>
    <t>SUM('C6'!V160,'C6'!V386)='C6'!V612</t>
  </si>
  <si>
    <t>SUM(V160,V386)</t>
  </si>
  <si>
    <t>SUM('C6'!V161,'C6'!V387)='C6'!V613</t>
  </si>
  <si>
    <t>SUM(V161,V387)</t>
  </si>
  <si>
    <t>SUM('C6'!V162,'C6'!V388)='C6'!V614</t>
  </si>
  <si>
    <t>SUM(V162,V388)</t>
  </si>
  <si>
    <t>SUM('C6'!V163,'C6'!V389)='C6'!V615</t>
  </si>
  <si>
    <t>SUM(V163,V389)</t>
  </si>
  <si>
    <t>SUM('C6'!V164,'C6'!V390)='C6'!V616</t>
  </si>
  <si>
    <t>SUM(V164,V390)</t>
  </si>
  <si>
    <t>SUM('C6'!V165,'C6'!V391)='C6'!V617</t>
  </si>
  <si>
    <t>SUM(V165,V391)</t>
  </si>
  <si>
    <t>SUM('C6'!V166,'C6'!V392)='C6'!V618</t>
  </si>
  <si>
    <t>SUM(V166,V392)</t>
  </si>
  <si>
    <t>SUM('C6'!V167,'C6'!V393)='C6'!V619</t>
  </si>
  <si>
    <t>SUM(V167,V393)</t>
  </si>
  <si>
    <t>SUM('C6'!V168,'C6'!V394)='C6'!V620</t>
  </si>
  <si>
    <t>SUM(V168,V394)</t>
  </si>
  <si>
    <t>SUM('C6'!V169,'C6'!V395)='C6'!V621</t>
  </si>
  <si>
    <t>SUM(V169,V395)</t>
  </si>
  <si>
    <t>SUM('C6'!V170,'C6'!V396)='C6'!V622</t>
  </si>
  <si>
    <t>SUM(V170,V396)</t>
  </si>
  <si>
    <t>SUM('C6'!V171,'C6'!V397)='C6'!V623</t>
  </si>
  <si>
    <t>SUM(V171,V397)</t>
  </si>
  <si>
    <t>SUM('C6'!V172,'C6'!V398)='C6'!V624</t>
  </si>
  <si>
    <t>SUM(V172,V398)</t>
  </si>
  <si>
    <t>SUM('C6'!V173,'C6'!V399)='C6'!V625</t>
  </si>
  <si>
    <t>SUM(V173,V399)</t>
  </si>
  <si>
    <t>SUM('C6'!V174,'C6'!V400)='C6'!V626</t>
  </si>
  <si>
    <t>SUM(V174,V400)</t>
  </si>
  <si>
    <t>SUM('C6'!V175,'C6'!V401)='C6'!V627</t>
  </si>
  <si>
    <t>SUM(V175,V401)</t>
  </si>
  <si>
    <t>SUM('C6'!V176,'C6'!V402)='C6'!V628</t>
  </si>
  <si>
    <t>SUM(V176,V402)</t>
  </si>
  <si>
    <t>SUM('C6'!V177,'C6'!V403)='C6'!V629</t>
  </si>
  <si>
    <t>SUM(V177,V403)</t>
  </si>
  <si>
    <t>SUM('C6'!V178,'C6'!V404)='C6'!V630</t>
  </si>
  <si>
    <t>SUM(V178,V404)</t>
  </si>
  <si>
    <t>SUM('C6'!V179,'C6'!V405)='C6'!V631</t>
  </si>
  <si>
    <t>SUM(V179,V405)</t>
  </si>
  <si>
    <t>SUM('C6'!V180,'C6'!V406)='C6'!V632</t>
  </si>
  <si>
    <t>SUM(V180,V406)</t>
  </si>
  <si>
    <t>SUM('C6'!V181,'C6'!V407)='C6'!V633</t>
  </si>
  <si>
    <t>SUM(V181,V407)</t>
  </si>
  <si>
    <t>SUM('C6'!V182,'C6'!V408)='C6'!V634</t>
  </si>
  <si>
    <t>SUM(V182,V408)</t>
  </si>
  <si>
    <t>SUM('C6'!V183,'C6'!V409)='C6'!V635</t>
  </si>
  <si>
    <t>SUM(V183,V409)</t>
  </si>
  <si>
    <t>SUM('C6'!V184,'C6'!V410)='C6'!V636</t>
  </si>
  <si>
    <t>SUM(V184,V410)</t>
  </si>
  <si>
    <t>SUM('C6'!V185,'C6'!V411)='C6'!V637</t>
  </si>
  <si>
    <t>SUM(V185,V411)</t>
  </si>
  <si>
    <t>SUM('C6'!V186,'C6'!V412)='C6'!V638</t>
  </si>
  <si>
    <t>SUM(V186,V412)</t>
  </si>
  <si>
    <t>SUM('C6'!V187,'C6'!V413)='C6'!V639</t>
  </si>
  <si>
    <t>SUM(V187,V413)</t>
  </si>
  <si>
    <t>SUM('C6'!V188,'C6'!V414)='C6'!V640</t>
  </si>
  <si>
    <t>SUM(V188,V414)</t>
  </si>
  <si>
    <t>SUM('C6'!V189,'C6'!V415)='C6'!V641</t>
  </si>
  <si>
    <t>SUM(V189,V415)</t>
  </si>
  <si>
    <t>SUM('C6'!V190,'C6'!V416)='C6'!V642</t>
  </si>
  <si>
    <t>SUM(V190,V416)</t>
  </si>
  <si>
    <t>SUM('C6'!V191,'C6'!V417)='C6'!V643</t>
  </si>
  <si>
    <t>SUM(V191,V417)</t>
  </si>
  <si>
    <t>SUM('C6'!V192,'C6'!V418)='C6'!V644</t>
  </si>
  <si>
    <t>SUM(V192,V418)</t>
  </si>
  <si>
    <t>SUM('C6'!V193,'C6'!V419)='C6'!V645</t>
  </si>
  <si>
    <t>SUM(V193,V419)</t>
  </si>
  <si>
    <t>SUM('C6'!V194,'C6'!V420)='C6'!V646</t>
  </si>
  <si>
    <t>SUM(V194,V420)</t>
  </si>
  <si>
    <t>SUM('C6'!V195,'C6'!V421)='C6'!V647</t>
  </si>
  <si>
    <t>SUM(V195,V421)</t>
  </si>
  <si>
    <t>SUM('C6'!V196,'C6'!V422)='C6'!V648</t>
  </si>
  <si>
    <t>SUM(V196,V422)</t>
  </si>
  <si>
    <t>SUM('C6'!V197,'C6'!V423)='C6'!V649</t>
  </si>
  <si>
    <t>SUM(V197,V423)</t>
  </si>
  <si>
    <t>SUM('C6'!V198,'C6'!V424)='C6'!V650</t>
  </si>
  <si>
    <t>SUM(V198,V424)</t>
  </si>
  <si>
    <t>SUM('C6'!V199,'C6'!V425)='C6'!V651</t>
  </si>
  <si>
    <t>SUM(V199,V425)</t>
  </si>
  <si>
    <t>SUM('C6'!V200,'C6'!V426)='C6'!V652</t>
  </si>
  <si>
    <t>SUM(V200,V426)</t>
  </si>
  <si>
    <t>SUM('C6'!V201,'C6'!V427)='C6'!V653</t>
  </si>
  <si>
    <t>SUM(V201,V427)</t>
  </si>
  <si>
    <t>SUM('C6'!V202,'C6'!V428)='C6'!V654</t>
  </si>
  <si>
    <t>SUM(V202,V428)</t>
  </si>
  <si>
    <t>SUM('C6'!V203,'C6'!V429)='C6'!V655</t>
  </si>
  <si>
    <t>SUM(V203,V429)</t>
  </si>
  <si>
    <t>SUM('C6'!V204,'C6'!V430)='C6'!V656</t>
  </si>
  <si>
    <t>SUM(V204,V430)</t>
  </si>
  <si>
    <t>SUM('C6'!V205,'C6'!V431)='C6'!V657</t>
  </si>
  <si>
    <t>SUM(V205,V431)</t>
  </si>
  <si>
    <t>SUM('C6'!V206,'C6'!V432)='C6'!V658</t>
  </si>
  <si>
    <t>SUM(V206,V432)</t>
  </si>
  <si>
    <t>SUM('C6'!V207,'C6'!V433)='C6'!V659</t>
  </si>
  <si>
    <t>SUM(V207,V433)</t>
  </si>
  <si>
    <t>SUM('C6'!V208,'C6'!V434)='C6'!V660</t>
  </si>
  <si>
    <t>SUM(V208,V434)</t>
  </si>
  <si>
    <t>SUM('C6'!V209,'C6'!V435)='C6'!V661</t>
  </si>
  <si>
    <t>SUM(V209,V435)</t>
  </si>
  <si>
    <t>SUM('C6'!V210,'C6'!V436)='C6'!V662</t>
  </si>
  <si>
    <t>SUM(V210,V436)</t>
  </si>
  <si>
    <t>SUM('C6'!V211,'C6'!V437)='C6'!V663</t>
  </si>
  <si>
    <t>SUM(V211,V437)</t>
  </si>
  <si>
    <t>SUM('C6'!V212,'C6'!V438)='C6'!V664</t>
  </si>
  <si>
    <t>SUM(V212,V438)</t>
  </si>
  <si>
    <t>SUM('C6'!V213,'C6'!V439)='C6'!V665</t>
  </si>
  <si>
    <t>SUM(V213,V439)</t>
  </si>
  <si>
    <t>SUM('C6'!V214,'C6'!V440)='C6'!V666</t>
  </si>
  <si>
    <t>SUM(V214,V440)</t>
  </si>
  <si>
    <t>SUM('C6'!V215,'C6'!V441)='C6'!V667</t>
  </si>
  <si>
    <t>SUM(V215,V441)</t>
  </si>
  <si>
    <t>SUM('C6'!V216,'C6'!V442)='C6'!V668</t>
  </si>
  <si>
    <t>SUM(V216,V442)</t>
  </si>
  <si>
    <t>SUM('C6'!V217,'C6'!V443)='C6'!V669</t>
  </si>
  <si>
    <t>SUM(V217,V443)</t>
  </si>
  <si>
    <t>SUM('C6'!V218,'C6'!V444)='C6'!V670</t>
  </si>
  <si>
    <t>SUM(V218,V444)</t>
  </si>
  <si>
    <t>SUM('C6'!V219,'C6'!V445)='C6'!V671</t>
  </si>
  <si>
    <t>SUM(V219,V445)</t>
  </si>
  <si>
    <t>SUM('C6'!V220,'C6'!V446)='C6'!V672</t>
  </si>
  <si>
    <t>SUM(V220,V446)</t>
  </si>
  <si>
    <t>SUM('C6'!V221,'C6'!V447)='C6'!V673</t>
  </si>
  <si>
    <t>SUM(V221,V447)</t>
  </si>
  <si>
    <t>SUM('C6'!V222,'C6'!V448)='C6'!V674</t>
  </si>
  <si>
    <t>SUM(V222,V448)</t>
  </si>
  <si>
    <t>SUM('C6'!V223,'C6'!V449)='C6'!V675</t>
  </si>
  <si>
    <t>SUM(V223,V449)</t>
  </si>
  <si>
    <t>SUM('C6'!V224,'C6'!V450)='C6'!V676</t>
  </si>
  <si>
    <t>SUM(V224,V450)</t>
  </si>
  <si>
    <t>SUM('C6'!V225,'C6'!V451)='C6'!V677</t>
  </si>
  <si>
    <t>SUM(V225,V451)</t>
  </si>
  <si>
    <t>SUM('C6'!V226,'C6'!V452)='C6'!V678</t>
  </si>
  <si>
    <t>SUM(V226,V452)</t>
  </si>
  <si>
    <t>SUM('C6'!V227,'C6'!V453)='C6'!V679</t>
  </si>
  <si>
    <t>SUM(V227,V453)</t>
  </si>
  <si>
    <t>SUM('C6'!V228,'C6'!V454)='C6'!V680</t>
  </si>
  <si>
    <t>SUM(V228,V454)</t>
  </si>
  <si>
    <t>SUM('C6'!V229,'C6'!V455)='C6'!V681</t>
  </si>
  <si>
    <t>SUM(V229,V455)</t>
  </si>
  <si>
    <t>SUM('C6'!V230,'C6'!V456)='C6'!V682</t>
  </si>
  <si>
    <t>SUM(V230,V456)</t>
  </si>
  <si>
    <t>SUM('C6'!V231,'C6'!V457)='C6'!V683</t>
  </si>
  <si>
    <t>SUM(V231,V457)</t>
  </si>
  <si>
    <t>SUM('C6'!V232,'C6'!V458)='C6'!V684</t>
  </si>
  <si>
    <t>SUM(V232,V458)</t>
  </si>
  <si>
    <t>SUM('C6'!V233,'C6'!V459)='C6'!V685</t>
  </si>
  <si>
    <t>SUM(V233,V459)</t>
  </si>
  <si>
    <t>SUM('C6'!V234,'C6'!V460)='C6'!V686</t>
  </si>
  <si>
    <t>SUM(V234,V460)</t>
  </si>
  <si>
    <t>SUM('C6'!V235,'C6'!V461)='C6'!V687</t>
  </si>
  <si>
    <t>SUM(V235,V461)</t>
  </si>
  <si>
    <t>SUM('C6'!V236,'C6'!V462)='C6'!V688</t>
  </si>
  <si>
    <t>SUM(V236,V462)</t>
  </si>
  <si>
    <t>SUM('C6'!V237,'C6'!V463)='C6'!V689</t>
  </si>
  <si>
    <t>SUM(V237,V463)</t>
  </si>
  <si>
    <t>SUM('C6'!V238,'C6'!V464)='C6'!V690</t>
  </si>
  <si>
    <t>SUM(V238,V464)</t>
  </si>
  <si>
    <t>SUM('C7'!V14:'C7'!V24)='C7'!V25</t>
  </si>
  <si>
    <t>SUM('C7'!V26:'C7'!V36)='C7'!V37</t>
  </si>
  <si>
    <t>SUM('C7'!V14,'C7'!V26)='C7'!V38</t>
  </si>
  <si>
    <t>SUM('C7'!V15,'C7'!V27)='C7'!V39</t>
  </si>
  <si>
    <t>SUM('C7'!V16,'C7'!V28)='C7'!V40</t>
  </si>
  <si>
    <t>SUM('C7'!V17,'C7'!V29)='C7'!V41</t>
  </si>
  <si>
    <t>SUM('C7'!V18,'C7'!V30)='C7'!V42</t>
  </si>
  <si>
    <t>SUM('C7'!V19,'C7'!V31)='C7'!V43</t>
  </si>
  <si>
    <t>SUM('C7'!V20,'C7'!V32)='C7'!V44</t>
  </si>
  <si>
    <t>SUM('C7'!V21,'C7'!V33)='C7'!V45</t>
  </si>
  <si>
    <t>SUM('C7'!V22,'C7'!V34)='C7'!V46</t>
  </si>
  <si>
    <t>SUM('C7'!V23,'C7'!V35)='C7'!V47</t>
  </si>
  <si>
    <t>SUM('C7'!V24,'C7'!V36)='C7'!V48</t>
  </si>
  <si>
    <t>SUM('C7'!V25,'C7'!V37)='C7'!V49</t>
  </si>
  <si>
    <t>SUM('C7'!Y14:'C7'!Y24)='C7'!Y25</t>
  </si>
  <si>
    <t>SUM('C7'!Y26:'C7'!Y36)='C7'!Y37</t>
  </si>
  <si>
    <t>SUM('C7'!Y14,'C7'!Y26)='C7'!Y38</t>
  </si>
  <si>
    <t>SUM('C7'!Y15,'C7'!Y27)='C7'!Y39</t>
  </si>
  <si>
    <t>SUM('C7'!Y16,'C7'!Y28)='C7'!Y40</t>
  </si>
  <si>
    <t>SUM('C7'!Y17,'C7'!Y29)='C7'!Y41</t>
  </si>
  <si>
    <t>SUM('C7'!Y18,'C7'!Y30)='C7'!Y42</t>
  </si>
  <si>
    <t>SUM('C7'!Y19,'C7'!Y31)='C7'!Y43</t>
  </si>
  <si>
    <t>SUM('C7'!Y20,'C7'!Y32)='C7'!Y44</t>
  </si>
  <si>
    <t>SUM('C7'!Y21,'C7'!Y33)='C7'!Y45</t>
  </si>
  <si>
    <t>SUM('C7'!Y22,'C7'!Y34)='C7'!Y46</t>
  </si>
  <si>
    <t>SUM('C7'!Y23,'C7'!Y35)='C7'!Y47</t>
  </si>
  <si>
    <t>SUM('C7'!Y24,'C7'!Y36)='C7'!Y48</t>
  </si>
  <si>
    <t>SUM('C7'!Y25,'C7'!Y37)='C7'!Y49</t>
  </si>
  <si>
    <t>SUM('C7'!AB14:'C7'!AB24)='C7'!AB25</t>
  </si>
  <si>
    <t>SUM('C7'!AB26:'C7'!AB36)='C7'!AB37</t>
  </si>
  <si>
    <t>SUM('C7'!AB14,'C7'!AB26)='C7'!AB38</t>
  </si>
  <si>
    <t>SUM('C7'!AB15,'C7'!AB27)='C7'!AB39</t>
  </si>
  <si>
    <t>SUM('C7'!AB16,'C7'!AB28)='C7'!AB40</t>
  </si>
  <si>
    <t>SUM('C7'!AB17,'C7'!AB29)='C7'!AB41</t>
  </si>
  <si>
    <t>SUM('C7'!AB18,'C7'!AB30)='C7'!AB42</t>
  </si>
  <si>
    <t>SUM('C7'!AB19,'C7'!AB31)='C7'!AB43</t>
  </si>
  <si>
    <t>SUM('C7'!AB20,'C7'!AB32)='C7'!AB44</t>
  </si>
  <si>
    <t>SUM('C7'!AB21,'C7'!AB33)='C7'!AB45</t>
  </si>
  <si>
    <t>SUM('C7'!AB22,'C7'!AB34)='C7'!AB46</t>
  </si>
  <si>
    <t>SUM('C7'!AB23,'C7'!AB35)='C7'!AB47</t>
  </si>
  <si>
    <t>SUM('C7'!AB24,'C7'!AB36)='C7'!AB48</t>
  </si>
  <si>
    <t>SUM('C7'!AB25,'C7'!AB37)='C7'!AB49</t>
  </si>
  <si>
    <t>SUM('C7'!AE14:'C7'!AE24)='C7'!AE25</t>
  </si>
  <si>
    <t>SUM('C7'!AE26:'C7'!AE36)='C7'!AE37</t>
  </si>
  <si>
    <t>SUM('C7'!AE14,'C7'!AE26)='C7'!AE38</t>
  </si>
  <si>
    <t>SUM('C7'!AE15,'C7'!AE27)='C7'!AE39</t>
  </si>
  <si>
    <t>SUM('C7'!AE16,'C7'!AE28)='C7'!AE40</t>
  </si>
  <si>
    <t>SUM('C7'!AE17,'C7'!AE29)='C7'!AE41</t>
  </si>
  <si>
    <t>SUM('C7'!AE18,'C7'!AE30)='C7'!AE42</t>
  </si>
  <si>
    <t>SUM('C7'!AE19,'C7'!AE31)='C7'!AE43</t>
  </si>
  <si>
    <t>SUM('C7'!AE20,'C7'!AE32)='C7'!AE44</t>
  </si>
  <si>
    <t>SUM('C7'!AE21,'C7'!AE33)='C7'!AE45</t>
  </si>
  <si>
    <t>SUM('C7'!AE22,'C7'!AE34)='C7'!AE46</t>
  </si>
  <si>
    <t>SUM('C7'!AE23,'C7'!AE35)='C7'!AE47</t>
  </si>
  <si>
    <t>SUM('C7'!AE24,'C7'!AE36)='C7'!AE48</t>
  </si>
  <si>
    <t>SUM('C7'!AE25,'C7'!AE37)='C7'!AE49</t>
  </si>
  <si>
    <t>SUM('C7'!AH14:'C7'!AH24)='C7'!AH25</t>
  </si>
  <si>
    <t>SUM('C7'!AH26:'C7'!AH36)='C7'!AH37</t>
  </si>
  <si>
    <t>SUM('C7'!AH14,'C7'!AH26)='C7'!AH38</t>
  </si>
  <si>
    <t>SUM('C7'!AH15,'C7'!AH27)='C7'!AH39</t>
  </si>
  <si>
    <t>SUM('C7'!AH16,'C7'!AH28)='C7'!AH40</t>
  </si>
  <si>
    <t>SUM('C7'!AH17,'C7'!AH29)='C7'!AH41</t>
  </si>
  <si>
    <t>SUM('C7'!AH18,'C7'!AH30)='C7'!AH42</t>
  </si>
  <si>
    <t>SUM('C7'!AH19,'C7'!AH31)='C7'!AH43</t>
  </si>
  <si>
    <t>SUM('C7'!AH20,'C7'!AH32)='C7'!AH44</t>
  </si>
  <si>
    <t>SUM('C7'!AH21,'C7'!AH33)='C7'!AH45</t>
  </si>
  <si>
    <t>SUM('C7'!AH22,'C7'!AH34)='C7'!AH46</t>
  </si>
  <si>
    <t>SUM('C7'!AH23,'C7'!AH35)='C7'!AH47</t>
  </si>
  <si>
    <t>SUM('C7'!AH24,'C7'!AH36)='C7'!AH48</t>
  </si>
  <si>
    <t>SUM('C7'!AH25,'C7'!AH37)='C7'!AH49</t>
  </si>
  <si>
    <t>SUM('C7'!AK14:'C7'!AK24)='C7'!AK25</t>
  </si>
  <si>
    <t>SUM(AK14:AK24)</t>
  </si>
  <si>
    <t>SUM('C7'!AK26:'C7'!AK36)='C7'!AK37</t>
  </si>
  <si>
    <t>SUM(AK26:AK36)</t>
  </si>
  <si>
    <t>SUM('C7'!AK14,'C7'!AK26)='C7'!AK38</t>
  </si>
  <si>
    <t>SUM(AK14,AK26)</t>
  </si>
  <si>
    <t>SUM('C7'!AK15,'C7'!AK27)='C7'!AK39</t>
  </si>
  <si>
    <t>SUM(AK15,AK27)</t>
  </si>
  <si>
    <t>SUM('C7'!AK16,'C7'!AK28)='C7'!AK40</t>
  </si>
  <si>
    <t>SUM(AK16,AK28)</t>
  </si>
  <si>
    <t>SUM('C7'!AK17,'C7'!AK29)='C7'!AK41</t>
  </si>
  <si>
    <t>SUM(AK17,AK29)</t>
  </si>
  <si>
    <t>SUM('C7'!AK18,'C7'!AK30)='C7'!AK42</t>
  </si>
  <si>
    <t>SUM(AK18,AK30)</t>
  </si>
  <si>
    <t>SUM('C7'!AK19,'C7'!AK31)='C7'!AK43</t>
  </si>
  <si>
    <t>SUM(AK19,AK31)</t>
  </si>
  <si>
    <t>SUM('C7'!AK20,'C7'!AK32)='C7'!AK44</t>
  </si>
  <si>
    <t>SUM(AK20,AK32)</t>
  </si>
  <si>
    <t>SUM('C7'!AK21,'C7'!AK33)='C7'!AK45</t>
  </si>
  <si>
    <t>SUM(AK21,AK33)</t>
  </si>
  <si>
    <t>SUM('C7'!AK22,'C7'!AK34)='C7'!AK46</t>
  </si>
  <si>
    <t>SUM(AK22,AK34)</t>
  </si>
  <si>
    <t>SUM('C7'!AK23,'C7'!AK35)='C7'!AK47</t>
  </si>
  <si>
    <t>SUM(AK23,AK35)</t>
  </si>
  <si>
    <t>SUM('C7'!AK24,'C7'!AK36)='C7'!AK48</t>
  </si>
  <si>
    <t>SUM(AK24,AK36)</t>
  </si>
  <si>
    <t>SUM('C7'!AK25,'C7'!AK37)='C7'!AK49</t>
  </si>
  <si>
    <t>SUM(AK25,AK37)</t>
  </si>
  <si>
    <t>SUM('C7'!V14,'C7'!Y14,'C7'!AE14,'C7'!AK14)='C7'!AN14</t>
  </si>
  <si>
    <t>SUM('C7'!V15,'C7'!Y15,'C7'!AE15,'C7'!AK15)='C7'!AN15</t>
  </si>
  <si>
    <t>SUM('C7'!V16,'C7'!Y16,'C7'!AE16,'C7'!AK16)='C7'!AN16</t>
  </si>
  <si>
    <t>SUM(V16,Y16,AE16,AK16)</t>
  </si>
  <si>
    <t>SUM('C7'!V17,'C7'!Y17,'C7'!AE17,'C7'!AK17)='C7'!AN17</t>
  </si>
  <si>
    <t>SUM('C7'!V18,'C7'!Y18,'C7'!AE18,'C7'!AK18)='C7'!AN18</t>
  </si>
  <si>
    <t>SUM('C7'!V19,'C7'!Y19,'C7'!AE19,'C7'!AK19)='C7'!AN19</t>
  </si>
  <si>
    <t>SUM(V19,Y19,AE19,AK19)</t>
  </si>
  <si>
    <t>SUM('C7'!V20,'C7'!Y20,'C7'!AE20,'C7'!AK20)='C7'!AN20</t>
  </si>
  <si>
    <t>SUM(V20,Y20,AE20,AK20)</t>
  </si>
  <si>
    <t>SUM('C7'!V21,'C7'!Y21,'C7'!AE21,'C7'!AK21)='C7'!AN21</t>
  </si>
  <si>
    <t>SUM(V21,Y21,AE21,AK21)</t>
  </si>
  <si>
    <t>SUM('C7'!V22,'C7'!Y22,'C7'!AE22,'C7'!AK22)='C7'!AN22</t>
  </si>
  <si>
    <t>SUM(V22,Y22,AE22,AK22)</t>
  </si>
  <si>
    <t>SUM('C7'!V23,'C7'!Y23,'C7'!AE23,'C7'!AK23)='C7'!AN23</t>
  </si>
  <si>
    <t>SUM('C7'!V24,'C7'!Y24,'C7'!AE24,'C7'!AK24)='C7'!AN24</t>
  </si>
  <si>
    <t>SUM(V24,Y24,AE24,AK24)</t>
  </si>
  <si>
    <t>SUM('C7'!AN14:'C7'!AN24)='C7'!AN25</t>
  </si>
  <si>
    <t>SUM(AN14:AN24)</t>
  </si>
  <si>
    <t>SUM('C7'!V26,'C7'!Y26,'C7'!AE26,'C7'!AK26)='C7'!AN26</t>
  </si>
  <si>
    <t>SUM(V26,Y26,AE26,AK26)</t>
  </si>
  <si>
    <t>SUM('C7'!V27,'C7'!Y27,'C7'!AE27,'C7'!AK27)='C7'!AN27</t>
  </si>
  <si>
    <t>SUM(V27,Y27,AE27,AK27)</t>
  </si>
  <si>
    <t>SUM('C7'!V28,'C7'!Y28,'C7'!AE28,'C7'!AK28)='C7'!AN28</t>
  </si>
  <si>
    <t>SUM(V28,Y28,AE28,AK28)</t>
  </si>
  <si>
    <t>SUM('C7'!V29,'C7'!Y29,'C7'!AE29,'C7'!AK29)='C7'!AN29</t>
  </si>
  <si>
    <t>SUM(V29,Y29,AE29,AK29)</t>
  </si>
  <si>
    <t>SUM('C7'!V30,'C7'!Y30,'C7'!AE30,'C7'!AK30)='C7'!AN30</t>
  </si>
  <si>
    <t>SUM(V30,Y30,AE30,AK30)</t>
  </si>
  <si>
    <t>SUM('C7'!V31,'C7'!Y31,'C7'!AE31,'C7'!AK31)='C7'!AN31</t>
  </si>
  <si>
    <t>SUM(V31,Y31,AE31,AK31)</t>
  </si>
  <si>
    <t>SUM('C7'!V32,'C7'!Y32,'C7'!AE32,'C7'!AK32)='C7'!AN32</t>
  </si>
  <si>
    <t>SUM(V32,Y32,AE32,AK32)</t>
  </si>
  <si>
    <t>SUM('C7'!V33,'C7'!Y33,'C7'!AE33,'C7'!AK33)='C7'!AN33</t>
  </si>
  <si>
    <t>SUM(V33,Y33,AE33,AK33)</t>
  </si>
  <si>
    <t>SUM('C7'!V34,'C7'!Y34,'C7'!AE34,'C7'!AK34)='C7'!AN34</t>
  </si>
  <si>
    <t>SUM(V34,Y34,AE34,AK34)</t>
  </si>
  <si>
    <t>SUM('C7'!V35,'C7'!Y35,'C7'!AE35,'C7'!AK35)='C7'!AN35</t>
  </si>
  <si>
    <t>SUM(V35,Y35,AE35,AK35)</t>
  </si>
  <si>
    <t>SUM('C7'!V36,'C7'!Y36,'C7'!AE36,'C7'!AK36)='C7'!AN36</t>
  </si>
  <si>
    <t>SUM(V36,Y36,AE36,AK36)</t>
  </si>
  <si>
    <t>SUM('C7'!AN26:'C7'!AN36)='C7'!AN37</t>
  </si>
  <si>
    <t>SUM(AN26:AN36)</t>
  </si>
  <si>
    <t>SUM('C7'!AN14,'C7'!AN26)='C7'!AN38</t>
  </si>
  <si>
    <t>SUM(AN14,AN26)</t>
  </si>
  <si>
    <t>SUM('C7'!AN15,'C7'!AN27)='C7'!AN39</t>
  </si>
  <si>
    <t>SUM(AN15,AN27)</t>
  </si>
  <si>
    <t>SUM('C7'!AN16,'C7'!AN28)='C7'!AN40</t>
  </si>
  <si>
    <t>SUM(AN16,AN28)</t>
  </si>
  <si>
    <t>SUM('C7'!AN17,'C7'!AN29)='C7'!AN41</t>
  </si>
  <si>
    <t>SUM(AN17,AN29)</t>
  </si>
  <si>
    <t>SUM('C7'!AN18,'C7'!AN30)='C7'!AN42</t>
  </si>
  <si>
    <t>SUM(AN18,AN30)</t>
  </si>
  <si>
    <t>SUM('C7'!AN19,'C7'!AN31)='C7'!AN43</t>
  </si>
  <si>
    <t>SUM(AN19,AN31)</t>
  </si>
  <si>
    <t>SUM('C7'!AN20,'C7'!AN32)='C7'!AN44</t>
  </si>
  <si>
    <t>SUM(AN20,AN32)</t>
  </si>
  <si>
    <t>SUM('C7'!AN21,'C7'!AN33)='C7'!AN45</t>
  </si>
  <si>
    <t>SUM(AN21,AN33)</t>
  </si>
  <si>
    <t>SUM('C7'!AN22,'C7'!AN34)='C7'!AN46</t>
  </si>
  <si>
    <t>SUM(AN22,AN34)</t>
  </si>
  <si>
    <t>SUM('C7'!AN23,'C7'!AN35)='C7'!AN47</t>
  </si>
  <si>
    <t>SUM(AN23,AN35)</t>
  </si>
  <si>
    <t>SUM('C7'!AN24,'C7'!AN36)='C7'!AN48</t>
  </si>
  <si>
    <t>SUM(AN24,AN36)</t>
  </si>
  <si>
    <t>SUM('C7'!AN25,'C7'!AN37)='C7'!AN49</t>
  </si>
  <si>
    <t>SUM(AN25,AN37)</t>
  </si>
  <si>
    <t>SUM('C8'!V14,'C8'!V15)='C8'!V16</t>
  </si>
  <si>
    <t>SUM('C8'!V17,'C8'!V18)='C8'!V19</t>
  </si>
  <si>
    <t>SUM('C8'!V14,'C8'!V17)='C8'!V20</t>
  </si>
  <si>
    <t>SUM('C8'!V15,'C8'!V18)='C8'!V21</t>
  </si>
  <si>
    <t>SUM('C8'!V16,'C8'!V19)='C8'!V22</t>
  </si>
  <si>
    <t>SUM('C8'!Y14,'C8'!Y15)='C8'!Y16</t>
  </si>
  <si>
    <t>SUM('C8'!Y17,'C8'!Y18)='C8'!Y19</t>
  </si>
  <si>
    <t>SUM('C8'!Y14,'C8'!Y17)='C8'!Y20</t>
  </si>
  <si>
    <t>SUM('C8'!Y15,'C8'!Y18)='C8'!Y21</t>
  </si>
  <si>
    <t>SUM('C8'!Y16,'C8'!Y19)='C8'!Y22</t>
  </si>
  <si>
    <t>C8'!Y14 &lt;=C8'!V14</t>
  </si>
  <si>
    <t>C8'!Y15 &lt;=C8'!V15</t>
  </si>
  <si>
    <t>C8'!Y16 &lt;=C8'!V16</t>
  </si>
  <si>
    <t>C8'!Y17 &lt;=C8'!V17</t>
  </si>
  <si>
    <t>C8'!Y18 &lt;=C8'!V18</t>
  </si>
  <si>
    <t>C8'!Y19 &lt;=C8'!V19</t>
  </si>
  <si>
    <t>C8'!Y20 &lt;=C8'!V20</t>
  </si>
  <si>
    <t>C8'!Y21 &lt;=C8'!V21</t>
  </si>
  <si>
    <t>C8'!Y23 &lt;=C8'!V23</t>
  </si>
  <si>
    <t>Estudiantes y docentes (CINE 5-8)</t>
  </si>
  <si>
    <t>Instrucciones para completar el cuestionario</t>
  </si>
  <si>
    <t>Por favor, consulte el Manual de Instrucciones: Encuesta de Educación Formal para los conceptos y definiciones utilizados en esta encuesta.</t>
  </si>
  <si>
    <t>Todos los cuestionarios y manuales del UIS están disponibles en el sitio Web de Cuestionarios:</t>
  </si>
  <si>
    <t>Los cuestionarios cumplimentados deberán enviarse por correo electrónico como documento adjunto a:</t>
  </si>
  <si>
    <t>Los datos de las encuestas anteriores están disponibles en:</t>
  </si>
  <si>
    <t>Cobertura</t>
  </si>
  <si>
    <t>Este cuestionario abarca el sistema de educación superior formal en las instituciones públicas y privadas dentro de las fronteras del país que lo cumplimenta. Si los datos no están disponibles para una parte del sistema, por favor haga estimaciones para asegurar una cobertura completa de datos.</t>
  </si>
  <si>
    <t>Año académico / periodo de referencia de los datos recogidos en este cuestionario</t>
  </si>
  <si>
    <t>Utilizando el cuestionario de Excel</t>
  </si>
  <si>
    <t>Este cuestionario está diseñado para funcionar de manera óptima en Microsoft Excel 2010, aunque también puede ser usado con otras versiones de Excel. El cuestionario ha sido protegido para conservar el diseño y la integridad de los totales calculados automáticamente (celdas sombreadas en azul) y sus validaciones. En la medida de lo posible, los datos deben ser ingresados sólo en las celdas blancas. Si los datos no están disponibles para una determinada categoría, por favor utilice los códigos faltantes que se describen más adelante.</t>
  </si>
  <si>
    <t>Comprobaciones de validación</t>
  </si>
  <si>
    <t>El cuestionario contiene comprobaciones de validación utilizando el formato condicional para resaltar los errores o ingreso de datos no válidos y un reporte de errores en la hoja VAL_Data Check. En caso que se requiera información aclaratoria, por ejemplo cuando se necesita un comentario para explicar un código faltante o si se detecta un error en los datos, la celda se tornará de color amarillo y/o aparecerá un mensaje. Por favor revise la hoja VAL_Data Check antes de enviar el cuestionario. Esta hoja proporciona un resumen de todos los datos provistos y una lista completa de las validaciones de datos presentes en el cuestionario. Para revisar la lista de errores por favor seleccione “Check” en el filtro de la columna “Resultado” y realice las correcciones en las celdas de entrada del cuestionario que se indican en “Ubicación”.</t>
  </si>
  <si>
    <t>Estructura de elementos de datos</t>
  </si>
  <si>
    <t>Con el fin de garantizar el suministro de datos y metadatos completos, cada elemento de datos está compuesto de tres celdas distintas que aceptan datos numéricos (incluyendo ceros para indicar nulos o datos insignificantes), códigos de datos faltantes y comentarios, respectivamente. Se pide a los países que hagan todo lo posible para proporcionar los datos completos en la celda numérica, si no se dispone de datos por favor utilice los códigos apropiados que se describen a continuación. Tenga en cuenta que la función de comentarios de Excel ha sido desactivada. Los comentarios deben ser ingresados en la celda de comentarios apropiada.</t>
  </si>
  <si>
    <t>Datos numéricos</t>
  </si>
  <si>
    <t>Estas celdas sólo aceptan valores numéricos, incluidos los ceros (para indicar cifras nulas o datos insignificantes). Tenga en cuenta que aparecerá un mensaje de error si se introduce un valor no numérico.</t>
  </si>
  <si>
    <t>Códigos</t>
  </si>
  <si>
    <t>Estas celdas sólo aceptan las letras Z, X, W o M y se encuentran a la derecha de las celdas de datos numéricos. El uso correcto de los códigos es esencial para asegurar la comparabilidad entre países y la integridad de los datos. Los códigos se utilizan en los análisis estadísticos e informes para indicar la cobertura de los datos y para explicar porqué no se dispone de éstos. Por favor, explique los problemas de cobertura de cada dato utilizando los siguientes códigos:</t>
  </si>
  <si>
    <t>Z - categoría no aplicable</t>
  </si>
  <si>
    <t>X - datos incluidos en otra parte</t>
  </si>
  <si>
    <t>Si existen elementos o categorías de datos en el sistema educativo nacional que no pueden ser desagregados en otras categorías, por favor, deje la celda de datos numéricos en blanco y escriba 'X' en la celda de códigos relacionada. Utilizando los identificadores de fila y columna de Excel o utilizando un texto libre, indique también en la celda de comentario, la celda en la que los datos están incluidos. Por favor, en caso sea necesario, utilice también el código 'W' que se describe a continuación.</t>
  </si>
  <si>
    <t>W - incluye datos de otra categoría</t>
  </si>
  <si>
    <t>M - datos no disponibles o faltantes</t>
  </si>
  <si>
    <t>Si una determinada categoría existe en el sistema educativo nacional, pero los datos relacionados no están disponibles, no se pueden estimar, ni se incluyen en otra celda del cuestionario, por favor, deje la celda de datos numéricos en blanco y escriba 'M' en la celda de códigos relacionada. En este caso, por favor tenga en cuenta que el total se considera faltante o incompleto con respecto a esta categoría. Agradeceremos proporcione un comentario para indicar porqué no se dispone de esos datos.</t>
  </si>
  <si>
    <t>Información de contacto del Instituto de Estadística de la UNESCO</t>
  </si>
  <si>
    <t>Correo electrónico:</t>
  </si>
  <si>
    <t>Correo:</t>
  </si>
  <si>
    <t>Instituto de Estadística de la UNESCO</t>
  </si>
  <si>
    <t>Código de cuestionario:</t>
  </si>
  <si>
    <t>País:</t>
  </si>
  <si>
    <t>1. Por favor proporcionar información sobre la(s) persona(s) responsable(s) de completar este cuestionario.</t>
  </si>
  <si>
    <t>Contacto 1: Persona encargada de completar el cuestionario:</t>
  </si>
  <si>
    <t>Nombre completo:</t>
  </si>
  <si>
    <t>Organización:</t>
  </si>
  <si>
    <t>Unidad de la organización:</t>
  </si>
  <si>
    <t>Función:</t>
  </si>
  <si>
    <t>Dirección de correo electrónico:</t>
  </si>
  <si>
    <t>Número de teléfono:</t>
  </si>
  <si>
    <t>Número de fax:</t>
  </si>
  <si>
    <t>Contacto 2: Jefe de la organización (si es diferente del contacto 1):</t>
  </si>
  <si>
    <t>2. Indique las direcciones de internet en donde se publican las estadísticas nacionales sobre educación terciaria.</t>
  </si>
  <si>
    <t>Estadísticas nacionales:</t>
  </si>
  <si>
    <t>3. Sírvanse proporcionar información sobre el año académico, fecha de referencia para las edades y las principales fuentes de datos.</t>
  </si>
  <si>
    <t>Estudiantes y personal académico</t>
  </si>
  <si>
    <t>Graduados</t>
  </si>
  <si>
    <t>Inicio del año académico (dd/mm/aaaa):</t>
  </si>
  <si>
    <t>Fin de año académico (dd/mm/aaaa):</t>
  </si>
  <si>
    <t>Fecha de referencia para las edades (dd/mm/aaaa)</t>
  </si>
  <si>
    <t>Fuentes:</t>
  </si>
  <si>
    <t>4. Indique el criterio utilizado para determinar el país de origen de los estudiantes.</t>
  </si>
  <si>
    <t>Se recomienda que el país de origen de los estudiantes del nivel terciario sea determinado por el país en el que obtuvieron el título de educación secundaria alta que da acceso a la educación terciaria. Cuando los países no tienen acceso a esta información se pueden utilizar criterios alternativos. Estos incluyen, en orden de preferencia, el país de residencia habitual o el de la ciudadanía.</t>
  </si>
  <si>
    <t>Definición del país de origen de los estudiantes:</t>
  </si>
  <si>
    <t>Criterios de origen:</t>
  </si>
  <si>
    <t>Sírvanse proporcionar la definición del país de origen en caso de que "otro" sea seleccionado:</t>
  </si>
  <si>
    <t>Educación terciaria de ciclo corto</t>
  </si>
  <si>
    <t>Grado en educación terciaria o nivel equivalente</t>
  </si>
  <si>
    <t>Nivel de maestría, especialización o equivalente</t>
  </si>
  <si>
    <t>Nivel de doctorado o equivalente</t>
  </si>
  <si>
    <t>Total terciaria</t>
  </si>
  <si>
    <t>Todos los programas</t>
  </si>
  <si>
    <t>de los cuales: Programas de primer título en educación terciaria</t>
  </si>
  <si>
    <t>CINE 5</t>
  </si>
  <si>
    <t>CINE 6</t>
  </si>
  <si>
    <t>CINE 661 + 665 + 666</t>
  </si>
  <si>
    <t>CINE 7</t>
  </si>
  <si>
    <t>CINE 761 + 766</t>
  </si>
  <si>
    <t>CINE 8</t>
  </si>
  <si>
    <t>CINE 5-8</t>
  </si>
  <si>
    <t>Instituciones públicas</t>
  </si>
  <si>
    <t>Masculino</t>
  </si>
  <si>
    <t>Femenino</t>
  </si>
  <si>
    <t>Masculino y femenino</t>
  </si>
  <si>
    <t>Instituciones privadas</t>
  </si>
  <si>
    <t>TOTAL</t>
  </si>
  <si>
    <t>Equivalentes de jornada completa</t>
  </si>
  <si>
    <t>Sexo</t>
  </si>
  <si>
    <t>Campos de educación desconocidos o no especificados</t>
  </si>
  <si>
    <t>Total: Todos los campos de educación</t>
  </si>
  <si>
    <t>Nuevos ingresos al nivel de la CINE</t>
  </si>
  <si>
    <t>Nuevos ingresos por primera vez en la educación terciaria</t>
  </si>
  <si>
    <t>De los cuales: nuevos ingresos por primera vez a la educación terciaria</t>
  </si>
  <si>
    <t>Edad</t>
  </si>
  <si>
    <t>CINE 5, 6, 7 y 8</t>
  </si>
  <si>
    <t>CINE 5, 661, 665, 666, 761 y 766</t>
  </si>
  <si>
    <t>Edad sin especificar</t>
  </si>
  <si>
    <t>Región</t>
  </si>
  <si>
    <t>País</t>
  </si>
  <si>
    <t>África</t>
  </si>
  <si>
    <t>África sin especificar</t>
  </si>
  <si>
    <t>Total: África</t>
  </si>
  <si>
    <t>América del Norte</t>
  </si>
  <si>
    <t>América del Norte sin especificar</t>
  </si>
  <si>
    <t>Total: América del Norte</t>
  </si>
  <si>
    <t>América Latina y el Caribe</t>
  </si>
  <si>
    <t>América Latina y el Caribe sin especificar</t>
  </si>
  <si>
    <t>Total: América Latina y el Caribe</t>
  </si>
  <si>
    <t>Europa</t>
  </si>
  <si>
    <t>Reino Unido</t>
  </si>
  <si>
    <t>Total: Europa</t>
  </si>
  <si>
    <t>Oceanía</t>
  </si>
  <si>
    <t>Total: Oceanía</t>
  </si>
  <si>
    <t>País de origen no especificado</t>
  </si>
  <si>
    <t>De los cuales: programas de primer título</t>
  </si>
  <si>
    <t>CINE 665 + 666</t>
  </si>
  <si>
    <t>CINE 766</t>
  </si>
  <si>
    <t>C1: Información general sobre los datos recogidos en el cuestionario</t>
  </si>
  <si>
    <t>Estudiantes
De jornada completa y parcial</t>
  </si>
  <si>
    <t>01 Educación</t>
  </si>
  <si>
    <t>02 Artes y humanidades</t>
  </si>
  <si>
    <t>03 Ciencias sociales, periodismo e información</t>
  </si>
  <si>
    <t>04 Administración de empresas y derecho</t>
  </si>
  <si>
    <t>05 Ciencias naturales, matemáticas y estadística</t>
  </si>
  <si>
    <t>06 Tecnologías de la información y la comunicación</t>
  </si>
  <si>
    <t>07 Ingeniería, industria y construcción</t>
  </si>
  <si>
    <t>08 Agricultura, silvicultura, pesca y veterinaria</t>
  </si>
  <si>
    <t>09 Salud y bienestar</t>
  </si>
  <si>
    <t>10 Servicios</t>
  </si>
  <si>
    <t>Campos de educación</t>
  </si>
  <si>
    <t>C2: Número de estudiantes por nivel de educación, intensidad de participación, tipo de institución y sexo</t>
  </si>
  <si>
    <t>C3: Número de estudiantes por nivel de educación, campo de educación y sexo</t>
  </si>
  <si>
    <t>C4: Número de nuevos ingresos y nuevos ingresos por primera vez por nivel educativo y sexo</t>
  </si>
  <si>
    <t>CINE 761+766+767</t>
  </si>
  <si>
    <t>C5: Número de estudiantes y nuevos ingresos por primera vez en la educación terciaria, por edad y sexo</t>
  </si>
  <si>
    <t>C6: Número de estudiantes internacionalmente móviles en la educación terciaria por país de origen y sexo</t>
  </si>
  <si>
    <t>Estudiantes internacionalmente móviles (de jornada completa y parcial)</t>
  </si>
  <si>
    <t>Argelia</t>
  </si>
  <si>
    <t>Benín</t>
  </si>
  <si>
    <t>Camerún</t>
  </si>
  <si>
    <t>República Centroafricana</t>
  </si>
  <si>
    <t>Comoras</t>
  </si>
  <si>
    <t>República Democrática del Congo</t>
  </si>
  <si>
    <t>Egipto</t>
  </si>
  <si>
    <t>Guinea Ecuatorial</t>
  </si>
  <si>
    <t>Etiopía</t>
  </si>
  <si>
    <t>Gabón</t>
  </si>
  <si>
    <t>Libia</t>
  </si>
  <si>
    <t>Malí</t>
  </si>
  <si>
    <t>Mauricio</t>
  </si>
  <si>
    <t>Marruecos</t>
  </si>
  <si>
    <t>Níger</t>
  </si>
  <si>
    <t>Santo Tomé y Príncipe</t>
  </si>
  <si>
    <t>Sierra Leona</t>
  </si>
  <si>
    <t>Sudáfrica</t>
  </si>
  <si>
    <t>Sudán del Sur</t>
  </si>
  <si>
    <t>Sudán</t>
  </si>
  <si>
    <t>Túnez</t>
  </si>
  <si>
    <t>República Unida de Tanzania</t>
  </si>
  <si>
    <t>Canadá</t>
  </si>
  <si>
    <t>Estados Unidos de América</t>
  </si>
  <si>
    <t>Anguila</t>
  </si>
  <si>
    <t>Antigua y Barbuda</t>
  </si>
  <si>
    <t>Belice</t>
  </si>
  <si>
    <t>Bolivia (Estado Plurinacional de)</t>
  </si>
  <si>
    <t>Brasil</t>
  </si>
  <si>
    <t>Islas Vírgenes Británicas</t>
  </si>
  <si>
    <t>Islas Caimán</t>
  </si>
  <si>
    <t>Curazao</t>
  </si>
  <si>
    <t>República Dominicana</t>
  </si>
  <si>
    <t>Granada</t>
  </si>
  <si>
    <t>Haití</t>
  </si>
  <si>
    <t>México</t>
  </si>
  <si>
    <t>Panamá</t>
  </si>
  <si>
    <t>Perú</t>
  </si>
  <si>
    <t>Saint Kitts y Nevis</t>
  </si>
  <si>
    <t>Santa Lucía</t>
  </si>
  <si>
    <t>San Vicente y las Granadinas</t>
  </si>
  <si>
    <t>Sint Maarten (parte holandesa)</t>
  </si>
  <si>
    <t>Trinidad y Tobago</t>
  </si>
  <si>
    <t>Islas Turcas y Caicos</t>
  </si>
  <si>
    <t>Venezuela (República Bolivariana de)</t>
  </si>
  <si>
    <t>Afganistán</t>
  </si>
  <si>
    <t>Azerbaiyán</t>
  </si>
  <si>
    <t>Bahrein</t>
  </si>
  <si>
    <t>Bhután</t>
  </si>
  <si>
    <t>Camboya</t>
  </si>
  <si>
    <t>China, Región Administrativa Especial de Hong Kong</t>
  </si>
  <si>
    <t>China, Región Administrativa Especial de Macao</t>
  </si>
  <si>
    <t>Chipre</t>
  </si>
  <si>
    <t>República Popular Democrática de Corea</t>
  </si>
  <si>
    <t>Irán (República Islámica del)</t>
  </si>
  <si>
    <t>Japón</t>
  </si>
  <si>
    <t>Jordania</t>
  </si>
  <si>
    <t>Kazajstán</t>
  </si>
  <si>
    <t>Kirguistán</t>
  </si>
  <si>
    <t>República Democrática Popular Lao</t>
  </si>
  <si>
    <t>Líbano</t>
  </si>
  <si>
    <t>Malasia</t>
  </si>
  <si>
    <t>Maldivas</t>
  </si>
  <si>
    <t>Omán</t>
  </si>
  <si>
    <t>Pakistán</t>
  </si>
  <si>
    <t>Palestina</t>
  </si>
  <si>
    <t>Filipinas</t>
  </si>
  <si>
    <t>República de Corea</t>
  </si>
  <si>
    <t>Arabia Saudita</t>
  </si>
  <si>
    <t>Singapur</t>
  </si>
  <si>
    <t>República Arabe Siria</t>
  </si>
  <si>
    <t>Tayikistán</t>
  </si>
  <si>
    <t>Tailandia</t>
  </si>
  <si>
    <t>Turquía</t>
  </si>
  <si>
    <t>Turkmenistán</t>
  </si>
  <si>
    <t>Emiratos Arabes Unidos</t>
  </si>
  <si>
    <t>Uzbekistán</t>
  </si>
  <si>
    <t>Asia sin especificar</t>
  </si>
  <si>
    <t>Belarús</t>
  </si>
  <si>
    <t>Bélgica</t>
  </si>
  <si>
    <t>Bosnia y Herzegovina</t>
  </si>
  <si>
    <t>Croacia</t>
  </si>
  <si>
    <t>Dinamarca</t>
  </si>
  <si>
    <t>Finlandia</t>
  </si>
  <si>
    <t>Francia</t>
  </si>
  <si>
    <t>Alemania</t>
  </si>
  <si>
    <t>Grecia</t>
  </si>
  <si>
    <t>Ciudad del Vaticano</t>
  </si>
  <si>
    <t>Hungría</t>
  </si>
  <si>
    <t>Islandia</t>
  </si>
  <si>
    <t>Irlanda</t>
  </si>
  <si>
    <t>Italia</t>
  </si>
  <si>
    <t>Letonia</t>
  </si>
  <si>
    <t>Lituania</t>
  </si>
  <si>
    <t>Luxemburgo</t>
  </si>
  <si>
    <t>Mónaco</t>
  </si>
  <si>
    <t>Países Bajos</t>
  </si>
  <si>
    <t>Noruega</t>
  </si>
  <si>
    <t>Polonia</t>
  </si>
  <si>
    <t>República de Moldova</t>
  </si>
  <si>
    <t>Rumania</t>
  </si>
  <si>
    <t>Federación de Rusia</t>
  </si>
  <si>
    <t>Eslovaquia</t>
  </si>
  <si>
    <t>Eslovenia</t>
  </si>
  <si>
    <t>España</t>
  </si>
  <si>
    <t>Suecia</t>
  </si>
  <si>
    <t>Suiza</t>
  </si>
  <si>
    <t>Ucrania</t>
  </si>
  <si>
    <t>Europa sin especificar</t>
  </si>
  <si>
    <t>Islas Cook</t>
  </si>
  <si>
    <t>Islas Marshall</t>
  </si>
  <si>
    <t>Micronesia (Estados Federados de)</t>
  </si>
  <si>
    <t>Nueva Zelandia</t>
  </si>
  <si>
    <t>Papua Nueva Guinea</t>
  </si>
  <si>
    <t>Islas Salomón</t>
  </si>
  <si>
    <t>Oceanía sin especificar</t>
  </si>
  <si>
    <t>Chequia</t>
  </si>
  <si>
    <t>C7: Número de graduados por nivel de educación, campo de educación y sexo</t>
  </si>
  <si>
    <t>C8: Número de personal académico por nivel de educación, tipo de dedicación, tipo de institución y sexo</t>
  </si>
  <si>
    <t>Personal académico
De jornada completa y parcial</t>
  </si>
  <si>
    <t>De los cuales: Educación terciaria de ciclo corto</t>
  </si>
  <si>
    <t>Por favor, seleccione un país</t>
  </si>
  <si>
    <t>Reino Unido de Gran Bretaña e Irlanda del Norte</t>
  </si>
  <si>
    <t>Por favor, seleccione un criterio</t>
  </si>
  <si>
    <t>País en donde se obtuvo el diploma de secundaria alta</t>
  </si>
  <si>
    <t>País de residencia habitual</t>
  </si>
  <si>
    <t>País de ciudadanía</t>
  </si>
  <si>
    <t>Otro, sírvase especificar</t>
  </si>
  <si>
    <t>Esta hoja contiene una lista completa de las validaciones de datos presentes en el cuestionario. Para revisar la lista de las validaciones con problemas por favor filtre los “Check” en la columna “Resultado” y realice las correcciones en las celdas de entrada del cuestionario que se indican en “Ubicación”.</t>
  </si>
  <si>
    <t>Resumen de datos con problemas:</t>
  </si>
  <si>
    <t>Cobertura de datos (%):</t>
  </si>
  <si>
    <t>Cantidad de errores:</t>
  </si>
  <si>
    <t>De los cuales: errores en las cifras</t>
  </si>
  <si>
    <t>De los cuales: errores en los códigos</t>
  </si>
  <si>
    <t>Lista de validación de datos en el cuestionario:</t>
  </si>
  <si>
    <t>Validación</t>
  </si>
  <si>
    <t>Descripción</t>
  </si>
  <si>
    <t>Fórmula (simplificada)</t>
  </si>
  <si>
    <t>Ubicación</t>
  </si>
  <si>
    <t>Lado izquierdo</t>
  </si>
  <si>
    <t>Lado derecho</t>
  </si>
  <si>
    <t>Operador</t>
  </si>
  <si>
    <t>Hola</t>
  </si>
  <si>
    <t>Celda</t>
  </si>
  <si>
    <t>Hoja</t>
  </si>
  <si>
    <t>Cifra</t>
  </si>
  <si>
    <t>Código</t>
  </si>
  <si>
    <t>Resultado</t>
  </si>
  <si>
    <t>Comentario del país</t>
  </si>
  <si>
    <t>Comparación de dos celdas que recogen el mismo dato</t>
  </si>
  <si>
    <t>Número de nuevos ingresos por primera vez es menor o igual al número total de nuevos ingresos</t>
  </si>
  <si>
    <t>Número de estudiantes equivalentes de jornada completa es menor o igual al número de estudiantes de jornada completa y parcial</t>
  </si>
  <si>
    <t>Graduados menores o iguales a estudiantes</t>
  </si>
  <si>
    <t>CINE 5 es menor o igual que CINE 5+6+7+8</t>
  </si>
  <si>
    <t>Número de estudiantes móviles es menor que el número total de estudiantes</t>
  </si>
  <si>
    <t>Número de nuevos ingresos es menor que el número total de estudiantes</t>
  </si>
  <si>
    <t>Suma de dos o más datos es igual al total</t>
  </si>
  <si>
    <t>Este cuestionario está diseñado para recoger datos comparables a nivel internacional sobre la educación formal en el nivel terciario, necesarios para la evaluación y monitoreo de los sistemas educativos en todo el mundo. Los datos forman una parte central de la base de datos de las estadísticas de educación que mantiene el Instituto de Estadística de la UNESCO (UIS). Estos se difunden ampliamente a la comunidad de usuarios y ayudan a informar a los responsables políticos, tanto a nivel nacional como internacional. Los datos son necesarios para el cálculo de los muchos indicadores educativos utilizados en el monitoreo del progreso hacia el logro de las metas regionales y globales, incluyendo los Objetivos de Desarrollo Sostenible (ODS) y la Agenda de Educación 2030.</t>
  </si>
  <si>
    <t>Antes de completar el cuestionario, primero deberán clasificar los programas de educación por nivel, de acuerdo a la revisión de 2011 de la Clasificación Internacional Normalizada de la Educación (CINE 2011). El UIS utilizará el mapa de la CINE 2011 de su país para validar el envío de estos datos. Si su país no cuenta con una versión actualizada del mapa de la CINE o si se han producido cambios posteriores en su sistema nacional de educación, por favor descargue, complete y actualice el cuestionario sobre los Sistemas Nacionales de Educación (UIS/ED/ISC11) que se encuentra disponible en nuestro sitio Web de Cuestionarios.</t>
  </si>
  <si>
    <t>Si un elemento de datos se refiere a una categoría no aplicable o que no existe en el sistema nacional de educación (por ejemplo, no existen programas de nivel 4 en su país), por favor, escriba "0" en la celda de datos numéricos  y 'Z' en la celda de códigos relacionada. El uso de este código indica que ni siquiera hipotéticamente pueden existir datos correspondientes a esta categoría.</t>
  </si>
  <si>
    <t>Si los datos incluyen otras categorías y por lo tanto existe allí una "sobre-cobertura", sírvase ingresar el valor en la celda de datos numéricos y 'W' en la celda de códigos relacionada. Mediante el uso de identificadores de fila y columna de Excel o mediante texto libre, por favor indique en la celda de comentario qué datos están incluidos. Cuando sea apropiado, utilice el código 'X', descrito anteriormente.</t>
  </si>
  <si>
    <t>Para cualquier consulta sobre este cuestionario, por favor comuníquese con el UIS a través de:</t>
  </si>
  <si>
    <t>Eswatini</t>
  </si>
  <si>
    <t>El más reciente mapeo CINE para su país está disponible en:</t>
  </si>
  <si>
    <t>http://uis.unesco.org/en/isced-mappings</t>
  </si>
  <si>
    <t>ISC_CAT5</t>
  </si>
  <si>
    <t>de los cuales:  programas vocacionales</t>
  </si>
  <si>
    <t>CINE 551 + 554</t>
  </si>
  <si>
    <t>Programas vocacionales únicamente</t>
  </si>
  <si>
    <t>AQ22</t>
  </si>
  <si>
    <t>C2'!AQ22 =C5'!V102</t>
  </si>
  <si>
    <t>C2'!Y22 =C5'!AB102</t>
  </si>
  <si>
    <t>AB102</t>
  </si>
  <si>
    <t>AQ21</t>
  </si>
  <si>
    <t>C2'!AQ21 =C5'!V72</t>
  </si>
  <si>
    <t>AQ20</t>
  </si>
  <si>
    <t>C2'!AQ20 =C5'!V42</t>
  </si>
  <si>
    <t>C2'!Y16 &lt;=C2'!V16</t>
  </si>
  <si>
    <t>C2'!Y19 &lt;=C2'!V19</t>
  </si>
  <si>
    <t>C2'!Y22 &lt;=C2'!V22</t>
  </si>
  <si>
    <t>C2'!Y23 &lt;=C2'!V23</t>
  </si>
  <si>
    <t>C2'!AE14 &lt;=C2'!AB14</t>
  </si>
  <si>
    <t>C2'!AE15 &lt;=C2'!AB15</t>
  </si>
  <si>
    <t>C2'!AE16 &lt;=C2'!AB16</t>
  </si>
  <si>
    <t>C2'!AE17 &lt;=C2'!AB17</t>
  </si>
  <si>
    <t>C2'!AE18 &lt;=C2'!AB18</t>
  </si>
  <si>
    <t>C2'!AE19 &lt;=C2'!AB19</t>
  </si>
  <si>
    <t>C2'!AE20 &lt;=C2'!AB20</t>
  </si>
  <si>
    <t>C2'!AE21 &lt;=C2'!AB21</t>
  </si>
  <si>
    <t>C2'!AE22 &lt;=C2'!AB22</t>
  </si>
  <si>
    <t>C2'!AE23 &lt;=C2'!AB23</t>
  </si>
  <si>
    <t>C2'!AK14 &lt;=C2'!AH14</t>
  </si>
  <si>
    <t>C2'!AK15 &lt;=C2'!AH15</t>
  </si>
  <si>
    <t>C2'!AK16 &lt;=C2'!AH16</t>
  </si>
  <si>
    <t>C2'!AK17 &lt;=C2'!AH17</t>
  </si>
  <si>
    <t>C2'!AK18 &lt;=C2'!AH18</t>
  </si>
  <si>
    <t>C2'!AK19 &lt;=C2'!AH19</t>
  </si>
  <si>
    <t>C2'!AK20 &lt;=C2'!AH20</t>
  </si>
  <si>
    <t>C2'!AK21 &lt;=C2'!AH21</t>
  </si>
  <si>
    <t>C2'!AK22 &lt;=C2'!AH22</t>
  </si>
  <si>
    <t>C2'!AK23 &lt;=C2'!AH23</t>
  </si>
  <si>
    <t>C2'!AQ23 &lt;=C2'!AQ22</t>
  </si>
  <si>
    <t>AQ23</t>
  </si>
  <si>
    <t>C4'!Y16 &lt;=C2'!AE22</t>
  </si>
  <si>
    <t>C4'!AB16 &lt;=C2'!AH22</t>
  </si>
  <si>
    <t>C4'!AE16 &lt;=C2'!AN22</t>
  </si>
  <si>
    <t>C5'!AB42 &lt;=C5'!V42</t>
  </si>
  <si>
    <t>C5'!AB72 &lt;=C5'!V72</t>
  </si>
  <si>
    <t>AB72</t>
  </si>
  <si>
    <t>C5'!AB102 &lt;=C5'!V102</t>
  </si>
  <si>
    <t>C6'!V238 &lt;=C2'!AQ20</t>
  </si>
  <si>
    <t>C6'!V464 &lt;=C2'!AQ21</t>
  </si>
  <si>
    <t>C6'!V690 &lt;=C2'!AQ22</t>
  </si>
  <si>
    <t>SUM('C2'!V14,'C2'!AB14,'C2'!AH14,'C2'!AN14)='C2'!AQ14</t>
  </si>
  <si>
    <t>SUM(V14,AB14,AH14,AN14)</t>
  </si>
  <si>
    <t>AQ14</t>
  </si>
  <si>
    <t>SUM('C2'!V15,'C2'!AB15,'C2'!AH15,'C2'!AN15)='C2'!AQ15</t>
  </si>
  <si>
    <t>SUM(V15,AB15,AH15,AN15)</t>
  </si>
  <si>
    <t>AQ15</t>
  </si>
  <si>
    <t>SUM('C2'!AQ14,'C2'!AQ15)='C2'!AQ16</t>
  </si>
  <si>
    <t>SUM(AQ14,AQ15)</t>
  </si>
  <si>
    <t>AQ16</t>
  </si>
  <si>
    <t>SUM('C2'!V17,'C2'!AB17,'C2'!AH17,'C2'!AN17)='C2'!AQ17</t>
  </si>
  <si>
    <t>SUM(V17,AB17,AH17,AN17)</t>
  </si>
  <si>
    <t>AQ17</t>
  </si>
  <si>
    <t>SUM('C2'!V18,'C2'!AB18,'C2'!AH18,'C2'!AN18)='C2'!AQ18</t>
  </si>
  <si>
    <t>SUM(V18,AB18,AH18,AN18)</t>
  </si>
  <si>
    <t>AQ18</t>
  </si>
  <si>
    <t>SUM('C2'!AQ17,'C2'!AQ18)='C2'!AQ19</t>
  </si>
  <si>
    <t>SUM(AQ17,AQ18)</t>
  </si>
  <si>
    <t>AQ19</t>
  </si>
  <si>
    <t>SUM('C2'!AQ14,'C2'!AQ17)='C2'!AQ20</t>
  </si>
  <si>
    <t>SUM(AQ14,AQ17)</t>
  </si>
  <si>
    <t>SUM('C2'!AQ15,'C2'!AQ18)='C2'!AQ21</t>
  </si>
  <si>
    <t>SUM(AQ15,AQ18)</t>
  </si>
  <si>
    <t>SUM('C2'!AQ16,'C2'!AQ19)='C2'!AQ22</t>
  </si>
  <si>
    <t>SUM(AQ16,AQ19)</t>
  </si>
  <si>
    <t>SUM('C2'!V23,'C2'!AB23,'C2'!AH23,'C2'!AN23)='C2'!AQ23</t>
  </si>
  <si>
    <t>SUM(V23,AB23,AH23,AN23)</t>
  </si>
  <si>
    <t>SUM('C5'!AB14:'C5'!AB41)='C5'!AB42</t>
  </si>
  <si>
    <t>SUM(AB14:AB41)</t>
  </si>
  <si>
    <t>SUM('C5'!AB44:'C5'!AB71)='C5'!AB72</t>
  </si>
  <si>
    <t>SUM(AB44:AB71)</t>
  </si>
  <si>
    <t>SUM('C5'!AB14,'C5'!AB44)='C5'!AB74</t>
  </si>
  <si>
    <t>SUM(AB14,AB44)</t>
  </si>
  <si>
    <t>AB74</t>
  </si>
  <si>
    <t>SUM('C5'!AB15,'C5'!AB45)='C5'!AB75</t>
  </si>
  <si>
    <t>SUM(AB15,AB45)</t>
  </si>
  <si>
    <t>AB75</t>
  </si>
  <si>
    <t>SUM('C5'!AB16,'C5'!AB46)='C5'!AB76</t>
  </si>
  <si>
    <t>SUM(AB16,AB46)</t>
  </si>
  <si>
    <t>AB76</t>
  </si>
  <si>
    <t>SUM('C5'!AB17,'C5'!AB47)='C5'!AB77</t>
  </si>
  <si>
    <t>SUM(AB17,AB47)</t>
  </si>
  <si>
    <t>AB77</t>
  </si>
  <si>
    <t>SUM('C5'!AB18,'C5'!AB48)='C5'!AB78</t>
  </si>
  <si>
    <t>SUM(AB18,AB48)</t>
  </si>
  <si>
    <t>AB78</t>
  </si>
  <si>
    <t>SUM('C5'!AB19,'C5'!AB49)='C5'!AB79</t>
  </si>
  <si>
    <t>SUM(AB19,AB49)</t>
  </si>
  <si>
    <t>AB79</t>
  </si>
  <si>
    <t>SUM('C5'!AB20,'C5'!AB50)='C5'!AB80</t>
  </si>
  <si>
    <t>SUM(AB20,AB50)</t>
  </si>
  <si>
    <t>AB80</t>
  </si>
  <si>
    <t>SUM('C5'!AB21,'C5'!AB51)='C5'!AB81</t>
  </si>
  <si>
    <t>SUM(AB21,AB51)</t>
  </si>
  <si>
    <t>AB81</t>
  </si>
  <si>
    <t>SUM('C5'!AB22,'C5'!AB52)='C5'!AB82</t>
  </si>
  <si>
    <t>SUM(AB22,AB52)</t>
  </si>
  <si>
    <t>AB82</t>
  </si>
  <si>
    <t>SUM('C5'!AB23,'C5'!AB53)='C5'!AB83</t>
  </si>
  <si>
    <t>SUM(AB23,AB53)</t>
  </si>
  <si>
    <t>AB83</t>
  </si>
  <si>
    <t>SUM('C5'!AB24,'C5'!AB54)='C5'!AB84</t>
  </si>
  <si>
    <t>SUM(AB24,AB54)</t>
  </si>
  <si>
    <t>AB84</t>
  </si>
  <si>
    <t>SUM('C5'!AB25,'C5'!AB55)='C5'!AB85</t>
  </si>
  <si>
    <t>SUM(AB25,AB55)</t>
  </si>
  <si>
    <t>AB85</t>
  </si>
  <si>
    <t>SUM('C5'!AB26,'C5'!AB56)='C5'!AB86</t>
  </si>
  <si>
    <t>SUM(AB26,AB56)</t>
  </si>
  <si>
    <t>AB86</t>
  </si>
  <si>
    <t>SUM('C5'!AB27,'C5'!AB57)='C5'!AB87</t>
  </si>
  <si>
    <t>SUM(AB27,AB57)</t>
  </si>
  <si>
    <t>AB87</t>
  </si>
  <si>
    <t>SUM('C5'!AB28,'C5'!AB58)='C5'!AB88</t>
  </si>
  <si>
    <t>SUM(AB28,AB58)</t>
  </si>
  <si>
    <t>AB88</t>
  </si>
  <si>
    <t>SUM('C5'!AB29,'C5'!AB59)='C5'!AB89</t>
  </si>
  <si>
    <t>SUM(AB29,AB59)</t>
  </si>
  <si>
    <t>AB89</t>
  </si>
  <si>
    <t>SUM('C5'!AB30,'C5'!AB60)='C5'!AB90</t>
  </si>
  <si>
    <t>SUM(AB30,AB60)</t>
  </si>
  <si>
    <t>AB90</t>
  </si>
  <si>
    <t>SUM('C5'!AB31,'C5'!AB61)='C5'!AB91</t>
  </si>
  <si>
    <t>SUM(AB31,AB61)</t>
  </si>
  <si>
    <t>AB91</t>
  </si>
  <si>
    <t>SUM('C5'!AB32,'C5'!AB62)='C5'!AB92</t>
  </si>
  <si>
    <t>SUM(AB32,AB62)</t>
  </si>
  <si>
    <t>AB92</t>
  </si>
  <si>
    <t>SUM('C5'!AB33,'C5'!AB63)='C5'!AB93</t>
  </si>
  <si>
    <t>SUM(AB33,AB63)</t>
  </si>
  <si>
    <t>AB93</t>
  </si>
  <si>
    <t>SUM('C5'!AB34,'C5'!AB64)='C5'!AB94</t>
  </si>
  <si>
    <t>SUM(AB34,AB64)</t>
  </si>
  <si>
    <t>AB94</t>
  </si>
  <si>
    <t>SUM('C5'!AB35,'C5'!AB65)='C5'!AB95</t>
  </si>
  <si>
    <t>SUM(AB35,AB65)</t>
  </si>
  <si>
    <t>AB95</t>
  </si>
  <si>
    <t>SUM('C5'!AB36,'C5'!AB66)='C5'!AB96</t>
  </si>
  <si>
    <t>SUM(AB36,AB66)</t>
  </si>
  <si>
    <t>AB96</t>
  </si>
  <si>
    <t>SUM('C5'!AB37,'C5'!AB67)='C5'!AB97</t>
  </si>
  <si>
    <t>SUM(AB37,AB67)</t>
  </si>
  <si>
    <t>AB97</t>
  </si>
  <si>
    <t>SUM('C5'!AB38,'C5'!AB68)='C5'!AB98</t>
  </si>
  <si>
    <t>SUM(AB38,AB68)</t>
  </si>
  <si>
    <t>AB98</t>
  </si>
  <si>
    <t>SUM('C5'!AB39,'C5'!AB69)='C5'!AB99</t>
  </si>
  <si>
    <t>SUM(AB39,AB69)</t>
  </si>
  <si>
    <t>AB99</t>
  </si>
  <si>
    <t>SUM('C5'!AB40,'C5'!AB70)='C5'!AB100</t>
  </si>
  <si>
    <t>SUM(AB40,AB70)</t>
  </si>
  <si>
    <t>AB100</t>
  </si>
  <si>
    <t>SUM('C5'!AB41,'C5'!AB71)='C5'!AB101</t>
  </si>
  <si>
    <t>SUM(AB41,AB71)</t>
  </si>
  <si>
    <t>AB101</t>
  </si>
  <si>
    <t>SUM('C5'!AB42,'C5'!AB72)='C5'!AB102</t>
  </si>
  <si>
    <t>SUM(AB42,AB72)</t>
  </si>
  <si>
    <t>Programas vocacionales son menores o iguales que todos los programas</t>
  </si>
  <si>
    <t>Programas de primer título en educación terciaria es menor o igual que todos los programas</t>
  </si>
  <si>
    <t>http://data.uis.unesco.org/</t>
  </si>
  <si>
    <t>Macedonia del Norte</t>
  </si>
  <si>
    <t>ENCUESTA DE EDUCACION FORMAL 2021</t>
  </si>
  <si>
    <t>Datos del año escolar o académico finalizado en 2020</t>
  </si>
  <si>
    <t>Fecha límite de entrega del cuestionario cumplimentado: 19 de febrero 2021</t>
  </si>
  <si>
    <t>Este cuestionario recoge datos sobre el año escolar o académico que finaliza en 2020 o el año más reciente. Si los datos no están disponibles para el año 2020, informe sobre el último año del que se dispone de datos.</t>
  </si>
  <si>
    <t>UIS_ED_C_2021</t>
  </si>
  <si>
    <t>Consejo Nacional de Rectores</t>
  </si>
  <si>
    <t>División de Planificación Interuniversitaria</t>
  </si>
  <si>
    <t>Investigación</t>
  </si>
  <si>
    <t>2296-5626</t>
  </si>
  <si>
    <t>Zully Chaves Zambrano</t>
  </si>
  <si>
    <t>zchaves@conare.ac.cr</t>
  </si>
  <si>
    <t xml:space="preserve">(506) 2519-5760 </t>
  </si>
  <si>
    <t>2519-5755</t>
  </si>
  <si>
    <t>Olman Madrigal Solórzano</t>
  </si>
  <si>
    <t>Jefe a.i.</t>
  </si>
  <si>
    <t>omadrigal@conare.ac.cr</t>
  </si>
  <si>
    <t>siesue.conare.ac.cr</t>
  </si>
  <si>
    <t>Oficinas de Registro y de Talento Humano de las Universidades Públicas, Consejo Nacional de Rectores, Consejo Superior de Educación, Consejo Nacional de Enseñanza Superior Universitaria Privada y Oficinas de Recursos Humanos de las Universidades Públicas</t>
  </si>
  <si>
    <t xml:space="preserve">Oficinas de Registro de las Universidades Públicas, Consejo Nacional de Rectores, Consejo Superior de Educación y Consejo Nacional de Enseñanza Superior Universitaria Privada </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</si>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</sst>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 #,##0.00_-;_-* &quot;-&quot;??_-;_-@_-"/>
    <numFmt numFmtId="165" formatCode="_-* #,##0\ _€_-;\-* #,##0\ _€_-;_-* &quot;-&quot;\ _€_-;_-@_-"/>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 numFmtId="171" formatCode="0.0"/>
  </numFmts>
  <fonts count="78">
    <font>
      <sz val="11"/>
      <color theme="1"/>
      <name val="Calibri"/>
      <family val="2"/>
      <scheme val="minor"/>
    </font>
    <font>
      <b/>
      <sz val="11"/>
      <color theme="1"/>
      <name val="Calibri"/>
      <family val="2"/>
      <scheme val="minor"/>
    </font>
    <font>
      <sz val="10"/>
      <name val="Arial"/>
      <family val="2"/>
    </font>
    <font>
      <sz val="10"/>
      <name val="Verdana"/>
      <family val="2"/>
    </font>
    <font>
      <sz val="10"/>
      <color indexed="8"/>
      <name val="Arial"/>
      <family val="2"/>
    </font>
    <font>
      <b/>
      <sz val="11"/>
      <color theme="0"/>
      <name val="Calibri"/>
      <family val="2"/>
      <scheme val="minor"/>
    </font>
    <font>
      <sz val="11"/>
      <name val="Calibri"/>
      <family val="2"/>
      <scheme val="minor"/>
    </font>
    <font>
      <b/>
      <sz val="11"/>
      <name val="Calibri"/>
      <family val="2"/>
      <scheme val="minor"/>
    </font>
    <font>
      <b/>
      <sz val="16"/>
      <color theme="0"/>
      <name val="Calibri"/>
      <family val="2"/>
      <scheme val="minor"/>
    </font>
    <font>
      <sz val="10"/>
      <color theme="1"/>
      <name val="Arial"/>
      <family val="2"/>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1"/>
      <color theme="1"/>
      <name val="Calibri"/>
      <family val="2"/>
      <scheme val="minor"/>
    </font>
    <font>
      <b/>
      <sz val="8"/>
      <color theme="1"/>
      <name val="Arial"/>
      <family val="2"/>
    </font>
    <font>
      <sz val="11"/>
      <color rgb="FFFF0000"/>
      <name val="Calibri"/>
      <family val="2"/>
      <scheme val="minor"/>
    </font>
    <font>
      <sz val="11"/>
      <color theme="1"/>
      <name val="Arial"/>
      <family val="2"/>
    </font>
    <font>
      <sz val="8"/>
      <name val="Calibri"/>
      <family val="2"/>
      <scheme val="minor"/>
    </font>
    <font>
      <sz val="8"/>
      <color theme="1"/>
      <name val="Calibri"/>
      <family val="2"/>
      <scheme val="minor"/>
    </font>
    <font>
      <sz val="10"/>
      <name val="Calibri"/>
      <family val="2"/>
      <scheme val="minor"/>
    </font>
    <font>
      <sz val="10"/>
      <color theme="1"/>
      <name val="Calibri"/>
      <family val="2"/>
      <scheme val="minor"/>
    </font>
    <font>
      <sz val="11"/>
      <name val="Arial"/>
      <family val="2"/>
    </font>
    <font>
      <b/>
      <sz val="10"/>
      <color theme="1"/>
      <name val="Calibri"/>
      <family val="2"/>
      <scheme val="minor"/>
    </font>
    <font>
      <sz val="10"/>
      <name val="Arial"/>
      <family val="2"/>
      <charset val="1"/>
    </font>
    <font>
      <u/>
      <sz val="11"/>
      <color indexed="12"/>
      <name val="Arial"/>
      <family val="2"/>
    </font>
    <font>
      <sz val="9"/>
      <color theme="1"/>
      <name val="Arial"/>
      <family val="2"/>
    </font>
    <font>
      <sz val="9"/>
      <color theme="1"/>
      <name val="Calibri"/>
      <family val="2"/>
      <scheme val="minor"/>
    </font>
    <font>
      <sz val="9"/>
      <color rgb="FFFF0000"/>
      <name val="Arial"/>
      <family val="2"/>
    </font>
    <font>
      <sz val="9"/>
      <name val="Arial"/>
      <family val="2"/>
    </font>
    <font>
      <i/>
      <sz val="8"/>
      <name val="Calibri"/>
      <family val="2"/>
      <scheme val="minor"/>
    </font>
    <font>
      <sz val="8"/>
      <color rgb="FF000000"/>
      <name val="Arial"/>
      <family val="2"/>
    </font>
    <font>
      <sz val="11"/>
      <name val="Calibri"/>
      <family val="2"/>
    </font>
    <font>
      <b/>
      <sz val="16"/>
      <name val="Calibri"/>
      <family val="2"/>
      <scheme val="minor"/>
    </font>
    <font>
      <b/>
      <sz val="16"/>
      <color theme="1"/>
      <name val="Calibri"/>
      <family val="2"/>
      <scheme val="minor"/>
    </font>
    <font>
      <b/>
      <sz val="24"/>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b/>
      <sz val="12"/>
      <color theme="0" tint="-4.9989318521683403E-2"/>
      <name val="Calibri"/>
      <family val="2"/>
      <scheme val="minor"/>
    </font>
    <font>
      <sz val="12"/>
      <color theme="1"/>
      <name val="Calibri"/>
      <family val="2"/>
      <scheme val="minor"/>
    </font>
    <font>
      <sz val="10"/>
      <color theme="0"/>
      <name val="Arial"/>
      <family val="2"/>
    </font>
    <font>
      <b/>
      <sz val="15"/>
      <color theme="3"/>
      <name val="Arial"/>
      <family val="2"/>
    </font>
    <font>
      <b/>
      <sz val="13"/>
      <color theme="3"/>
      <name val="Arial"/>
      <family val="2"/>
    </font>
    <font>
      <u/>
      <sz val="11"/>
      <color theme="10"/>
      <name val="Calibri"/>
      <family val="2"/>
      <charset val="1"/>
    </font>
    <font>
      <u/>
      <sz val="10"/>
      <color theme="10"/>
      <name val="Arial"/>
      <family val="2"/>
    </font>
    <font>
      <sz val="11"/>
      <color indexed="8"/>
      <name val="Calibri"/>
      <family val="2"/>
    </font>
    <font>
      <sz val="11"/>
      <color indexed="8"/>
      <name val="Calibri"/>
      <family val="2"/>
      <charset val="1"/>
    </font>
    <font>
      <b/>
      <sz val="8"/>
      <color theme="1"/>
      <name val="Calibri"/>
      <family val="2"/>
      <scheme val="minor"/>
    </font>
    <font>
      <b/>
      <sz val="8"/>
      <color theme="0"/>
      <name val="Calibri"/>
      <family val="2"/>
      <scheme val="minor"/>
    </font>
    <font>
      <sz val="8"/>
      <color rgb="FFFF0000"/>
      <name val="Arial"/>
      <family val="2"/>
    </font>
    <font>
      <b/>
      <sz val="8"/>
      <color rgb="FFFF0000"/>
      <name val="Calibri"/>
      <family val="2"/>
      <scheme val="minor"/>
    </font>
    <font>
      <b/>
      <sz val="12"/>
      <name val="Arial"/>
      <family val="2"/>
    </font>
    <font>
      <sz val="10"/>
      <color indexed="24"/>
      <name val="MS Sans Serif"/>
      <family val="2"/>
    </font>
    <font>
      <sz val="12"/>
      <name val="돋움체"/>
      <family val="3"/>
      <charset val="129"/>
    </font>
    <font>
      <i/>
      <sz val="11"/>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sz val="10"/>
      <color rgb="FFFF0000"/>
      <name val="Arial"/>
      <family val="2"/>
    </font>
    <font>
      <b/>
      <i/>
      <sz val="10"/>
      <color theme="0"/>
      <name val="Arial"/>
      <family val="2"/>
    </font>
    <font>
      <u/>
      <sz val="8"/>
      <color theme="1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C0C0C0"/>
        <bgColor rgb="FFCCCCFF"/>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10"/>
        <bgColor indexed="64"/>
      </patternFill>
    </fill>
    <fill>
      <patternFill patternType="solid">
        <fgColor rgb="FFFFA72B"/>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rgb="FFFFFF00"/>
        <bgColor indexed="64"/>
      </patternFill>
    </fill>
    <fill>
      <patternFill patternType="solid">
        <fgColor theme="2" tint="-9.9978637043366805E-2"/>
        <bgColor indexed="64"/>
      </patternFill>
    </fill>
    <fill>
      <patternFill patternType="solid">
        <fgColor rgb="FFEEEEEE"/>
        <bgColor indexed="64"/>
      </patternFill>
    </fill>
    <fill>
      <patternFill patternType="solid">
        <fgColor rgb="FF605F5D"/>
        <bgColor indexed="64"/>
      </patternFill>
    </fill>
    <fill>
      <patternFill patternType="solid">
        <fgColor rgb="FF908F8C"/>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63"/>
        <bgColor indexed="64"/>
      </patternFill>
    </fill>
    <fill>
      <patternFill patternType="solid">
        <fgColor indexed="22"/>
        <bgColor indexed="31"/>
      </patternFill>
    </fill>
    <fill>
      <patternFill patternType="solid">
        <fgColor theme="0" tint="-0.24994659260841701"/>
        <bgColor indexed="64"/>
      </patternFill>
    </fill>
    <fill>
      <patternFill patternType="solid">
        <fgColor rgb="FFFFC000"/>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rgb="FFFFFF00"/>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bottom style="thin">
        <color auto="1"/>
      </bottom>
      <diagonal/>
    </border>
    <border>
      <left style="thin">
        <color auto="1"/>
      </left>
      <right style="thin">
        <color auto="1"/>
      </right>
      <top/>
      <bottom/>
      <diagonal/>
    </border>
    <border>
      <left style="thin">
        <color indexed="55"/>
      </left>
      <right style="thin">
        <color indexed="55"/>
      </right>
      <top style="thin">
        <color indexed="55"/>
      </top>
      <bottom style="thin">
        <color indexed="55"/>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top style="thin">
        <color theme="0" tint="-0.14996795556505021"/>
      </top>
      <bottom style="thin">
        <color theme="0" tint="-0.1499679555650502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thin">
        <color theme="0" tint="-0.34998626667073579"/>
      </top>
      <bottom/>
      <diagonal/>
    </border>
    <border>
      <left/>
      <right/>
      <top style="thin">
        <color theme="0" tint="-0.34998626667073579"/>
      </top>
      <bottom style="thin">
        <color theme="0" tint="-0.34998626667073579"/>
      </bottom>
      <diagonal/>
    </border>
  </borders>
  <cellStyleXfs count="39233">
    <xf numFmtId="0" fontId="0" fillId="0" borderId="0"/>
    <xf numFmtId="0" fontId="2" fillId="0" borderId="0"/>
    <xf numFmtId="0" fontId="3" fillId="0" borderId="0"/>
    <xf numFmtId="0" fontId="4" fillId="5" borderId="0">
      <alignment horizontal="left"/>
    </xf>
    <xf numFmtId="0" fontId="2" fillId="0" borderId="0"/>
    <xf numFmtId="0" fontId="9" fillId="0" borderId="0"/>
    <xf numFmtId="0" fontId="11" fillId="0" borderId="1"/>
    <xf numFmtId="0" fontId="12" fillId="0" borderId="0"/>
    <xf numFmtId="0" fontId="13" fillId="6" borderId="5"/>
    <xf numFmtId="0" fontId="11" fillId="5" borderId="3">
      <alignment horizontal="center" wrapText="1"/>
    </xf>
    <xf numFmtId="0" fontId="11" fillId="5" borderId="5"/>
    <xf numFmtId="0" fontId="14" fillId="7" borderId="6">
      <alignment horizontal="left" vertical="top"/>
    </xf>
    <xf numFmtId="0" fontId="16" fillId="7" borderId="6">
      <alignment horizontal="left" vertical="top" wrapText="1"/>
    </xf>
    <xf numFmtId="0" fontId="17" fillId="7" borderId="0">
      <alignment horizontal="right" vertical="top" textRotation="90" wrapText="1"/>
    </xf>
    <xf numFmtId="0" fontId="13" fillId="6" borderId="5"/>
    <xf numFmtId="0" fontId="11" fillId="5" borderId="5"/>
    <xf numFmtId="0" fontId="14" fillId="7" borderId="6">
      <alignment horizontal="left" vertical="top"/>
    </xf>
    <xf numFmtId="0" fontId="16" fillId="7" borderId="6">
      <alignment horizontal="left" vertical="top" wrapText="1"/>
    </xf>
    <xf numFmtId="0" fontId="11" fillId="0" borderId="0"/>
    <xf numFmtId="0" fontId="11" fillId="9" borderId="9"/>
    <xf numFmtId="0" fontId="17" fillId="10" borderId="10">
      <alignment horizontal="right" vertical="top" wrapText="1"/>
    </xf>
    <xf numFmtId="0" fontId="22" fillId="5" borderId="0">
      <alignment horizontal="center"/>
    </xf>
    <xf numFmtId="0" fontId="20" fillId="5" borderId="0">
      <alignment horizontal="center" vertical="center"/>
    </xf>
    <xf numFmtId="0" fontId="2" fillId="8" borderId="0">
      <alignment horizontal="center" wrapText="1"/>
    </xf>
    <xf numFmtId="0" fontId="21" fillId="5" borderId="0">
      <alignment horizontal="center"/>
    </xf>
    <xf numFmtId="0" fontId="24" fillId="4" borderId="1">
      <protection locked="0"/>
    </xf>
    <xf numFmtId="0" fontId="25" fillId="4" borderId="9">
      <protection locked="0"/>
    </xf>
    <xf numFmtId="0" fontId="2" fillId="4" borderId="1"/>
    <xf numFmtId="0" fontId="2" fillId="5" borderId="0"/>
    <xf numFmtId="0" fontId="23" fillId="5" borderId="1">
      <alignment horizontal="left"/>
    </xf>
    <xf numFmtId="0" fontId="17" fillId="7" borderId="0">
      <alignment horizontal="right" vertical="top" wrapText="1"/>
    </xf>
    <xf numFmtId="0" fontId="19" fillId="8" borderId="0">
      <alignment horizontal="center"/>
    </xf>
    <xf numFmtId="0" fontId="2" fillId="5" borderId="1">
      <alignment horizontal="centerContinuous" wrapText="1"/>
    </xf>
    <xf numFmtId="0" fontId="15" fillId="11" borderId="0">
      <alignment horizontal="center" wrapText="1"/>
    </xf>
    <xf numFmtId="0" fontId="11" fillId="5" borderId="7">
      <alignment wrapText="1"/>
    </xf>
    <xf numFmtId="0" fontId="11" fillId="5" borderId="2"/>
    <xf numFmtId="0" fontId="11" fillId="5" borderId="4"/>
    <xf numFmtId="0" fontId="11" fillId="5" borderId="3">
      <alignment horizontal="center" wrapText="1"/>
    </xf>
    <xf numFmtId="0" fontId="2" fillId="0" borderId="0"/>
    <xf numFmtId="0" fontId="11" fillId="0" borderId="0"/>
    <xf numFmtId="0" fontId="11" fillId="5" borderId="1"/>
    <xf numFmtId="0" fontId="20" fillId="5" borderId="0">
      <alignment horizontal="right"/>
    </xf>
    <xf numFmtId="0" fontId="26" fillId="11" borderId="0">
      <alignment horizontal="center"/>
    </xf>
    <xf numFmtId="0" fontId="14" fillId="7" borderId="1">
      <alignment horizontal="left" vertical="top" wrapText="1"/>
    </xf>
    <xf numFmtId="0" fontId="14" fillId="7" borderId="8">
      <alignment horizontal="left" vertical="top" wrapText="1"/>
    </xf>
    <xf numFmtId="0" fontId="22" fillId="5" borderId="0">
      <alignment horizontal="center"/>
    </xf>
    <xf numFmtId="0" fontId="18" fillId="5" borderId="0"/>
    <xf numFmtId="0" fontId="27" fillId="0" borderId="0"/>
    <xf numFmtId="0" fontId="9" fillId="0" borderId="0"/>
    <xf numFmtId="0" fontId="13" fillId="6" borderId="1"/>
    <xf numFmtId="0" fontId="11" fillId="5" borderId="1"/>
    <xf numFmtId="0" fontId="16" fillId="7" borderId="20">
      <alignment horizontal="left" vertical="top" wrapText="1"/>
    </xf>
    <xf numFmtId="0" fontId="14" fillId="7" borderId="20">
      <alignment horizontal="left" vertical="top"/>
    </xf>
    <xf numFmtId="0" fontId="11" fillId="5" borderId="21"/>
    <xf numFmtId="0" fontId="11" fillId="5" borderId="22">
      <alignment horizontal="center" wrapText="1"/>
    </xf>
    <xf numFmtId="0" fontId="13" fillId="6" borderId="21"/>
    <xf numFmtId="0" fontId="11" fillId="5" borderId="18"/>
    <xf numFmtId="0" fontId="11" fillId="5" borderId="17"/>
    <xf numFmtId="0" fontId="2" fillId="0" borderId="0"/>
    <xf numFmtId="0" fontId="37" fillId="0" borderId="0"/>
    <xf numFmtId="0" fontId="11" fillId="0" borderId="1"/>
    <xf numFmtId="0" fontId="38" fillId="0" borderId="0" applyNumberFormat="0" applyFill="0" applyBorder="0" applyAlignment="0" applyProtection="0">
      <alignment vertical="top"/>
      <protection locked="0"/>
    </xf>
    <xf numFmtId="0" fontId="11" fillId="5" borderId="22">
      <alignment horizontal="center" wrapText="1"/>
    </xf>
    <xf numFmtId="0" fontId="2" fillId="0" borderId="0"/>
    <xf numFmtId="0" fontId="27" fillId="0" borderId="0"/>
    <xf numFmtId="0" fontId="27" fillId="0" borderId="0"/>
    <xf numFmtId="0" fontId="12" fillId="0" borderId="0"/>
    <xf numFmtId="0" fontId="27" fillId="0" borderId="0"/>
    <xf numFmtId="0" fontId="12" fillId="0" borderId="0"/>
    <xf numFmtId="0" fontId="16" fillId="7" borderId="31">
      <alignment horizontal="left" vertical="top" wrapText="1"/>
    </xf>
    <xf numFmtId="0" fontId="14" fillId="7" borderId="31">
      <alignment horizontal="left" vertical="top"/>
    </xf>
    <xf numFmtId="0" fontId="12" fillId="0" borderId="0"/>
    <xf numFmtId="0" fontId="9" fillId="0" borderId="0"/>
    <xf numFmtId="0" fontId="16" fillId="7" borderId="30">
      <alignment horizontal="left" vertical="top" wrapText="1"/>
    </xf>
    <xf numFmtId="0" fontId="14" fillId="7" borderId="30">
      <alignment horizontal="left" vertical="top"/>
    </xf>
    <xf numFmtId="0" fontId="13" fillId="6" borderId="1"/>
    <xf numFmtId="0" fontId="11" fillId="0" borderId="9"/>
    <xf numFmtId="0" fontId="11" fillId="0" borderId="1"/>
    <xf numFmtId="0" fontId="11" fillId="0" borderId="1"/>
    <xf numFmtId="0" fontId="11" fillId="0" borderId="1"/>
    <xf numFmtId="0" fontId="11" fillId="0" borderId="9"/>
    <xf numFmtId="0" fontId="24" fillId="4" borderId="9" applyBorder="0">
      <protection locked="0"/>
    </xf>
    <xf numFmtId="0" fontId="24" fillId="4" borderId="9" applyBorder="0">
      <protection locked="0"/>
    </xf>
    <xf numFmtId="0" fontId="24" fillId="4" borderId="9" applyBorder="0">
      <protection locked="0"/>
    </xf>
    <xf numFmtId="0" fontId="24" fillId="4" borderId="9" applyBorder="0">
      <protection locked="0"/>
    </xf>
    <xf numFmtId="0" fontId="2" fillId="4" borderId="1"/>
    <xf numFmtId="0" fontId="23" fillId="5" borderId="1">
      <alignment horizontal="left"/>
    </xf>
    <xf numFmtId="0" fontId="17" fillId="7" borderId="0">
      <alignment horizontal="right" vertical="top" wrapText="1"/>
    </xf>
    <xf numFmtId="0" fontId="17" fillId="7" borderId="0">
      <alignment horizontal="right" vertical="top" wrapText="1"/>
    </xf>
    <xf numFmtId="0" fontId="17" fillId="7" borderId="0">
      <alignment horizontal="right" vertical="top" textRotation="90" wrapText="1"/>
    </xf>
    <xf numFmtId="0" fontId="19" fillId="8" borderId="0">
      <alignment horizontal="center"/>
    </xf>
    <xf numFmtId="0" fontId="2" fillId="5" borderId="1">
      <alignment horizontal="centerContinuous" wrapText="1"/>
    </xf>
    <xf numFmtId="0" fontId="11" fillId="5" borderId="7">
      <alignment wrapText="1"/>
    </xf>
    <xf numFmtId="0" fontId="2" fillId="0" borderId="0"/>
    <xf numFmtId="0" fontId="11" fillId="5" borderId="1">
      <alignment wrapText="1"/>
    </xf>
    <xf numFmtId="0" fontId="14" fillId="7" borderId="1">
      <alignment horizontal="left" vertical="top" wrapText="1"/>
    </xf>
    <xf numFmtId="0" fontId="16" fillId="7" borderId="31">
      <alignment horizontal="left" vertical="top" wrapText="1"/>
    </xf>
    <xf numFmtId="0" fontId="14" fillId="7" borderId="8">
      <alignment horizontal="left" vertical="top" wrapText="1"/>
    </xf>
    <xf numFmtId="0" fontId="14" fillId="7" borderId="31">
      <alignment horizontal="left" vertical="top"/>
    </xf>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15" fillId="8" borderId="0"/>
    <xf numFmtId="0" fontId="51" fillId="0" borderId="0" applyNumberFormat="0" applyFill="0" applyBorder="0" applyAlignment="0" applyProtection="0"/>
    <xf numFmtId="0" fontId="11" fillId="0" borderId="44"/>
    <xf numFmtId="0" fontId="56" fillId="25" borderId="0" applyNumberFormat="0" applyBorder="0" applyAlignment="0" applyProtection="0"/>
    <xf numFmtId="0" fontId="56" fillId="26" borderId="0" applyNumberFormat="0" applyBorder="0" applyAlignment="0" applyProtection="0"/>
    <xf numFmtId="0" fontId="11" fillId="27" borderId="9"/>
    <xf numFmtId="0" fontId="11" fillId="9" borderId="9"/>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2" fillId="8" borderId="0">
      <alignment horizontal="center" wrapText="1"/>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5" borderId="0"/>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17" fillId="7" borderId="0">
      <alignment horizontal="right" vertical="top" textRotation="90" wrapText="1"/>
    </xf>
    <xf numFmtId="0" fontId="57" fillId="0" borderId="35" applyNumberFormat="0" applyFill="0" applyAlignment="0" applyProtection="0"/>
    <xf numFmtId="0" fontId="58" fillId="0" borderId="36"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1" fillId="0" borderId="0" applyNumberFormat="0" applyFill="0" applyBorder="0" applyAlignment="0" applyProtection="0"/>
    <xf numFmtId="0" fontId="60" fillId="0" borderId="0" applyNumberFormat="0" applyFill="0" applyBorder="0" applyAlignment="0" applyProtection="0"/>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9"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9" fillId="0" borderId="0"/>
    <xf numFmtId="0" fontId="27" fillId="0" borderId="0"/>
    <xf numFmtId="0" fontId="9" fillId="0" borderId="0"/>
    <xf numFmtId="0" fontId="27" fillId="0" borderId="0"/>
    <xf numFmtId="0" fontId="9" fillId="0" borderId="0"/>
    <xf numFmtId="0" fontId="27" fillId="0" borderId="0"/>
    <xf numFmtId="0" fontId="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12"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0" fontId="11" fillId="0" borderId="0"/>
    <xf numFmtId="0" fontId="37" fillId="0" borderId="0"/>
    <xf numFmtId="0" fontId="2"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3" fillId="6" borderId="44"/>
    <xf numFmtId="0" fontId="13" fillId="6" borderId="44"/>
    <xf numFmtId="0" fontId="13" fillId="6" borderId="44"/>
    <xf numFmtId="0" fontId="13" fillId="6"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2" fillId="0" borderId="0"/>
    <xf numFmtId="0" fontId="2" fillId="0" borderId="0"/>
    <xf numFmtId="0" fontId="13" fillId="28"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1" fillId="0" borderId="44"/>
    <xf numFmtId="0" fontId="11" fillId="0" borderId="44"/>
    <xf numFmtId="0" fontId="11" fillId="0" borderId="44"/>
    <xf numFmtId="165" fontId="9"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17" fillId="7" borderId="0">
      <alignment horizontal="right" vertical="top" textRotation="90" wrapText="1"/>
    </xf>
    <xf numFmtId="0" fontId="67" fillId="0" borderId="47" applyNumberFormat="0" applyAlignment="0" applyProtection="0">
      <alignment horizontal="left" vertical="center"/>
    </xf>
    <xf numFmtId="0" fontId="67" fillId="0" borderId="7">
      <alignment horizontal="left" vertical="center"/>
    </xf>
    <xf numFmtId="0" fontId="67" fillId="0" borderId="7">
      <alignment horizontal="left" vertical="center"/>
    </xf>
    <xf numFmtId="0" fontId="2" fillId="5" borderId="44">
      <alignment horizontal="centerContinuous" wrapText="1"/>
    </xf>
    <xf numFmtId="0" fontId="9" fillId="0" borderId="0"/>
    <xf numFmtId="0" fontId="12" fillId="0" borderId="0"/>
    <xf numFmtId="0" fontId="9" fillId="0" borderId="0"/>
    <xf numFmtId="9" fontId="2" fillId="0" borderId="0" applyFont="0" applyFill="0" applyBorder="0" applyAlignment="0" applyProtection="0"/>
    <xf numFmtId="4" fontId="68" fillId="0" borderId="0" applyFont="0" applyFill="0" applyBorder="0" applyAlignment="0" applyProtection="0"/>
    <xf numFmtId="3" fontId="68" fillId="0" borderId="0" applyFont="0" applyFill="0" applyBorder="0" applyAlignment="0" applyProtection="0"/>
    <xf numFmtId="166" fontId="69" fillId="0" borderId="0" applyFont="0" applyFill="0" applyBorder="0" applyAlignment="0" applyProtection="0"/>
    <xf numFmtId="167" fontId="69" fillId="0" borderId="0" applyFont="0" applyFill="0" applyBorder="0" applyAlignment="0" applyProtection="0"/>
    <xf numFmtId="168" fontId="69" fillId="0" borderId="0" applyFont="0" applyFill="0" applyBorder="0" applyAlignment="0" applyProtection="0"/>
    <xf numFmtId="169" fontId="69" fillId="0" borderId="0" applyFont="0" applyFill="0" applyBorder="0" applyAlignment="0" applyProtection="0"/>
    <xf numFmtId="9" fontId="68" fillId="0" borderId="0" applyFont="0" applyFill="0" applyBorder="0" applyAlignment="0" applyProtection="0"/>
    <xf numFmtId="0" fontId="2" fillId="0" borderId="0"/>
    <xf numFmtId="0" fontId="68" fillId="0" borderId="0"/>
    <xf numFmtId="170" fontId="68" fillId="0" borderId="0" applyFont="0" applyFill="0" applyBorder="0" applyAlignment="0" applyProtection="0"/>
    <xf numFmtId="170" fontId="68" fillId="0" borderId="0" applyFont="0" applyFill="0" applyBorder="0" applyAlignment="0" applyProtection="0"/>
  </cellStyleXfs>
  <cellXfs count="456">
    <xf numFmtId="0" fontId="0" fillId="0" borderId="0" xfId="0"/>
    <xf numFmtId="0" fontId="29" fillId="20" borderId="0" xfId="0" applyFont="1" applyFill="1" applyBorder="1" applyAlignment="1" applyProtection="1">
      <alignment horizontal="right"/>
      <protection locked="0"/>
    </xf>
    <xf numFmtId="0" fontId="0" fillId="20" borderId="0" xfId="0" applyFill="1" applyProtection="1">
      <protection locked="0"/>
    </xf>
    <xf numFmtId="0" fontId="0" fillId="0" borderId="0" xfId="0" applyProtection="1">
      <protection locked="0"/>
    </xf>
    <xf numFmtId="0" fontId="10" fillId="20" borderId="0" xfId="5" applyFont="1" applyFill="1" applyAlignment="1" applyProtection="1">
      <alignment vertical="center"/>
      <protection locked="0"/>
    </xf>
    <xf numFmtId="0" fontId="39" fillId="20" borderId="0" xfId="0" applyFont="1" applyFill="1" applyProtection="1">
      <protection locked="0"/>
    </xf>
    <xf numFmtId="0" fontId="29" fillId="20" borderId="0" xfId="0" applyFont="1" applyFill="1" applyProtection="1">
      <protection locked="0"/>
    </xf>
    <xf numFmtId="0" fontId="41" fillId="20" borderId="0" xfId="0" applyFont="1" applyFill="1" applyProtection="1">
      <protection locked="0"/>
    </xf>
    <xf numFmtId="0" fontId="39" fillId="0" borderId="0" xfId="0" applyFont="1" applyProtection="1">
      <protection locked="0"/>
    </xf>
    <xf numFmtId="49" fontId="42" fillId="0" borderId="0" xfId="1" applyNumberFormat="1" applyFont="1" applyProtection="1">
      <protection locked="0"/>
    </xf>
    <xf numFmtId="0" fontId="40" fillId="0" borderId="0" xfId="0" applyFont="1" applyProtection="1">
      <protection locked="0"/>
    </xf>
    <xf numFmtId="0" fontId="32" fillId="0" borderId="0" xfId="0" applyFont="1" applyProtection="1">
      <protection locked="0"/>
    </xf>
    <xf numFmtId="0" fontId="2" fillId="0" borderId="0" xfId="58" applyFont="1" applyProtection="1">
      <protection locked="0"/>
    </xf>
    <xf numFmtId="0" fontId="2" fillId="19" borderId="0" xfId="58" applyFont="1" applyFill="1" applyProtection="1">
      <protection locked="0"/>
    </xf>
    <xf numFmtId="0" fontId="37" fillId="0" borderId="0" xfId="59" applyProtection="1">
      <protection locked="0"/>
    </xf>
    <xf numFmtId="0" fontId="37" fillId="20" borderId="0" xfId="59" applyFill="1" applyAlignment="1" applyProtection="1">
      <alignment horizontal="right"/>
      <protection locked="0"/>
    </xf>
    <xf numFmtId="0" fontId="6" fillId="0" borderId="0" xfId="0" applyFont="1" applyFill="1" applyBorder="1" applyAlignment="1" applyProtection="1">
      <protection locked="0"/>
    </xf>
    <xf numFmtId="0" fontId="2" fillId="20" borderId="0" xfId="59" applyFont="1" applyFill="1" applyProtection="1">
      <protection locked="0"/>
    </xf>
    <xf numFmtId="0" fontId="37" fillId="0" borderId="0" xfId="59" applyFill="1" applyProtection="1">
      <protection locked="0"/>
    </xf>
    <xf numFmtId="0" fontId="2" fillId="0" borderId="0" xfId="59" applyFont="1" applyFill="1" applyProtection="1">
      <protection locked="0"/>
    </xf>
    <xf numFmtId="0" fontId="37" fillId="21" borderId="0" xfId="59" applyFill="1" applyProtection="1">
      <protection locked="0"/>
    </xf>
    <xf numFmtId="0" fontId="44" fillId="16" borderId="29" xfId="0" applyNumberFormat="1" applyFont="1" applyFill="1" applyBorder="1" applyAlignment="1" applyProtection="1">
      <alignment horizontal="right"/>
      <protection locked="0"/>
    </xf>
    <xf numFmtId="0" fontId="44" fillId="17" borderId="29" xfId="0" applyFont="1" applyFill="1" applyBorder="1" applyAlignment="1" applyProtection="1">
      <alignment horizontal="center"/>
      <protection locked="0"/>
    </xf>
    <xf numFmtId="0" fontId="44" fillId="18" borderId="29" xfId="0" applyFont="1" applyFill="1" applyBorder="1" applyAlignment="1" applyProtection="1">
      <alignment horizontal="left"/>
      <protection locked="0"/>
    </xf>
    <xf numFmtId="0" fontId="44" fillId="16" borderId="46" xfId="0" applyNumberFormat="1" applyFont="1" applyFill="1" applyBorder="1" applyAlignment="1" applyProtection="1">
      <alignment horizontal="right"/>
      <protection locked="0"/>
    </xf>
    <xf numFmtId="0" fontId="44" fillId="17" borderId="46" xfId="0" applyFont="1" applyFill="1" applyBorder="1" applyAlignment="1" applyProtection="1">
      <alignment horizontal="center"/>
      <protection locked="0"/>
    </xf>
    <xf numFmtId="0" fontId="44" fillId="18" borderId="46" xfId="0" applyFont="1" applyFill="1" applyBorder="1" applyAlignment="1" applyProtection="1">
      <alignment horizontal="left"/>
      <protection locked="0"/>
    </xf>
    <xf numFmtId="0" fontId="2" fillId="20" borderId="0" xfId="59" applyFont="1" applyFill="1" applyAlignment="1" applyProtection="1">
      <alignment horizontal="left"/>
      <protection locked="0"/>
    </xf>
    <xf numFmtId="0" fontId="0" fillId="0" borderId="0" xfId="0" applyFont="1" applyProtection="1">
      <protection locked="0"/>
    </xf>
    <xf numFmtId="0" fontId="46" fillId="13" borderId="0" xfId="0" applyFont="1" applyFill="1" applyAlignment="1" applyProtection="1">
      <alignment horizontal="right" vertical="center"/>
      <protection locked="0"/>
    </xf>
    <xf numFmtId="0" fontId="6" fillId="20" borderId="0" xfId="0" applyFont="1" applyFill="1" applyBorder="1" applyAlignment="1" applyProtection="1"/>
    <xf numFmtId="0" fontId="6" fillId="20" borderId="0" xfId="0" applyFont="1" applyFill="1" applyBorder="1" applyAlignment="1" applyProtection="1">
      <alignment horizontal="right"/>
    </xf>
    <xf numFmtId="0" fontId="46" fillId="13" borderId="0" xfId="0" applyFont="1" applyFill="1" applyAlignment="1" applyProtection="1">
      <alignment horizontal="right" vertical="center"/>
    </xf>
    <xf numFmtId="0" fontId="0" fillId="0" borderId="0" xfId="0" applyProtection="1"/>
    <xf numFmtId="0" fontId="8" fillId="13" borderId="0" xfId="0" applyFont="1" applyFill="1" applyAlignment="1" applyProtection="1">
      <alignment vertical="center"/>
    </xf>
    <xf numFmtId="0" fontId="0" fillId="13" borderId="0" xfId="0" applyFill="1" applyProtection="1"/>
    <xf numFmtId="0" fontId="0" fillId="0" borderId="0" xfId="0" applyFont="1" applyProtection="1"/>
    <xf numFmtId="0" fontId="0" fillId="13" borderId="0" xfId="0" applyFont="1" applyFill="1" applyProtection="1"/>
    <xf numFmtId="0" fontId="11" fillId="20" borderId="0" xfId="5" applyFont="1" applyFill="1" applyAlignment="1" applyProtection="1">
      <alignment horizontal="left" vertical="center" wrapText="1"/>
      <protection locked="0"/>
    </xf>
    <xf numFmtId="0" fontId="11" fillId="20" borderId="0" xfId="5" applyFont="1" applyFill="1" applyAlignment="1" applyProtection="1">
      <alignment horizontal="center" vertical="center" wrapText="1"/>
      <protection locked="0"/>
    </xf>
    <xf numFmtId="0" fontId="11" fillId="20" borderId="0" xfId="5" applyFont="1" applyFill="1" applyAlignment="1" applyProtection="1">
      <alignment horizontal="center" vertical="center" textRotation="90" wrapText="1"/>
      <protection locked="0"/>
    </xf>
    <xf numFmtId="0" fontId="6" fillId="0" borderId="0" xfId="0" applyFont="1" applyFill="1" applyProtection="1">
      <protection locked="0"/>
    </xf>
    <xf numFmtId="0" fontId="0" fillId="0" borderId="0" xfId="0" applyFill="1" applyProtection="1">
      <protection locked="0"/>
    </xf>
    <xf numFmtId="0" fontId="11" fillId="20" borderId="0" xfId="0" applyFont="1" applyFill="1" applyBorder="1" applyProtection="1">
      <protection locked="0"/>
    </xf>
    <xf numFmtId="0" fontId="32" fillId="20" borderId="0" xfId="0" applyFont="1" applyFill="1" applyAlignment="1" applyProtection="1">
      <alignment horizontal="right"/>
      <protection locked="0"/>
    </xf>
    <xf numFmtId="0" fontId="1" fillId="0" borderId="0" xfId="0" applyFont="1" applyFill="1" applyAlignment="1" applyProtection="1">
      <alignment vertical="center"/>
      <protection locked="0"/>
    </xf>
    <xf numFmtId="0" fontId="8" fillId="20" borderId="0" xfId="0" applyFont="1" applyFill="1" applyAlignment="1" applyProtection="1">
      <alignment vertical="center"/>
      <protection locked="0"/>
    </xf>
    <xf numFmtId="0" fontId="0" fillId="20" borderId="0" xfId="0" applyFont="1" applyFill="1" applyProtection="1">
      <protection locked="0"/>
    </xf>
    <xf numFmtId="0" fontId="11" fillId="20" borderId="0" xfId="5" applyFont="1" applyFill="1" applyBorder="1" applyAlignment="1" applyProtection="1">
      <alignment horizontal="center" vertical="center" wrapText="1"/>
      <protection locked="0"/>
    </xf>
    <xf numFmtId="0" fontId="30" fillId="0" borderId="0" xfId="0" applyFont="1" applyProtection="1">
      <protection locked="0"/>
    </xf>
    <xf numFmtId="0" fontId="11" fillId="20" borderId="0"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right" vertical="center" wrapText="1"/>
      <protection locked="0"/>
    </xf>
    <xf numFmtId="0" fontId="10" fillId="0" borderId="0" xfId="0" applyFont="1" applyProtection="1">
      <protection locked="0"/>
    </xf>
    <xf numFmtId="0" fontId="10" fillId="0" borderId="0" xfId="0" applyFont="1" applyAlignment="1" applyProtection="1">
      <alignment wrapText="1"/>
      <protection locked="0"/>
    </xf>
    <xf numFmtId="0" fontId="0" fillId="0" borderId="0" xfId="0" applyAlignment="1" applyProtection="1">
      <alignment vertical="center"/>
      <protection locked="0"/>
    </xf>
    <xf numFmtId="0" fontId="11" fillId="13" borderId="0" xfId="6" applyFont="1" applyFill="1" applyBorder="1" applyAlignment="1" applyProtection="1">
      <alignment horizontal="right" wrapText="1"/>
      <protection locked="0"/>
    </xf>
    <xf numFmtId="0" fontId="7" fillId="0" borderId="0" xfId="48" applyFont="1" applyFill="1" applyBorder="1" applyAlignment="1" applyProtection="1">
      <alignment vertical="center"/>
      <protection locked="0"/>
    </xf>
    <xf numFmtId="0" fontId="27" fillId="0" borderId="0" xfId="0" applyFont="1" applyProtection="1">
      <protection locked="0"/>
    </xf>
    <xf numFmtId="0" fontId="7" fillId="0" borderId="0" xfId="48" applyFont="1" applyFill="1" applyBorder="1" applyAlignment="1" applyProtection="1">
      <alignment horizontal="center" vertical="center" wrapText="1"/>
      <protection locked="0"/>
    </xf>
    <xf numFmtId="0" fontId="7" fillId="0" borderId="0" xfId="48" quotePrefix="1" applyFont="1" applyFill="1" applyBorder="1" applyAlignment="1" applyProtection="1">
      <alignment horizontal="center" vertical="center" wrapText="1"/>
      <protection locked="0"/>
    </xf>
    <xf numFmtId="0" fontId="27" fillId="0" borderId="0" xfId="48" applyFont="1" applyFill="1" applyProtection="1">
      <protection locked="0"/>
    </xf>
    <xf numFmtId="0" fontId="27" fillId="0" borderId="0" xfId="48" applyFont="1" applyAlignment="1" applyProtection="1">
      <alignment wrapText="1"/>
      <protection locked="0"/>
    </xf>
    <xf numFmtId="0" fontId="34" fillId="0" borderId="0" xfId="0" applyFont="1" applyProtection="1">
      <protection locked="0"/>
    </xf>
    <xf numFmtId="0" fontId="63" fillId="13" borderId="0" xfId="48" applyFont="1" applyFill="1" applyBorder="1" applyProtection="1">
      <protection locked="0"/>
    </xf>
    <xf numFmtId="0" fontId="66" fillId="13" borderId="0" xfId="48" applyFont="1" applyFill="1" applyBorder="1" applyProtection="1">
      <protection locked="0"/>
    </xf>
    <xf numFmtId="0" fontId="0" fillId="3" borderId="0" xfId="0" applyFont="1" applyFill="1" applyAlignment="1" applyProtection="1">
      <protection locked="0"/>
    </xf>
    <xf numFmtId="0" fontId="0" fillId="3" borderId="0" xfId="0" applyFill="1" applyProtection="1">
      <protection locked="0"/>
    </xf>
    <xf numFmtId="0" fontId="44" fillId="3" borderId="29" xfId="110" applyNumberFormat="1" applyFont="1" applyFill="1" applyBorder="1" applyAlignment="1" applyProtection="1">
      <alignment horizontal="right"/>
      <protection locked="0"/>
    </xf>
    <xf numFmtId="0" fontId="44" fillId="3" borderId="29" xfId="110" applyFont="1" applyFill="1" applyBorder="1" applyAlignment="1" applyProtection="1">
      <alignment horizontal="center"/>
      <protection locked="0"/>
    </xf>
    <xf numFmtId="0" fontId="44" fillId="3" borderId="29" xfId="110" applyFont="1" applyFill="1" applyBorder="1" applyAlignment="1" applyProtection="1">
      <alignment horizontal="left"/>
      <protection locked="0"/>
    </xf>
    <xf numFmtId="0" fontId="44" fillId="3" borderId="46" xfId="115" applyNumberFormat="1" applyFont="1" applyFill="1" applyBorder="1" applyAlignment="1" applyProtection="1">
      <alignment horizontal="right"/>
      <protection locked="0"/>
    </xf>
    <xf numFmtId="0" fontId="44" fillId="3" borderId="46" xfId="115" applyFont="1" applyFill="1" applyBorder="1" applyAlignment="1" applyProtection="1">
      <alignment horizontal="center"/>
      <protection locked="0"/>
    </xf>
    <xf numFmtId="0" fontId="44" fillId="3" borderId="46" xfId="115" applyFont="1" applyFill="1" applyBorder="1" applyAlignment="1" applyProtection="1">
      <alignment horizontal="left"/>
      <protection locked="0"/>
    </xf>
    <xf numFmtId="0" fontId="44" fillId="3" borderId="29" xfId="115" applyNumberFormat="1" applyFont="1" applyFill="1" applyBorder="1" applyAlignment="1" applyProtection="1">
      <alignment horizontal="right"/>
      <protection locked="0"/>
    </xf>
    <xf numFmtId="0" fontId="44" fillId="3" borderId="29" xfId="115" applyFont="1" applyFill="1" applyBorder="1" applyAlignment="1" applyProtection="1">
      <alignment horizontal="center"/>
      <protection locked="0"/>
    </xf>
    <xf numFmtId="0" fontId="44" fillId="3" borderId="29" xfId="115" applyFont="1" applyFill="1" applyBorder="1" applyAlignment="1" applyProtection="1">
      <alignment horizontal="left"/>
      <protection locked="0"/>
    </xf>
    <xf numFmtId="0" fontId="44" fillId="3" borderId="29" xfId="0" applyFont="1" applyFill="1" applyBorder="1" applyAlignment="1" applyProtection="1">
      <alignment horizontal="center"/>
      <protection locked="0"/>
    </xf>
    <xf numFmtId="0" fontId="44" fillId="3" borderId="29" xfId="0" applyFont="1" applyFill="1" applyBorder="1" applyAlignment="1" applyProtection="1">
      <alignment horizontal="left"/>
      <protection locked="0"/>
    </xf>
    <xf numFmtId="0" fontId="10" fillId="13" borderId="0" xfId="7003" quotePrefix="1" applyFont="1" applyFill="1" applyBorder="1" applyAlignment="1" applyProtection="1">
      <alignment vertical="center" wrapText="1"/>
    </xf>
    <xf numFmtId="0" fontId="32" fillId="0" borderId="60" xfId="6991" applyFont="1" applyBorder="1" applyProtection="1">
      <protection locked="0"/>
    </xf>
    <xf numFmtId="0" fontId="10" fillId="13" borderId="0" xfId="0" quotePrefix="1" applyFont="1" applyFill="1" applyBorder="1" applyAlignment="1" applyProtection="1">
      <alignment wrapText="1"/>
    </xf>
    <xf numFmtId="0" fontId="10" fillId="13" borderId="0" xfId="7031" quotePrefix="1" applyFont="1" applyFill="1" applyAlignment="1" applyProtection="1">
      <alignment horizontal="center"/>
    </xf>
    <xf numFmtId="0" fontId="2" fillId="0" borderId="0" xfId="38796" applyFont="1" applyProtection="1">
      <protection locked="0"/>
    </xf>
    <xf numFmtId="49" fontId="2" fillId="0" borderId="0" xfId="38796" applyNumberFormat="1" applyFont="1" applyProtection="1">
      <protection locked="0"/>
    </xf>
    <xf numFmtId="0" fontId="2" fillId="19" borderId="0" xfId="38796" applyFont="1" applyFill="1" applyProtection="1">
      <protection locked="0"/>
    </xf>
    <xf numFmtId="49" fontId="2" fillId="19" borderId="0" xfId="38796" applyNumberFormat="1" applyFont="1" applyFill="1" applyProtection="1">
      <protection locked="0"/>
    </xf>
    <xf numFmtId="0" fontId="2" fillId="20" borderId="0" xfId="38796" applyFont="1" applyFill="1" applyProtection="1">
      <protection locked="0"/>
    </xf>
    <xf numFmtId="0" fontId="2" fillId="0" borderId="0" xfId="38796" applyProtection="1">
      <protection locked="0"/>
    </xf>
    <xf numFmtId="0" fontId="37" fillId="0" borderId="0" xfId="7041" applyProtection="1">
      <protection locked="0"/>
    </xf>
    <xf numFmtId="0" fontId="2" fillId="34" borderId="0" xfId="38796" applyFont="1" applyFill="1" applyProtection="1">
      <protection locked="0"/>
    </xf>
    <xf numFmtId="49" fontId="2" fillId="34" borderId="0" xfId="38796" applyNumberFormat="1" applyFont="1" applyFill="1" applyProtection="1">
      <protection locked="0"/>
    </xf>
    <xf numFmtId="49" fontId="42" fillId="20" borderId="0" xfId="1" applyNumberFormat="1" applyFont="1" applyFill="1" applyProtection="1">
      <protection locked="0"/>
    </xf>
    <xf numFmtId="0" fontId="8" fillId="20" borderId="0" xfId="0" applyFont="1" applyFill="1" applyBorder="1" applyAlignment="1" applyProtection="1">
      <alignment vertical="center"/>
      <protection locked="0"/>
    </xf>
    <xf numFmtId="0" fontId="11" fillId="20" borderId="40" xfId="5" applyFont="1" applyFill="1" applyBorder="1" applyAlignment="1" applyProtection="1">
      <alignment horizontal="center" vertical="center" wrapText="1"/>
      <protection locked="0"/>
    </xf>
    <xf numFmtId="0" fontId="10" fillId="20" borderId="0" xfId="0" applyFont="1" applyFill="1" applyBorder="1" applyAlignment="1" applyProtection="1">
      <alignment wrapText="1"/>
      <protection locked="0"/>
    </xf>
    <xf numFmtId="0" fontId="11" fillId="20" borderId="0" xfId="5" applyFont="1" applyFill="1" applyBorder="1" applyAlignment="1" applyProtection="1">
      <alignment horizontal="center" vertical="center" textRotation="90" wrapText="1"/>
      <protection locked="0"/>
    </xf>
    <xf numFmtId="0" fontId="28" fillId="20" borderId="39" xfId="0" applyFont="1" applyFill="1" applyBorder="1" applyAlignment="1" applyProtection="1">
      <alignment wrapText="1"/>
      <protection locked="0"/>
    </xf>
    <xf numFmtId="0" fontId="44" fillId="3" borderId="49" xfId="115" applyNumberFormat="1" applyFont="1" applyFill="1" applyBorder="1" applyAlignment="1" applyProtection="1">
      <alignment horizontal="right"/>
      <protection locked="0"/>
    </xf>
    <xf numFmtId="0" fontId="44" fillId="16" borderId="49" xfId="0" applyNumberFormat="1" applyFont="1" applyFill="1" applyBorder="1" applyAlignment="1" applyProtection="1">
      <alignment horizontal="right"/>
      <protection locked="0"/>
    </xf>
    <xf numFmtId="0" fontId="6" fillId="20" borderId="0" xfId="0" applyFont="1" applyFill="1" applyBorder="1" applyAlignment="1" applyProtection="1">
      <alignment horizontal="center"/>
      <protection locked="0"/>
    </xf>
    <xf numFmtId="0" fontId="64" fillId="20" borderId="0" xfId="0" applyFont="1" applyFill="1" applyBorder="1" applyAlignment="1" applyProtection="1">
      <alignment vertical="center"/>
      <protection locked="0"/>
    </xf>
    <xf numFmtId="0" fontId="1" fillId="20" borderId="62" xfId="48" applyFont="1" applyFill="1" applyBorder="1" applyProtection="1">
      <protection locked="0"/>
    </xf>
    <xf numFmtId="0" fontId="11" fillId="30" borderId="0" xfId="0" applyFont="1" applyFill="1" applyBorder="1" applyAlignment="1" applyProtection="1">
      <alignment horizontal="center" vertical="center" textRotation="90" wrapText="1"/>
      <protection locked="0"/>
    </xf>
    <xf numFmtId="0" fontId="32" fillId="20" borderId="0" xfId="0" applyFont="1" applyFill="1" applyProtection="1">
      <protection locked="0"/>
    </xf>
    <xf numFmtId="0" fontId="11" fillId="20" borderId="40"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center" vertical="center" wrapText="1"/>
      <protection locked="0"/>
    </xf>
    <xf numFmtId="0" fontId="11" fillId="13" borderId="0" xfId="115" applyFont="1" applyFill="1" applyBorder="1" applyAlignment="1" applyProtection="1">
      <alignment horizontal="right" wrapText="1"/>
      <protection locked="0"/>
    </xf>
    <xf numFmtId="0" fontId="11" fillId="20" borderId="40" xfId="5" quotePrefix="1" applyFont="1" applyFill="1" applyBorder="1" applyAlignment="1" applyProtection="1">
      <alignment horizontal="right" vertical="center" wrapText="1"/>
      <protection locked="0"/>
    </xf>
    <xf numFmtId="0" fontId="11" fillId="20" borderId="40" xfId="5" applyFont="1" applyFill="1" applyBorder="1" applyAlignment="1" applyProtection="1">
      <alignment horizontal="right" wrapText="1"/>
      <protection locked="0"/>
    </xf>
    <xf numFmtId="0" fontId="11" fillId="20" borderId="40" xfId="5" quotePrefix="1" applyFont="1" applyFill="1" applyBorder="1" applyAlignment="1" applyProtection="1">
      <alignment horizontal="right" wrapText="1"/>
      <protection locked="0"/>
    </xf>
    <xf numFmtId="0" fontId="65" fillId="20" borderId="40" xfId="5" quotePrefix="1" applyFont="1" applyFill="1" applyBorder="1" applyAlignment="1" applyProtection="1">
      <alignment horizontal="right" vertical="center" wrapText="1"/>
      <protection locked="0"/>
    </xf>
    <xf numFmtId="0" fontId="65" fillId="20" borderId="40" xfId="5" applyFont="1" applyFill="1" applyBorder="1" applyAlignment="1" applyProtection="1">
      <alignment horizontal="right" vertical="center" wrapText="1"/>
      <protection locked="0"/>
    </xf>
    <xf numFmtId="0" fontId="0" fillId="20" borderId="0" xfId="48" applyFont="1" applyFill="1" applyBorder="1" applyAlignment="1" applyProtection="1">
      <alignment horizontal="center" vertical="center" wrapText="1"/>
      <protection locked="0"/>
    </xf>
    <xf numFmtId="46" fontId="11" fillId="20" borderId="40" xfId="5" quotePrefix="1" applyNumberFormat="1" applyFont="1" applyFill="1" applyBorder="1" applyAlignment="1" applyProtection="1">
      <alignment horizontal="right" vertical="center" wrapText="1"/>
      <protection locked="0"/>
    </xf>
    <xf numFmtId="171" fontId="37" fillId="20" borderId="0" xfId="59" applyNumberFormat="1" applyFill="1" applyAlignment="1" applyProtection="1">
      <alignment horizontal="right"/>
      <protection locked="0"/>
    </xf>
    <xf numFmtId="0" fontId="8" fillId="13" borderId="0" xfId="0" applyFont="1" applyFill="1" applyAlignment="1" applyProtection="1">
      <alignment horizontal="left" vertical="center"/>
    </xf>
    <xf numFmtId="0" fontId="6" fillId="14" borderId="19" xfId="6" applyFont="1" applyFill="1" applyBorder="1" applyAlignment="1" applyProtection="1">
      <alignment horizontal="left" vertical="center" wrapText="1"/>
    </xf>
    <xf numFmtId="0" fontId="10" fillId="20" borderId="0" xfId="5" applyFont="1" applyFill="1" applyAlignment="1" applyProtection="1">
      <alignment vertical="center"/>
    </xf>
    <xf numFmtId="0" fontId="45" fillId="14" borderId="19" xfId="6" applyFont="1" applyFill="1" applyBorder="1" applyAlignment="1" applyProtection="1">
      <alignment horizontal="center" vertical="center" wrapText="1"/>
    </xf>
    <xf numFmtId="0" fontId="10" fillId="20" borderId="0" xfId="5" applyFont="1" applyFill="1" applyAlignment="1" applyProtection="1">
      <alignment vertical="center" wrapText="1"/>
    </xf>
    <xf numFmtId="0" fontId="10" fillId="20" borderId="0" xfId="5" applyFont="1" applyFill="1" applyBorder="1" applyAlignment="1" applyProtection="1">
      <alignment vertical="center" wrapText="1"/>
    </xf>
    <xf numFmtId="0" fontId="7" fillId="13" borderId="0" xfId="0" applyFont="1" applyFill="1" applyAlignment="1" applyProtection="1">
      <alignment horizontal="left" vertical="center" wrapText="1"/>
    </xf>
    <xf numFmtId="0" fontId="10" fillId="2" borderId="0" xfId="0" applyFont="1" applyFill="1" applyBorder="1" applyAlignment="1" applyProtection="1">
      <alignment wrapText="1"/>
    </xf>
    <xf numFmtId="0" fontId="10" fillId="2" borderId="0" xfId="0" applyFont="1" applyFill="1" applyAlignment="1" applyProtection="1">
      <alignment wrapText="1"/>
    </xf>
    <xf numFmtId="0" fontId="43" fillId="13" borderId="0" xfId="0" applyFont="1" applyFill="1" applyAlignment="1" applyProtection="1">
      <alignment vertical="center"/>
    </xf>
    <xf numFmtId="14" fontId="43" fillId="13" borderId="0" xfId="0" applyNumberFormat="1" applyFont="1" applyFill="1" applyAlignment="1" applyProtection="1">
      <alignment vertical="center"/>
    </xf>
    <xf numFmtId="0" fontId="43" fillId="13" borderId="0" xfId="0" applyFont="1" applyFill="1" applyAlignment="1" applyProtection="1">
      <alignment horizontal="left" vertical="center"/>
    </xf>
    <xf numFmtId="0" fontId="0" fillId="13" borderId="0" xfId="0" applyFill="1" applyAlignment="1" applyProtection="1">
      <alignment horizontal="left"/>
    </xf>
    <xf numFmtId="0" fontId="0" fillId="0" borderId="0" xfId="0" applyAlignment="1" applyProtection="1">
      <alignment horizontal="left"/>
    </xf>
    <xf numFmtId="0" fontId="0" fillId="13" borderId="0" xfId="0" applyFont="1" applyFill="1" applyAlignment="1" applyProtection="1">
      <alignment vertical="center"/>
    </xf>
    <xf numFmtId="0" fontId="48" fillId="13" borderId="0" xfId="0" applyFont="1" applyFill="1" applyBorder="1" applyAlignment="1" applyProtection="1">
      <alignment wrapText="1"/>
    </xf>
    <xf numFmtId="0" fontId="0" fillId="3" borderId="0" xfId="0" applyFont="1" applyFill="1" applyAlignment="1" applyProtection="1">
      <alignment vertical="center"/>
    </xf>
    <xf numFmtId="0" fontId="48" fillId="13" borderId="0" xfId="0" applyFont="1" applyFill="1" applyBorder="1" applyAlignment="1" applyProtection="1">
      <alignment vertical="top" wrapText="1"/>
    </xf>
    <xf numFmtId="0" fontId="6" fillId="13" borderId="0" xfId="38" applyFont="1" applyFill="1" applyAlignment="1" applyProtection="1">
      <alignment vertical="center"/>
    </xf>
    <xf numFmtId="0" fontId="5" fillId="13" borderId="0" xfId="2" applyFont="1" applyFill="1" applyAlignment="1" applyProtection="1">
      <alignment horizontal="center" vertical="center" wrapText="1"/>
    </xf>
    <xf numFmtId="0" fontId="6" fillId="3" borderId="0" xfId="38" applyFont="1" applyFill="1" applyAlignment="1" applyProtection="1">
      <alignment vertical="center"/>
    </xf>
    <xf numFmtId="0" fontId="8" fillId="13" borderId="0" xfId="0" applyFont="1" applyFill="1" applyAlignment="1" applyProtection="1">
      <alignment horizontal="center" vertical="center"/>
    </xf>
    <xf numFmtId="0" fontId="49" fillId="13" borderId="0" xfId="38" applyFont="1" applyFill="1" applyAlignment="1" applyProtection="1">
      <alignment vertical="center"/>
    </xf>
    <xf numFmtId="0" fontId="49" fillId="3" borderId="0" xfId="38" applyFont="1" applyFill="1" applyAlignment="1" applyProtection="1">
      <alignment vertical="center"/>
    </xf>
    <xf numFmtId="0" fontId="6" fillId="13" borderId="0" xfId="2" applyFont="1" applyFill="1" applyAlignment="1" applyProtection="1">
      <alignment horizontal="left" vertical="center"/>
    </xf>
    <xf numFmtId="0" fontId="6" fillId="13" borderId="0" xfId="2" applyFont="1" applyFill="1" applyAlignment="1" applyProtection="1">
      <alignment horizontal="left" vertical="center" wrapText="1"/>
    </xf>
    <xf numFmtId="0" fontId="53" fillId="13" borderId="0" xfId="38" applyFont="1" applyFill="1" applyAlignment="1" applyProtection="1">
      <alignment vertical="center"/>
    </xf>
    <xf numFmtId="0" fontId="6" fillId="13" borderId="0" xfId="38" applyFont="1" applyFill="1" applyProtection="1"/>
    <xf numFmtId="0" fontId="6" fillId="0" borderId="0" xfId="38" applyFont="1" applyFill="1" applyProtection="1"/>
    <xf numFmtId="0" fontId="54" fillId="13" borderId="0" xfId="0" applyFont="1" applyFill="1" applyAlignment="1" applyProtection="1">
      <alignment horizontal="center" vertical="center"/>
    </xf>
    <xf numFmtId="0" fontId="49" fillId="13" borderId="0" xfId="2" applyFont="1" applyFill="1" applyAlignment="1" applyProtection="1">
      <alignment vertical="center" wrapText="1"/>
    </xf>
    <xf numFmtId="0" fontId="49" fillId="3" borderId="0" xfId="38" applyFont="1" applyFill="1" applyProtection="1"/>
    <xf numFmtId="0" fontId="6" fillId="13" borderId="0" xfId="38" applyFont="1" applyFill="1" applyAlignment="1" applyProtection="1">
      <alignment horizontal="left" vertical="center" wrapText="1"/>
    </xf>
    <xf numFmtId="0" fontId="53" fillId="13" borderId="0" xfId="38" applyFont="1" applyFill="1" applyAlignment="1" applyProtection="1">
      <alignment horizontal="left" vertical="center"/>
    </xf>
    <xf numFmtId="0" fontId="0" fillId="13" borderId="0" xfId="0" applyFont="1" applyFill="1" applyAlignment="1" applyProtection="1">
      <alignment horizontal="left" vertical="center"/>
    </xf>
    <xf numFmtId="0" fontId="31" fillId="13" borderId="0" xfId="38" applyFont="1" applyFill="1" applyAlignment="1" applyProtection="1">
      <alignment horizontal="center" vertical="center" wrapText="1"/>
    </xf>
    <xf numFmtId="0" fontId="6" fillId="13" borderId="0" xfId="38" applyFont="1" applyFill="1" applyAlignment="1" applyProtection="1">
      <alignment horizontal="left" vertical="center"/>
    </xf>
    <xf numFmtId="0" fontId="55" fillId="13" borderId="0" xfId="0" applyFont="1" applyFill="1" applyAlignment="1" applyProtection="1">
      <alignment vertical="center"/>
    </xf>
    <xf numFmtId="0" fontId="55" fillId="3" borderId="0" xfId="0" applyFont="1" applyFill="1" applyAlignment="1" applyProtection="1">
      <alignment vertical="center"/>
    </xf>
    <xf numFmtId="0" fontId="55" fillId="13" borderId="0" xfId="0" applyFont="1" applyFill="1" applyAlignment="1" applyProtection="1">
      <alignment horizontal="left" vertical="center"/>
    </xf>
    <xf numFmtId="0" fontId="0" fillId="3" borderId="0" xfId="0" applyFont="1" applyFill="1" applyAlignment="1" applyProtection="1">
      <alignment horizontal="left" vertical="center"/>
    </xf>
    <xf numFmtId="0" fontId="46" fillId="22" borderId="0" xfId="0" applyFont="1" applyFill="1" applyAlignment="1" applyProtection="1">
      <alignment horizontal="right" vertical="center"/>
      <protection locked="0"/>
    </xf>
    <xf numFmtId="0" fontId="71" fillId="31" borderId="0" xfId="7001" applyFont="1" applyFill="1" applyAlignment="1" applyProtection="1">
      <alignment vertical="center"/>
    </xf>
    <xf numFmtId="0" fontId="71" fillId="31" borderId="0" xfId="7001" applyFont="1" applyFill="1" applyAlignment="1" applyProtection="1">
      <alignment horizontal="center" vertical="center"/>
    </xf>
    <xf numFmtId="0" fontId="71" fillId="31" borderId="0" xfId="7001" applyFont="1" applyFill="1" applyAlignment="1" applyProtection="1">
      <alignment horizontal="left" vertical="center"/>
    </xf>
    <xf numFmtId="0" fontId="9" fillId="2" borderId="0" xfId="7001" applyFont="1" applyFill="1" applyProtection="1"/>
    <xf numFmtId="0" fontId="9" fillId="2" borderId="0" xfId="7001" applyFont="1" applyFill="1" applyAlignment="1" applyProtection="1">
      <alignment horizontal="center" vertical="center"/>
    </xf>
    <xf numFmtId="0" fontId="9" fillId="2" borderId="0" xfId="7001" applyFont="1" applyFill="1" applyAlignment="1" applyProtection="1">
      <alignment horizontal="center"/>
    </xf>
    <xf numFmtId="0" fontId="9" fillId="2" borderId="0" xfId="7001" applyFont="1" applyFill="1" applyAlignment="1" applyProtection="1">
      <alignment horizontal="left"/>
    </xf>
    <xf numFmtId="0" fontId="9" fillId="2" borderId="0" xfId="7001" applyFont="1" applyFill="1" applyAlignment="1" applyProtection="1">
      <alignment horizontal="left" vertical="center" wrapText="1"/>
    </xf>
    <xf numFmtId="0" fontId="9" fillId="2" borderId="0" xfId="7001" applyFont="1" applyFill="1" applyAlignment="1" applyProtection="1">
      <alignment horizontal="center" vertical="center" wrapText="1"/>
    </xf>
    <xf numFmtId="0" fontId="72" fillId="31" borderId="0" xfId="7001" applyFont="1" applyFill="1" applyAlignment="1" applyProtection="1">
      <alignment vertical="center"/>
    </xf>
    <xf numFmtId="0" fontId="72" fillId="31" borderId="0" xfId="7001" applyFont="1" applyFill="1" applyAlignment="1" applyProtection="1">
      <alignment horizontal="center" vertical="center"/>
    </xf>
    <xf numFmtId="0" fontId="72" fillId="31" borderId="0" xfId="7001" applyFont="1" applyFill="1" applyAlignment="1" applyProtection="1">
      <alignment horizontal="left" vertical="center"/>
    </xf>
    <xf numFmtId="0" fontId="73" fillId="32" borderId="50" xfId="7001" applyFont="1" applyFill="1" applyBorder="1" applyAlignment="1" applyProtection="1">
      <alignment horizontal="left" vertical="center" wrapText="1"/>
    </xf>
    <xf numFmtId="1" fontId="74" fillId="2" borderId="29" xfId="7001" applyNumberFormat="1" applyFont="1" applyFill="1" applyBorder="1" applyAlignment="1" applyProtection="1">
      <alignment vertical="center" wrapText="1"/>
    </xf>
    <xf numFmtId="1" fontId="75"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horizontal="center" vertical="center" wrapText="1"/>
    </xf>
    <xf numFmtId="1" fontId="74" fillId="2" borderId="0" xfId="7001" applyNumberFormat="1" applyFont="1" applyFill="1" applyBorder="1" applyAlignment="1" applyProtection="1">
      <alignment horizontal="left" vertical="center" wrapText="1"/>
    </xf>
    <xf numFmtId="0" fontId="76" fillId="32" borderId="50" xfId="7001" applyFont="1" applyFill="1" applyBorder="1" applyAlignment="1" applyProtection="1">
      <alignment horizontal="left" vertical="center" wrapText="1" indent="1"/>
    </xf>
    <xf numFmtId="0" fontId="56" fillId="32" borderId="60" xfId="7001" applyFont="1" applyFill="1" applyBorder="1" applyAlignment="1" applyProtection="1">
      <alignment horizontal="center" vertical="center" wrapText="1"/>
    </xf>
    <xf numFmtId="0" fontId="30" fillId="32" borderId="60" xfId="7001" applyFont="1" applyFill="1" applyBorder="1" applyAlignment="1" applyProtection="1">
      <alignment horizontal="center" vertical="center" wrapText="1"/>
    </xf>
    <xf numFmtId="0" fontId="30" fillId="32" borderId="60" xfId="7001" quotePrefix="1" applyFont="1" applyFill="1" applyBorder="1" applyAlignment="1" applyProtection="1">
      <alignment horizontal="center" vertical="center" wrapText="1"/>
    </xf>
    <xf numFmtId="0" fontId="30" fillId="32" borderId="60" xfId="7001" applyFont="1" applyFill="1" applyBorder="1" applyAlignment="1" applyProtection="1">
      <alignment horizontal="left" vertical="center" wrapText="1"/>
    </xf>
    <xf numFmtId="0" fontId="51" fillId="32" borderId="60" xfId="109" applyFill="1" applyBorder="1" applyAlignment="1" applyProtection="1">
      <alignment horizontal="left" vertical="center" wrapText="1"/>
    </xf>
    <xf numFmtId="0" fontId="10" fillId="32" borderId="60" xfId="7001" applyFont="1" applyFill="1" applyBorder="1" applyAlignment="1" applyProtection="1">
      <alignment horizontal="center" vertical="center" wrapText="1"/>
    </xf>
    <xf numFmtId="0" fontId="10" fillId="32" borderId="60" xfId="7001" quotePrefix="1" applyFont="1" applyFill="1" applyBorder="1" applyAlignment="1" applyProtection="1">
      <alignment horizontal="center" vertical="center" wrapText="1"/>
    </xf>
    <xf numFmtId="3" fontId="10" fillId="32" borderId="60" xfId="7001" applyNumberFormat="1" applyFont="1" applyFill="1" applyBorder="1" applyAlignment="1" applyProtection="1">
      <alignment horizontal="center" vertical="center" wrapText="1"/>
    </xf>
    <xf numFmtId="0" fontId="56" fillId="32" borderId="59" xfId="7003" applyFont="1" applyFill="1" applyBorder="1" applyAlignment="1" applyProtection="1">
      <alignment vertical="center" wrapText="1"/>
    </xf>
    <xf numFmtId="0" fontId="10" fillId="13" borderId="0" xfId="7031" quotePrefix="1" applyFont="1" applyFill="1" applyProtection="1"/>
    <xf numFmtId="0" fontId="10" fillId="13" borderId="0" xfId="7031" applyFont="1" applyFill="1" applyAlignment="1" applyProtection="1">
      <alignment horizontal="center"/>
    </xf>
    <xf numFmtId="3" fontId="10" fillId="13" borderId="0" xfId="7031" applyNumberFormat="1" applyFont="1" applyFill="1" applyProtection="1"/>
    <xf numFmtId="0" fontId="77" fillId="13" borderId="0" xfId="109" applyFont="1" applyFill="1" applyProtection="1"/>
    <xf numFmtId="0" fontId="6" fillId="2" borderId="29" xfId="5" applyFont="1" applyFill="1" applyBorder="1" applyAlignment="1" applyProtection="1">
      <alignment horizontal="center" vertical="center" wrapText="1"/>
      <protection locked="0"/>
    </xf>
    <xf numFmtId="0" fontId="46" fillId="13" borderId="0" xfId="0" applyFont="1" applyFill="1" applyAlignment="1" applyProtection="1">
      <alignment vertical="center"/>
    </xf>
    <xf numFmtId="0" fontId="6" fillId="30" borderId="0" xfId="0" applyFont="1" applyFill="1" applyBorder="1" applyAlignment="1" applyProtection="1">
      <alignment horizontal="right"/>
    </xf>
    <xf numFmtId="0" fontId="6" fillId="13" borderId="0" xfId="0" applyFont="1" applyFill="1" applyProtection="1"/>
    <xf numFmtId="0" fontId="6" fillId="20" borderId="0" xfId="0" applyFont="1" applyFill="1" applyBorder="1" applyProtection="1"/>
    <xf numFmtId="0" fontId="6" fillId="20" borderId="0" xfId="0" applyFont="1" applyFill="1" applyProtection="1"/>
    <xf numFmtId="0" fontId="11" fillId="20" borderId="0" xfId="5" applyFont="1" applyFill="1" applyAlignment="1" applyProtection="1">
      <alignment horizontal="left" vertical="center"/>
    </xf>
    <xf numFmtId="0" fontId="11" fillId="20" borderId="0" xfId="5" applyFont="1" applyFill="1" applyAlignment="1" applyProtection="1">
      <alignment wrapText="1"/>
    </xf>
    <xf numFmtId="0" fontId="11" fillId="20" borderId="0" xfId="5" applyFont="1" applyFill="1" applyAlignment="1" applyProtection="1">
      <alignment horizontal="left" vertical="center" wrapText="1"/>
    </xf>
    <xf numFmtId="0" fontId="11" fillId="20" borderId="0" xfId="5" applyFont="1" applyFill="1" applyBorder="1" applyAlignment="1" applyProtection="1">
      <alignment horizontal="left" vertical="center" wrapText="1"/>
    </xf>
    <xf numFmtId="0" fontId="11" fillId="20" borderId="0" xfId="5" applyFont="1" applyFill="1" applyAlignment="1" applyProtection="1">
      <alignment horizontal="center" vertical="center" wrapText="1"/>
    </xf>
    <xf numFmtId="0" fontId="6" fillId="0" borderId="0" xfId="0" applyFont="1" applyFill="1" applyBorder="1" applyAlignment="1" applyProtection="1"/>
    <xf numFmtId="0" fontId="6" fillId="0" borderId="0" xfId="0" applyFont="1" applyFill="1" applyBorder="1" applyAlignment="1" applyProtection="1">
      <alignment horizontal="right"/>
    </xf>
    <xf numFmtId="0" fontId="0" fillId="0" borderId="0" xfId="0" applyAlignment="1" applyProtection="1">
      <alignment horizontal="center"/>
    </xf>
    <xf numFmtId="0" fontId="11" fillId="13" borderId="0" xfId="5" applyFont="1" applyFill="1" applyAlignment="1" applyProtection="1">
      <alignment wrapText="1"/>
    </xf>
    <xf numFmtId="0" fontId="0" fillId="20" borderId="0" xfId="0" applyFill="1" applyProtection="1"/>
    <xf numFmtId="0" fontId="11" fillId="20" borderId="0" xfId="5" applyFont="1" applyFill="1" applyAlignment="1" applyProtection="1">
      <alignment horizontal="center" vertical="center" textRotation="90" wrapText="1"/>
    </xf>
    <xf numFmtId="0" fontId="6" fillId="0" borderId="0" xfId="0" applyFont="1" applyFill="1" applyProtection="1"/>
    <xf numFmtId="0" fontId="6" fillId="2" borderId="29" xfId="0" applyFont="1" applyFill="1" applyBorder="1" applyAlignment="1" applyProtection="1">
      <alignment horizontal="left" vertical="center" indent="2"/>
    </xf>
    <xf numFmtId="0" fontId="11" fillId="20" borderId="0" xfId="0" applyFont="1" applyFill="1" applyBorder="1" applyAlignment="1" applyProtection="1">
      <alignment wrapText="1"/>
    </xf>
    <xf numFmtId="0" fontId="11" fillId="20" borderId="0" xfId="0" applyFont="1" applyFill="1" applyBorder="1" applyProtection="1"/>
    <xf numFmtId="0" fontId="11" fillId="13" borderId="0" xfId="0" applyFont="1" applyFill="1" applyProtection="1"/>
    <xf numFmtId="0" fontId="6" fillId="15" borderId="29" xfId="0" applyFont="1" applyFill="1" applyBorder="1" applyAlignment="1" applyProtection="1">
      <alignment horizontal="left" vertical="center" indent="2"/>
    </xf>
    <xf numFmtId="0" fontId="65" fillId="20" borderId="0" xfId="5" applyFont="1" applyFill="1" applyAlignment="1" applyProtection="1">
      <alignment horizontal="center" vertical="center" wrapText="1"/>
    </xf>
    <xf numFmtId="0" fontId="10" fillId="20" borderId="0" xfId="0" applyNumberFormat="1" applyFont="1" applyFill="1" applyProtection="1"/>
    <xf numFmtId="0" fontId="10" fillId="20" borderId="0" xfId="0" applyFont="1" applyFill="1" applyProtection="1"/>
    <xf numFmtId="0" fontId="1" fillId="0" borderId="0" xfId="0" applyFont="1" applyFill="1" applyAlignment="1" applyProtection="1">
      <alignment vertical="center"/>
    </xf>
    <xf numFmtId="0" fontId="6" fillId="2" borderId="29" xfId="5" applyFont="1" applyFill="1" applyBorder="1" applyAlignment="1" applyProtection="1">
      <alignment horizontal="center" vertical="center" wrapText="1"/>
    </xf>
    <xf numFmtId="0" fontId="6" fillId="20" borderId="0" xfId="5" applyFont="1" applyFill="1" applyAlignment="1" applyProtection="1">
      <alignment wrapText="1"/>
    </xf>
    <xf numFmtId="0" fontId="8" fillId="20" borderId="0" xfId="0" applyFont="1" applyFill="1" applyAlignment="1" applyProtection="1">
      <alignment vertical="center"/>
    </xf>
    <xf numFmtId="0" fontId="0" fillId="20" borderId="0" xfId="0" applyFont="1" applyFill="1" applyProtection="1"/>
    <xf numFmtId="0" fontId="11" fillId="20" borderId="0" xfId="5" applyFont="1" applyFill="1" applyBorder="1" applyAlignment="1" applyProtection="1">
      <alignment horizontal="center" vertical="center" wrapText="1"/>
    </xf>
    <xf numFmtId="0" fontId="30" fillId="0" borderId="0" xfId="0" applyFont="1" applyProtection="1"/>
    <xf numFmtId="0" fontId="6" fillId="2" borderId="29" xfId="0" applyFont="1" applyFill="1" applyBorder="1" applyAlignment="1" applyProtection="1">
      <alignment horizontal="left" wrapText="1" indent="1"/>
    </xf>
    <xf numFmtId="0" fontId="11" fillId="20" borderId="0" xfId="5" applyFont="1" applyFill="1" applyBorder="1" applyAlignment="1" applyProtection="1">
      <alignment horizontal="right" vertical="center" wrapText="1"/>
    </xf>
    <xf numFmtId="0" fontId="30" fillId="13" borderId="0" xfId="0" applyFont="1" applyFill="1" applyProtection="1"/>
    <xf numFmtId="0" fontId="6" fillId="15" borderId="29" xfId="0" applyFont="1" applyFill="1" applyBorder="1" applyAlignment="1" applyProtection="1">
      <alignment horizontal="left" wrapText="1" indent="1"/>
    </xf>
    <xf numFmtId="0" fontId="6" fillId="29" borderId="29" xfId="0" applyFont="1" applyFill="1" applyBorder="1" applyAlignment="1" applyProtection="1">
      <alignment horizontal="left" wrapText="1" indent="1"/>
    </xf>
    <xf numFmtId="0" fontId="0" fillId="0" borderId="0" xfId="0" applyFont="1" applyFill="1" applyProtection="1"/>
    <xf numFmtId="0" fontId="28" fillId="13" borderId="0" xfId="0" applyFont="1" applyFill="1" applyBorder="1" applyProtection="1"/>
    <xf numFmtId="0" fontId="29" fillId="13" borderId="0" xfId="0" applyFont="1" applyFill="1" applyAlignment="1" applyProtection="1"/>
    <xf numFmtId="0" fontId="0" fillId="13" borderId="0" xfId="0" applyFill="1" applyAlignment="1" applyProtection="1"/>
    <xf numFmtId="0" fontId="28" fillId="20" borderId="39" xfId="0" applyFont="1" applyFill="1" applyBorder="1" applyProtection="1"/>
    <xf numFmtId="0" fontId="28" fillId="20" borderId="0" xfId="0" applyFont="1" applyFill="1" applyBorder="1" applyProtection="1"/>
    <xf numFmtId="0" fontId="28" fillId="20" borderId="40" xfId="0" applyFont="1" applyFill="1" applyBorder="1" applyProtection="1"/>
    <xf numFmtId="0" fontId="10" fillId="13" borderId="0" xfId="0" applyFont="1" applyFill="1" applyProtection="1"/>
    <xf numFmtId="0" fontId="10" fillId="0" borderId="0" xfId="0" applyFont="1" applyProtection="1"/>
    <xf numFmtId="0" fontId="28" fillId="20" borderId="0" xfId="0" applyFont="1" applyFill="1" applyBorder="1" applyAlignment="1" applyProtection="1">
      <alignment wrapText="1"/>
    </xf>
    <xf numFmtId="0" fontId="28" fillId="20" borderId="40" xfId="0" applyFont="1" applyFill="1" applyBorder="1" applyAlignment="1" applyProtection="1">
      <alignment wrapText="1"/>
    </xf>
    <xf numFmtId="0" fontId="10" fillId="13" borderId="0" xfId="0" applyFont="1" applyFill="1" applyAlignment="1" applyProtection="1">
      <alignment wrapText="1"/>
    </xf>
    <xf numFmtId="0" fontId="10" fillId="0" borderId="0" xfId="0" applyFont="1" applyAlignment="1" applyProtection="1">
      <alignment wrapText="1"/>
    </xf>
    <xf numFmtId="0" fontId="8" fillId="20" borderId="39" xfId="0" applyFont="1" applyFill="1" applyBorder="1" applyAlignment="1" applyProtection="1">
      <alignment vertical="center"/>
    </xf>
    <xf numFmtId="0" fontId="8" fillId="20" borderId="0" xfId="0" applyFont="1" applyFill="1" applyBorder="1" applyAlignment="1" applyProtection="1">
      <alignment vertical="center"/>
    </xf>
    <xf numFmtId="0" fontId="11" fillId="20" borderId="40" xfId="5" applyFont="1" applyFill="1" applyBorder="1" applyAlignment="1" applyProtection="1">
      <alignment horizontal="center" vertical="center" wrapText="1"/>
    </xf>
    <xf numFmtId="0" fontId="10" fillId="13" borderId="0" xfId="0" applyFont="1" applyFill="1" applyBorder="1" applyAlignment="1" applyProtection="1">
      <alignment wrapText="1"/>
    </xf>
    <xf numFmtId="0" fontId="28" fillId="20" borderId="62" xfId="0" applyFont="1" applyFill="1" applyBorder="1" applyAlignment="1" applyProtection="1">
      <alignment wrapText="1"/>
    </xf>
    <xf numFmtId="0" fontId="11" fillId="20" borderId="62" xfId="5" applyFont="1" applyFill="1" applyBorder="1" applyAlignment="1" applyProtection="1">
      <alignment horizontal="center" vertical="center" wrapText="1"/>
    </xf>
    <xf numFmtId="0" fontId="11" fillId="20" borderId="0" xfId="5" applyFont="1" applyFill="1" applyBorder="1" applyAlignment="1" applyProtection="1">
      <alignment horizontal="center" vertical="center" textRotation="90" wrapText="1"/>
    </xf>
    <xf numFmtId="0" fontId="10" fillId="0" borderId="0" xfId="0" applyFont="1" applyFill="1" applyBorder="1" applyAlignment="1" applyProtection="1">
      <alignment wrapText="1"/>
    </xf>
    <xf numFmtId="0" fontId="6" fillId="2" borderId="29" xfId="0" applyFont="1" applyFill="1" applyBorder="1" applyAlignment="1" applyProtection="1">
      <alignment horizontal="left" vertical="center" wrapText="1" indent="2"/>
    </xf>
    <xf numFmtId="0" fontId="11" fillId="20" borderId="39" xfId="5" applyFont="1" applyFill="1" applyBorder="1" applyAlignment="1" applyProtection="1">
      <alignment horizontal="center" vertical="center" wrapText="1"/>
    </xf>
    <xf numFmtId="0" fontId="6" fillId="15" borderId="29" xfId="0" applyFont="1" applyFill="1" applyBorder="1" applyAlignment="1" applyProtection="1">
      <alignment horizontal="left" vertical="center" wrapText="1" indent="2"/>
    </xf>
    <xf numFmtId="0" fontId="6" fillId="13" borderId="0" xfId="0" applyFont="1" applyFill="1" applyAlignment="1" applyProtection="1">
      <alignment horizontal="center"/>
    </xf>
    <xf numFmtId="0" fontId="6" fillId="20" borderId="0" xfId="0" applyFont="1" applyFill="1" applyBorder="1" applyAlignment="1" applyProtection="1">
      <alignment horizontal="center"/>
    </xf>
    <xf numFmtId="0" fontId="0" fillId="0" borderId="0" xfId="0" applyAlignment="1" applyProtection="1">
      <alignment vertical="center"/>
    </xf>
    <xf numFmtId="0" fontId="6" fillId="2" borderId="48" xfId="48" applyFont="1" applyFill="1" applyBorder="1" applyAlignment="1" applyProtection="1">
      <alignment horizontal="center" vertical="center" wrapText="1"/>
    </xf>
    <xf numFmtId="0" fontId="6" fillId="13" borderId="0" xfId="0" applyFont="1" applyFill="1" applyAlignment="1" applyProtection="1">
      <alignment vertical="center"/>
    </xf>
    <xf numFmtId="0" fontId="6" fillId="15" borderId="48" xfId="48" applyFont="1" applyFill="1" applyBorder="1" applyAlignment="1" applyProtection="1">
      <alignment horizontal="center" vertical="center" wrapText="1"/>
    </xf>
    <xf numFmtId="0" fontId="7" fillId="13" borderId="0" xfId="48" applyFont="1" applyFill="1" applyBorder="1" applyAlignment="1" applyProtection="1">
      <alignment horizontal="center" vertical="center" wrapText="1"/>
    </xf>
    <xf numFmtId="0" fontId="7" fillId="13" borderId="0" xfId="48" applyFont="1" applyFill="1" applyBorder="1" applyAlignment="1" applyProtection="1">
      <alignment horizontal="center" wrapText="1"/>
    </xf>
    <xf numFmtId="0" fontId="11" fillId="13" borderId="0" xfId="115" applyFont="1" applyFill="1" applyBorder="1" applyAlignment="1" applyProtection="1">
      <alignment horizontal="right" wrapText="1"/>
    </xf>
    <xf numFmtId="0" fontId="6" fillId="13" borderId="0" xfId="0" applyFont="1" applyFill="1" applyBorder="1" applyProtection="1"/>
    <xf numFmtId="0" fontId="11" fillId="13" borderId="0" xfId="6" applyFont="1" applyFill="1" applyBorder="1" applyAlignment="1" applyProtection="1">
      <alignment horizontal="right" wrapText="1"/>
    </xf>
    <xf numFmtId="0" fontId="7" fillId="0" borderId="0" xfId="48" applyFont="1" applyFill="1" applyBorder="1" applyAlignment="1" applyProtection="1">
      <alignment vertical="center"/>
    </xf>
    <xf numFmtId="0" fontId="27" fillId="0" borderId="0" xfId="48" applyFont="1" applyFill="1" applyBorder="1" applyProtection="1"/>
    <xf numFmtId="0" fontId="27" fillId="0" borderId="0" xfId="0" applyFont="1" applyProtection="1"/>
    <xf numFmtId="0" fontId="1" fillId="13" borderId="0" xfId="48" applyFont="1" applyFill="1" applyBorder="1" applyProtection="1"/>
    <xf numFmtId="0" fontId="63" fillId="20" borderId="39" xfId="48" applyFont="1" applyFill="1" applyBorder="1" applyProtection="1"/>
    <xf numFmtId="0" fontId="63" fillId="20" borderId="0" xfId="48" applyFont="1" applyFill="1" applyBorder="1" applyProtection="1"/>
    <xf numFmtId="0" fontId="63" fillId="20" borderId="40" xfId="48" applyFont="1" applyFill="1" applyBorder="1" applyProtection="1"/>
    <xf numFmtId="0" fontId="27" fillId="13" borderId="0" xfId="48" applyFont="1" applyFill="1" applyAlignment="1" applyProtection="1">
      <alignment wrapText="1"/>
    </xf>
    <xf numFmtId="0" fontId="27" fillId="13" borderId="0" xfId="48" applyFont="1" applyFill="1" applyBorder="1" applyAlignment="1" applyProtection="1">
      <alignment wrapText="1"/>
    </xf>
    <xf numFmtId="0" fontId="7" fillId="0" borderId="0" xfId="48" applyFont="1" applyFill="1" applyBorder="1" applyAlignment="1" applyProtection="1">
      <alignment horizontal="center" vertical="center" wrapText="1"/>
    </xf>
    <xf numFmtId="0" fontId="7" fillId="0" borderId="0" xfId="48" quotePrefix="1" applyFont="1" applyFill="1" applyBorder="1" applyAlignment="1" applyProtection="1">
      <alignment horizontal="center" vertical="center" wrapText="1"/>
    </xf>
    <xf numFmtId="0" fontId="1" fillId="0" borderId="0" xfId="48" applyFont="1" applyFill="1" applyBorder="1" applyAlignment="1" applyProtection="1">
      <alignment horizontal="center" vertical="center" wrapText="1"/>
    </xf>
    <xf numFmtId="0" fontId="0" fillId="2" borderId="29" xfId="48" applyFont="1" applyFill="1" applyBorder="1" applyAlignment="1" applyProtection="1">
      <alignment horizontal="center" vertical="center" wrapText="1"/>
    </xf>
    <xf numFmtId="0" fontId="27" fillId="2" borderId="29" xfId="48" applyFont="1" applyFill="1" applyBorder="1" applyAlignment="1" applyProtection="1">
      <alignment horizontal="center" vertical="center" wrapText="1"/>
    </xf>
    <xf numFmtId="0" fontId="27" fillId="0" borderId="0" xfId="48" applyFont="1" applyFill="1" applyProtection="1"/>
    <xf numFmtId="0" fontId="1" fillId="20" borderId="62" xfId="48" applyFont="1" applyFill="1" applyBorder="1" applyAlignment="1" applyProtection="1"/>
    <xf numFmtId="0" fontId="1" fillId="20" borderId="62" xfId="48" applyFont="1" applyFill="1" applyBorder="1" applyProtection="1"/>
    <xf numFmtId="0" fontId="64" fillId="20" borderId="0" xfId="0" applyFont="1" applyFill="1" applyBorder="1" applyAlignment="1" applyProtection="1">
      <alignment vertical="center"/>
    </xf>
    <xf numFmtId="0" fontId="35" fillId="20" borderId="0" xfId="5" applyFont="1" applyFill="1" applyBorder="1" applyAlignment="1" applyProtection="1">
      <alignment horizontal="center" vertical="center" wrapText="1"/>
    </xf>
    <xf numFmtId="0" fontId="35" fillId="20" borderId="62" xfId="5" applyFont="1" applyFill="1" applyBorder="1" applyAlignment="1" applyProtection="1">
      <alignment horizontal="center" vertical="center" wrapText="1"/>
    </xf>
    <xf numFmtId="0" fontId="27" fillId="0" borderId="0" xfId="48" applyFont="1" applyFill="1" applyBorder="1" applyAlignment="1" applyProtection="1">
      <alignment wrapText="1"/>
    </xf>
    <xf numFmtId="0" fontId="27" fillId="0" borderId="0" xfId="48" applyFont="1" applyAlignment="1" applyProtection="1">
      <alignment wrapText="1"/>
    </xf>
    <xf numFmtId="0" fontId="1" fillId="20" borderId="0" xfId="48" applyFont="1" applyFill="1" applyBorder="1" applyAlignment="1" applyProtection="1"/>
    <xf numFmtId="0" fontId="1" fillId="20" borderId="0" xfId="48" applyFont="1" applyFill="1" applyBorder="1" applyProtection="1"/>
    <xf numFmtId="0" fontId="34" fillId="0" borderId="0" xfId="0" applyFont="1" applyProtection="1"/>
    <xf numFmtId="0" fontId="36" fillId="13" borderId="0" xfId="48" applyFont="1" applyFill="1" applyBorder="1" applyProtection="1"/>
    <xf numFmtId="0" fontId="0" fillId="2" borderId="28" xfId="48" applyFont="1" applyFill="1" applyBorder="1" applyAlignment="1" applyProtection="1">
      <alignment horizontal="left" vertical="center" wrapText="1" indent="1"/>
    </xf>
    <xf numFmtId="0" fontId="34" fillId="13" borderId="0" xfId="48" applyFont="1" applyFill="1" applyProtection="1"/>
    <xf numFmtId="0" fontId="34" fillId="13" borderId="0" xfId="0" applyFont="1" applyFill="1" applyProtection="1"/>
    <xf numFmtId="0" fontId="34" fillId="0" borderId="0" xfId="48" applyFont="1" applyProtection="1"/>
    <xf numFmtId="0" fontId="34" fillId="13" borderId="0" xfId="48" applyFont="1" applyFill="1" applyBorder="1" applyProtection="1"/>
    <xf numFmtId="0" fontId="34" fillId="0" borderId="0" xfId="48" applyFont="1" applyFill="1" applyBorder="1" applyProtection="1"/>
    <xf numFmtId="0" fontId="1" fillId="15" borderId="28" xfId="48" applyFont="1" applyFill="1" applyBorder="1" applyAlignment="1" applyProtection="1">
      <alignment horizontal="left" vertical="center" wrapText="1" indent="1"/>
    </xf>
    <xf numFmtId="0" fontId="34" fillId="13" borderId="0" xfId="48" applyFont="1" applyFill="1" applyAlignment="1" applyProtection="1">
      <alignment wrapText="1"/>
    </xf>
    <xf numFmtId="0" fontId="34" fillId="13" borderId="0" xfId="48" applyFont="1" applyFill="1" applyBorder="1" applyAlignment="1" applyProtection="1">
      <alignment wrapText="1"/>
    </xf>
    <xf numFmtId="0" fontId="34" fillId="0" borderId="0" xfId="48" applyFont="1" applyFill="1" applyBorder="1" applyAlignment="1" applyProtection="1">
      <alignment wrapText="1"/>
    </xf>
    <xf numFmtId="0" fontId="27" fillId="13" borderId="0" xfId="48" applyFont="1" applyFill="1" applyProtection="1"/>
    <xf numFmtId="0" fontId="27" fillId="0" borderId="0" xfId="48" applyFont="1" applyProtection="1"/>
    <xf numFmtId="0" fontId="27" fillId="13" borderId="0" xfId="48" applyFont="1" applyFill="1" applyBorder="1" applyProtection="1"/>
    <xf numFmtId="0" fontId="27" fillId="13" borderId="0" xfId="0" applyFont="1" applyFill="1" applyProtection="1"/>
    <xf numFmtId="0" fontId="1" fillId="13" borderId="0" xfId="48" applyFont="1" applyFill="1" applyBorder="1" applyAlignment="1" applyProtection="1"/>
    <xf numFmtId="0" fontId="63" fillId="13" borderId="0" xfId="48" applyFont="1" applyFill="1" applyBorder="1" applyProtection="1"/>
    <xf numFmtId="0" fontId="0" fillId="13" borderId="0" xfId="48" applyFont="1" applyFill="1" applyAlignment="1" applyProtection="1">
      <alignment wrapText="1"/>
    </xf>
    <xf numFmtId="0" fontId="32" fillId="13" borderId="0" xfId="48" applyFont="1" applyFill="1" applyBorder="1" applyAlignment="1" applyProtection="1">
      <alignment wrapText="1"/>
    </xf>
    <xf numFmtId="0" fontId="32" fillId="13" borderId="0" xfId="48" applyFont="1" applyFill="1" applyAlignment="1" applyProtection="1">
      <alignment wrapText="1"/>
    </xf>
    <xf numFmtId="0" fontId="27" fillId="0" borderId="0" xfId="0" applyFont="1" applyAlignment="1" applyProtection="1"/>
    <xf numFmtId="0" fontId="32" fillId="0" borderId="0" xfId="0" applyFont="1" applyProtection="1"/>
    <xf numFmtId="0" fontId="0" fillId="3" borderId="0" xfId="0" applyFont="1" applyFill="1" applyAlignment="1" applyProtection="1"/>
    <xf numFmtId="0" fontId="31" fillId="13" borderId="0" xfId="0" applyFont="1" applyFill="1" applyBorder="1" applyProtection="1"/>
    <xf numFmtId="0" fontId="0" fillId="3" borderId="0" xfId="0" applyFill="1" applyProtection="1"/>
    <xf numFmtId="0" fontId="0" fillId="20" borderId="39" xfId="48" applyFont="1" applyFill="1" applyBorder="1" applyAlignment="1" applyProtection="1">
      <alignment horizontal="center" vertical="center" wrapText="1"/>
    </xf>
    <xf numFmtId="0" fontId="0" fillId="20" borderId="0" xfId="48" applyFont="1" applyFill="1" applyBorder="1" applyAlignment="1" applyProtection="1">
      <alignment horizontal="center" vertical="center" wrapText="1"/>
    </xf>
    <xf numFmtId="0" fontId="0" fillId="20" borderId="40" xfId="48" applyFont="1" applyFill="1" applyBorder="1" applyAlignment="1" applyProtection="1">
      <alignment horizontal="center" vertical="center" wrapText="1"/>
    </xf>
    <xf numFmtId="0" fontId="0" fillId="20" borderId="62" xfId="48" applyFont="1" applyFill="1" applyBorder="1" applyAlignment="1" applyProtection="1">
      <alignment horizontal="center" vertical="center" wrapText="1"/>
    </xf>
    <xf numFmtId="0" fontId="32" fillId="3" borderId="0" xfId="0" applyFont="1" applyFill="1" applyBorder="1" applyProtection="1"/>
    <xf numFmtId="0" fontId="0" fillId="0" borderId="0" xfId="0" applyFill="1" applyProtection="1"/>
    <xf numFmtId="0" fontId="6" fillId="20" borderId="39" xfId="0" applyFont="1" applyFill="1" applyBorder="1" applyProtection="1"/>
    <xf numFmtId="0" fontId="6" fillId="20" borderId="40" xfId="0" applyFont="1" applyFill="1" applyBorder="1" applyProtection="1"/>
    <xf numFmtId="0" fontId="33" fillId="20" borderId="39" xfId="0" applyFont="1" applyFill="1" applyBorder="1" applyProtection="1"/>
    <xf numFmtId="0" fontId="33" fillId="20" borderId="0" xfId="0" applyFont="1" applyFill="1" applyBorder="1" applyProtection="1"/>
    <xf numFmtId="0" fontId="33" fillId="20" borderId="40" xfId="0" applyFont="1" applyFill="1" applyBorder="1" applyProtection="1"/>
    <xf numFmtId="0" fontId="33" fillId="20" borderId="62" xfId="0" applyFont="1" applyFill="1" applyBorder="1" applyProtection="1"/>
    <xf numFmtId="0" fontId="10" fillId="3" borderId="0" xfId="0" applyFont="1" applyFill="1" applyProtection="1"/>
    <xf numFmtId="0" fontId="65" fillId="20" borderId="0" xfId="5" applyFont="1" applyFill="1" applyBorder="1" applyAlignment="1" applyProtection="1">
      <alignment horizontal="center" vertical="center" wrapText="1"/>
    </xf>
    <xf numFmtId="0" fontId="6" fillId="2" borderId="28" xfId="48" applyFont="1" applyFill="1" applyBorder="1" applyAlignment="1" applyProtection="1">
      <alignment horizontal="left" vertical="center" wrapText="1" indent="1"/>
    </xf>
    <xf numFmtId="0" fontId="7" fillId="15" borderId="28" xfId="48" applyFont="1" applyFill="1" applyBorder="1" applyAlignment="1" applyProtection="1">
      <alignment horizontal="left" vertical="center" wrapText="1" indent="1"/>
    </xf>
    <xf numFmtId="0" fontId="0" fillId="2" borderId="28" xfId="48" applyFont="1" applyFill="1" applyBorder="1" applyAlignment="1" applyProtection="1">
      <alignment horizontal="left" vertical="center" wrapText="1" indent="1"/>
    </xf>
    <xf numFmtId="0" fontId="27" fillId="2" borderId="28" xfId="48" applyFont="1" applyFill="1" applyBorder="1" applyAlignment="1" applyProtection="1">
      <alignment horizontal="left" vertical="center" wrapText="1" indent="1"/>
    </xf>
    <xf numFmtId="0" fontId="1" fillId="15" borderId="28" xfId="48" applyFont="1" applyFill="1" applyBorder="1" applyAlignment="1" applyProtection="1">
      <alignment horizontal="left" vertical="center" wrapText="1" indent="1"/>
    </xf>
    <xf numFmtId="0" fontId="0" fillId="15" borderId="28" xfId="48" applyFont="1" applyFill="1" applyBorder="1" applyAlignment="1" applyProtection="1">
      <alignment horizontal="left" vertical="center" wrapText="1" indent="1"/>
    </xf>
    <xf numFmtId="0" fontId="27" fillId="15" borderId="28" xfId="48" applyFont="1" applyFill="1" applyBorder="1" applyAlignment="1" applyProtection="1">
      <alignment horizontal="left" vertical="center" wrapText="1" indent="1"/>
    </xf>
    <xf numFmtId="0" fontId="49" fillId="13" borderId="0" xfId="71" applyFont="1" applyFill="1" applyAlignment="1" applyProtection="1">
      <alignment vertical="center"/>
    </xf>
    <xf numFmtId="0" fontId="49" fillId="0" borderId="0" xfId="71" applyFont="1" applyFill="1" applyBorder="1" applyAlignment="1" applyProtection="1">
      <alignment vertical="center"/>
    </xf>
    <xf numFmtId="0" fontId="65" fillId="20" borderId="0" xfId="5" applyFont="1" applyFill="1" applyAlignment="1" applyProtection="1">
      <alignment horizontal="left" vertical="center"/>
    </xf>
    <xf numFmtId="0" fontId="65" fillId="20" borderId="0" xfId="5" applyFont="1" applyFill="1" applyAlignment="1" applyProtection="1">
      <alignment horizontal="center" vertical="center"/>
    </xf>
    <xf numFmtId="0" fontId="52" fillId="13" borderId="0" xfId="109" applyFont="1" applyFill="1" applyAlignment="1" applyProtection="1">
      <alignment horizontal="left" vertical="center"/>
    </xf>
    <xf numFmtId="0" fontId="49" fillId="13" borderId="0" xfId="38" applyFont="1" applyFill="1" applyAlignment="1" applyProtection="1">
      <alignment horizontal="left" vertical="center" wrapText="1"/>
    </xf>
    <xf numFmtId="0" fontId="6" fillId="13" borderId="0" xfId="38" applyFont="1" applyFill="1" applyAlignment="1" applyProtection="1">
      <alignment horizontal="left" vertical="center" wrapText="1"/>
    </xf>
    <xf numFmtId="0" fontId="49" fillId="13" borderId="0" xfId="2" applyFont="1" applyFill="1" applyAlignment="1" applyProtection="1">
      <alignment horizontal="left" vertical="center"/>
    </xf>
    <xf numFmtId="0" fontId="50" fillId="13" borderId="0" xfId="2" applyFont="1" applyFill="1" applyAlignment="1" applyProtection="1">
      <alignment horizontal="left" vertical="center" indent="2"/>
    </xf>
    <xf numFmtId="0" fontId="48" fillId="12" borderId="0" xfId="0" applyFont="1" applyFill="1" applyBorder="1" applyAlignment="1" applyProtection="1">
      <alignment horizontal="center" wrapText="1"/>
    </xf>
    <xf numFmtId="0" fontId="48" fillId="12" borderId="0" xfId="0" applyFont="1" applyFill="1" applyBorder="1" applyAlignment="1" applyProtection="1">
      <alignment horizontal="center" vertical="top" wrapText="1"/>
    </xf>
    <xf numFmtId="0" fontId="8" fillId="23" borderId="0" xfId="0" applyFont="1" applyFill="1" applyAlignment="1" applyProtection="1">
      <alignment horizontal="center" vertical="center"/>
    </xf>
    <xf numFmtId="0" fontId="8" fillId="24" borderId="0" xfId="0" applyFont="1" applyFill="1" applyAlignment="1" applyProtection="1">
      <alignment horizontal="center" vertical="center"/>
    </xf>
    <xf numFmtId="0" fontId="55" fillId="13" borderId="0" xfId="0" applyFont="1" applyFill="1" applyAlignment="1" applyProtection="1">
      <alignment horizontal="left" vertical="center"/>
    </xf>
    <xf numFmtId="0" fontId="55" fillId="13" borderId="0" xfId="0" quotePrefix="1" applyFont="1" applyFill="1" applyAlignment="1" applyProtection="1">
      <alignment horizontal="left" vertical="center"/>
    </xf>
    <xf numFmtId="0" fontId="8" fillId="23" borderId="0" xfId="0" applyFont="1" applyFill="1" applyAlignment="1" applyProtection="1">
      <alignment horizontal="left" vertical="center"/>
    </xf>
    <xf numFmtId="0" fontId="53" fillId="13" borderId="0" xfId="38" applyFont="1" applyFill="1" applyAlignment="1" applyProtection="1">
      <alignment horizontal="left" vertical="center"/>
    </xf>
    <xf numFmtId="0" fontId="49" fillId="13" borderId="0" xfId="71" applyFont="1" applyFill="1" applyAlignment="1" applyProtection="1">
      <alignment horizontal="left" vertical="center" wrapText="1"/>
    </xf>
    <xf numFmtId="0" fontId="49" fillId="13" borderId="0" xfId="0" applyFont="1" applyFill="1" applyAlignment="1" applyProtection="1">
      <alignment horizontal="left" vertical="center" wrapText="1"/>
    </xf>
    <xf numFmtId="0" fontId="50" fillId="13" borderId="0" xfId="2" applyFont="1" applyFill="1" applyBorder="1" applyAlignment="1" applyProtection="1">
      <alignment horizontal="left" vertical="center" indent="2"/>
    </xf>
    <xf numFmtId="0" fontId="51" fillId="13" borderId="0" xfId="109" applyFill="1" applyBorder="1" applyAlignment="1" applyProtection="1">
      <alignment horizontal="left" vertical="center"/>
    </xf>
    <xf numFmtId="0" fontId="52" fillId="13" borderId="0" xfId="109" applyFont="1" applyFill="1" applyBorder="1" applyAlignment="1" applyProtection="1">
      <alignment horizontal="left" vertical="center"/>
    </xf>
    <xf numFmtId="0" fontId="49" fillId="13" borderId="0" xfId="2" applyFont="1" applyFill="1" applyAlignment="1" applyProtection="1">
      <alignment horizontal="left" vertical="center" wrapText="1"/>
    </xf>
    <xf numFmtId="0" fontId="55" fillId="13" borderId="0" xfId="38" applyFont="1" applyFill="1" applyAlignment="1" applyProtection="1">
      <alignment horizontal="left" vertical="center" wrapText="1"/>
    </xf>
    <xf numFmtId="0" fontId="51" fillId="13" borderId="0" xfId="109" applyFill="1" applyAlignment="1" applyProtection="1">
      <alignment horizontal="left" vertical="center"/>
    </xf>
    <xf numFmtId="0" fontId="11" fillId="3" borderId="32" xfId="60" applyNumberFormat="1" applyFont="1" applyFill="1" applyBorder="1" applyAlignment="1" applyProtection="1">
      <alignment horizontal="left" vertical="center" wrapText="1"/>
      <protection locked="0"/>
    </xf>
    <xf numFmtId="0" fontId="11" fillId="3" borderId="34" xfId="60" applyNumberFormat="1" applyFont="1" applyFill="1" applyBorder="1" applyAlignment="1" applyProtection="1">
      <alignment horizontal="left" vertical="center" wrapText="1"/>
      <protection locked="0"/>
    </xf>
    <xf numFmtId="0" fontId="11" fillId="3" borderId="33" xfId="60" applyNumberFormat="1" applyFont="1" applyFill="1" applyBorder="1" applyAlignment="1" applyProtection="1">
      <alignment horizontal="left" vertical="center" wrapText="1"/>
      <protection locked="0"/>
    </xf>
    <xf numFmtId="0" fontId="11" fillId="3" borderId="28" xfId="6" applyFont="1" applyFill="1" applyBorder="1" applyAlignment="1" applyProtection="1">
      <alignment horizontal="center" vertical="center" wrapText="1"/>
      <protection locked="0"/>
    </xf>
    <xf numFmtId="0" fontId="11" fillId="3" borderId="15" xfId="6" applyFont="1" applyFill="1" applyBorder="1" applyAlignment="1" applyProtection="1">
      <alignment horizontal="left" vertical="center" wrapText="1"/>
      <protection locked="0"/>
    </xf>
    <xf numFmtId="0" fontId="11" fillId="3" borderId="16" xfId="6" applyFont="1" applyFill="1" applyBorder="1" applyAlignment="1" applyProtection="1">
      <alignment horizontal="left" vertical="center" wrapText="1"/>
      <protection locked="0"/>
    </xf>
    <xf numFmtId="0" fontId="11" fillId="3" borderId="14" xfId="6" applyFont="1" applyFill="1" applyBorder="1" applyAlignment="1" applyProtection="1">
      <alignment horizontal="left" vertical="center" wrapText="1"/>
      <protection locked="0"/>
    </xf>
    <xf numFmtId="0" fontId="7" fillId="13" borderId="0" xfId="0" applyFont="1" applyFill="1" applyAlignment="1" applyProtection="1">
      <alignment horizontal="left" vertical="center" wrapText="1"/>
    </xf>
    <xf numFmtId="0" fontId="6" fillId="13" borderId="0" xfId="0" applyFont="1" applyFill="1" applyAlignment="1" applyProtection="1">
      <alignment horizontal="left" vertical="center" wrapText="1"/>
    </xf>
    <xf numFmtId="14" fontId="11" fillId="3" borderId="32" xfId="60" applyNumberFormat="1" applyFont="1" applyFill="1" applyBorder="1" applyAlignment="1" applyProtection="1">
      <alignment horizontal="center" wrapText="1"/>
      <protection locked="0"/>
    </xf>
    <xf numFmtId="0" fontId="11" fillId="3" borderId="33" xfId="60" applyFont="1" applyFill="1" applyBorder="1" applyAlignment="1" applyProtection="1">
      <alignment horizontal="center" wrapText="1"/>
      <protection locked="0"/>
    </xf>
    <xf numFmtId="0" fontId="11" fillId="3" borderId="11" xfId="39207" applyFont="1" applyFill="1" applyBorder="1" applyAlignment="1" applyProtection="1">
      <alignment horizontal="center" vertical="center" wrapText="1"/>
      <protection locked="0"/>
    </xf>
    <xf numFmtId="0" fontId="11" fillId="3" borderId="13" xfId="39207" applyFont="1" applyFill="1" applyBorder="1" applyAlignment="1" applyProtection="1">
      <alignment horizontal="center" vertical="center" wrapText="1"/>
      <protection locked="0"/>
    </xf>
    <xf numFmtId="0" fontId="11" fillId="3" borderId="12" xfId="39207" applyFont="1" applyFill="1" applyBorder="1" applyAlignment="1" applyProtection="1">
      <alignment horizontal="center" vertical="center" wrapText="1"/>
      <protection locked="0"/>
    </xf>
    <xf numFmtId="0" fontId="6" fillId="14" borderId="15" xfId="6" applyFont="1" applyFill="1" applyBorder="1" applyAlignment="1" applyProtection="1">
      <alignment horizontal="center" vertical="center" wrapText="1"/>
    </xf>
    <xf numFmtId="0" fontId="6" fillId="14" borderId="14" xfId="6" applyFont="1" applyFill="1" applyBorder="1" applyAlignment="1" applyProtection="1">
      <alignment horizontal="center" vertical="center" wrapText="1"/>
    </xf>
    <xf numFmtId="0" fontId="11" fillId="3" borderId="28" xfId="60" applyFont="1" applyFill="1" applyBorder="1" applyAlignment="1" applyProtection="1">
      <alignment horizontal="center" vertical="center" wrapText="1"/>
      <protection locked="0"/>
    </xf>
    <xf numFmtId="0" fontId="6" fillId="13" borderId="0" xfId="0" applyFont="1" applyFill="1" applyAlignment="1" applyProtection="1">
      <alignment horizontal="left" vertical="center"/>
    </xf>
    <xf numFmtId="0" fontId="47" fillId="13" borderId="0" xfId="0" applyFont="1" applyFill="1" applyAlignment="1" applyProtection="1">
      <alignment horizontal="left" vertical="center" wrapText="1"/>
      <protection locked="0"/>
    </xf>
    <xf numFmtId="0" fontId="6" fillId="2" borderId="11" xfId="6" applyFont="1" applyFill="1" applyBorder="1" applyAlignment="1" applyProtection="1">
      <alignment horizontal="center" vertical="center" wrapText="1"/>
    </xf>
    <xf numFmtId="0" fontId="6" fillId="2" borderId="13" xfId="6" applyFont="1" applyFill="1" applyBorder="1" applyAlignment="1" applyProtection="1">
      <alignment horizontal="center" vertical="center" wrapText="1"/>
    </xf>
    <xf numFmtId="0" fontId="6" fillId="15" borderId="25" xfId="0" applyFont="1" applyFill="1" applyBorder="1" applyAlignment="1" applyProtection="1">
      <alignment horizontal="center" vertical="center" wrapText="1"/>
    </xf>
    <xf numFmtId="0" fontId="6" fillId="15" borderId="26" xfId="0" applyFont="1" applyFill="1" applyBorder="1" applyAlignment="1" applyProtection="1">
      <alignment horizontal="center" vertical="center" wrapText="1"/>
    </xf>
    <xf numFmtId="0" fontId="6" fillId="15" borderId="27"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15" borderId="11" xfId="0" applyFont="1" applyFill="1" applyBorder="1" applyAlignment="1" applyProtection="1">
      <alignment horizontal="center" vertical="center" wrapText="1"/>
    </xf>
    <xf numFmtId="0" fontId="6" fillId="15" borderId="13" xfId="0" applyFont="1" applyFill="1" applyBorder="1" applyAlignment="1" applyProtection="1">
      <alignment horizontal="center" vertical="center" wrapText="1"/>
    </xf>
    <xf numFmtId="0" fontId="6" fillId="15" borderId="12"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6" fillId="15" borderId="28" xfId="0" applyFont="1" applyFill="1" applyBorder="1" applyAlignment="1" applyProtection="1">
      <alignment horizontal="center" vertical="center" wrapText="1"/>
    </xf>
    <xf numFmtId="0" fontId="70" fillId="2" borderId="11" xfId="0" applyFont="1" applyFill="1" applyBorder="1" applyAlignment="1" applyProtection="1">
      <alignment horizontal="center" vertical="center" wrapText="1"/>
    </xf>
    <xf numFmtId="0" fontId="70" fillId="2" borderId="13" xfId="0" applyFont="1" applyFill="1" applyBorder="1" applyAlignment="1" applyProtection="1">
      <alignment horizontal="center" vertical="center" wrapText="1"/>
    </xf>
    <xf numFmtId="0" fontId="70" fillId="2" borderId="12"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70" fillId="2" borderId="25" xfId="0" applyFont="1" applyFill="1" applyBorder="1" applyAlignment="1" applyProtection="1">
      <alignment horizontal="center" vertical="center" wrapText="1"/>
    </xf>
    <xf numFmtId="0" fontId="70" fillId="2" borderId="26" xfId="0" applyFont="1" applyFill="1" applyBorder="1" applyAlignment="1" applyProtection="1">
      <alignment horizontal="center" vertical="center" wrapText="1"/>
    </xf>
    <xf numFmtId="0" fontId="70" fillId="2" borderId="27" xfId="0" applyFont="1" applyFill="1" applyBorder="1" applyAlignment="1" applyProtection="1">
      <alignment horizontal="center" vertical="center" wrapText="1"/>
    </xf>
    <xf numFmtId="0" fontId="70" fillId="2" borderId="29" xfId="0" applyFont="1" applyFill="1" applyBorder="1" applyAlignment="1" applyProtection="1">
      <alignment horizontal="left" vertical="center" indent="4"/>
    </xf>
    <xf numFmtId="0" fontId="6" fillId="2" borderId="2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15" borderId="43" xfId="0" applyFont="1" applyFill="1" applyBorder="1" applyAlignment="1" applyProtection="1">
      <alignment horizontal="center" vertical="center" wrapText="1"/>
    </xf>
    <xf numFmtId="0" fontId="6" fillId="15" borderId="45" xfId="0" applyFont="1" applyFill="1" applyBorder="1" applyAlignment="1" applyProtection="1">
      <alignment horizontal="center" vertical="center" wrapText="1"/>
    </xf>
    <xf numFmtId="0" fontId="6" fillId="15" borderId="46" xfId="0" applyFont="1" applyFill="1" applyBorder="1" applyAlignment="1" applyProtection="1">
      <alignment horizontal="center" vertical="center" wrapText="1"/>
    </xf>
    <xf numFmtId="0" fontId="46" fillId="13" borderId="0" xfId="0" applyFont="1" applyFill="1" applyAlignment="1" applyProtection="1">
      <alignment horizontal="left" vertical="center" wrapText="1"/>
    </xf>
    <xf numFmtId="0" fontId="6" fillId="2" borderId="29" xfId="0" applyFont="1" applyFill="1" applyBorder="1" applyAlignment="1" applyProtection="1">
      <alignment horizontal="left" vertical="center" wrapText="1" indent="2"/>
    </xf>
    <xf numFmtId="0" fontId="6" fillId="2" borderId="29" xfId="5" applyFont="1" applyFill="1" applyBorder="1" applyAlignment="1" applyProtection="1">
      <alignment horizontal="center" vertical="center" wrapText="1"/>
    </xf>
    <xf numFmtId="0" fontId="6" fillId="15" borderId="29" xfId="5" applyFont="1" applyFill="1" applyBorder="1" applyAlignment="1" applyProtection="1">
      <alignment horizontal="center" vertical="center" wrapText="1"/>
    </xf>
    <xf numFmtId="0" fontId="6" fillId="14" borderId="29" xfId="5" applyFont="1" applyFill="1" applyBorder="1" applyAlignment="1" applyProtection="1">
      <alignment horizontal="center" vertical="center" wrapText="1"/>
    </xf>
    <xf numFmtId="0" fontId="6" fillId="14" borderId="29" xfId="0" applyFont="1" applyFill="1" applyBorder="1" applyAlignment="1" applyProtection="1">
      <alignment horizontal="center" vertical="center"/>
    </xf>
    <xf numFmtId="0" fontId="6" fillId="14" borderId="29" xfId="0" applyFont="1" applyFill="1" applyBorder="1" applyAlignment="1" applyProtection="1">
      <alignment horizontal="center" vertical="center" wrapText="1"/>
    </xf>
    <xf numFmtId="0" fontId="0" fillId="2" borderId="29" xfId="0" applyFont="1" applyFill="1" applyBorder="1" applyAlignment="1" applyProtection="1">
      <alignment horizontal="center" vertical="center" wrapText="1"/>
    </xf>
    <xf numFmtId="0" fontId="6" fillId="2" borderId="29" xfId="48" applyFont="1" applyFill="1" applyBorder="1" applyAlignment="1" applyProtection="1">
      <alignment horizontal="center" vertical="center" wrapText="1"/>
    </xf>
    <xf numFmtId="0" fontId="6" fillId="15" borderId="29" xfId="48" applyFont="1" applyFill="1" applyBorder="1" applyAlignment="1" applyProtection="1">
      <alignment horizontal="center" vertical="center" wrapText="1"/>
    </xf>
    <xf numFmtId="0" fontId="70" fillId="2" borderId="29" xfId="5" applyFont="1" applyFill="1" applyBorder="1" applyAlignment="1" applyProtection="1">
      <alignment horizontal="center" vertical="top" wrapText="1"/>
    </xf>
    <xf numFmtId="0" fontId="6" fillId="2" borderId="48" xfId="5" applyFont="1" applyFill="1" applyBorder="1" applyAlignment="1" applyProtection="1">
      <alignment horizontal="center" vertical="center" wrapText="1"/>
    </xf>
    <xf numFmtId="0" fontId="6" fillId="2" borderId="63" xfId="5" applyFont="1" applyFill="1" applyBorder="1" applyAlignment="1" applyProtection="1">
      <alignment horizontal="center" vertical="center" wrapText="1"/>
    </xf>
    <xf numFmtId="0" fontId="6" fillId="2" borderId="49" xfId="5" applyFont="1" applyFill="1" applyBorder="1" applyAlignment="1" applyProtection="1">
      <alignment horizontal="center" vertical="center" wrapText="1"/>
    </xf>
    <xf numFmtId="0" fontId="70" fillId="2" borderId="29" xfId="5" applyFont="1" applyFill="1" applyBorder="1" applyAlignment="1" applyProtection="1">
      <alignment horizontal="center" vertical="center" wrapText="1"/>
    </xf>
    <xf numFmtId="0" fontId="27" fillId="2" borderId="28" xfId="48" applyFont="1" applyFill="1" applyBorder="1" applyAlignment="1" applyProtection="1">
      <alignment horizontal="center" vertical="center" wrapText="1"/>
    </xf>
    <xf numFmtId="0" fontId="27" fillId="2" borderId="28" xfId="48" applyFont="1" applyFill="1" applyBorder="1" applyAlignment="1" applyProtection="1">
      <alignment horizontal="center" vertical="center"/>
    </xf>
    <xf numFmtId="0" fontId="27" fillId="2" borderId="29" xfId="48" applyFont="1" applyFill="1" applyBorder="1" applyAlignment="1" applyProtection="1">
      <alignment horizontal="center" vertical="center" wrapText="1"/>
    </xf>
    <xf numFmtId="0" fontId="0" fillId="2" borderId="29" xfId="48" applyFont="1" applyFill="1" applyBorder="1" applyAlignment="1" applyProtection="1">
      <alignment horizontal="center" vertical="center" wrapText="1"/>
    </xf>
    <xf numFmtId="0" fontId="34" fillId="2" borderId="28" xfId="48" applyFont="1" applyFill="1" applyBorder="1" applyAlignment="1" applyProtection="1">
      <alignment horizontal="center" vertical="center" wrapText="1"/>
    </xf>
    <xf numFmtId="0" fontId="0" fillId="14" borderId="29" xfId="48" applyFont="1" applyFill="1" applyBorder="1" applyAlignment="1" applyProtection="1">
      <alignment horizontal="center" vertical="center" wrapText="1"/>
    </xf>
    <xf numFmtId="0" fontId="27" fillId="14" borderId="29" xfId="48"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15" borderId="29" xfId="0" applyFont="1" applyFill="1" applyBorder="1" applyAlignment="1" applyProtection="1">
      <alignment horizontal="center" vertical="center" wrapText="1"/>
    </xf>
    <xf numFmtId="0" fontId="70" fillId="2" borderId="29" xfId="0" applyFont="1" applyFill="1" applyBorder="1" applyAlignment="1" applyProtection="1">
      <alignment horizontal="center" vertical="center" wrapText="1"/>
    </xf>
    <xf numFmtId="0" fontId="70" fillId="2" borderId="48" xfId="0" applyFont="1" applyFill="1" applyBorder="1" applyAlignment="1" applyProtection="1">
      <alignment horizontal="left" vertical="center" indent="4"/>
    </xf>
    <xf numFmtId="0" fontId="70" fillId="2" borderId="49" xfId="0" applyFont="1" applyFill="1" applyBorder="1" applyAlignment="1" applyProtection="1">
      <alignment horizontal="left" vertical="center" indent="4"/>
    </xf>
    <xf numFmtId="0" fontId="70" fillId="2" borderId="29" xfId="0" applyFont="1" applyFill="1" applyBorder="1" applyAlignment="1" applyProtection="1">
      <alignment horizontal="center" vertical="top" wrapText="1"/>
    </xf>
    <xf numFmtId="0" fontId="9" fillId="2" borderId="0" xfId="7001" applyFont="1" applyFill="1" applyAlignment="1" applyProtection="1">
      <alignment horizontal="left" vertical="center" wrapText="1"/>
    </xf>
    <xf numFmtId="0" fontId="72" fillId="31" borderId="51" xfId="7001" applyFont="1" applyFill="1" applyBorder="1" applyAlignment="1" applyProtection="1">
      <alignment horizontal="left" vertical="center"/>
    </xf>
    <xf numFmtId="0" fontId="72" fillId="31" borderId="52" xfId="7001" applyFont="1" applyFill="1" applyBorder="1" applyAlignment="1" applyProtection="1">
      <alignment horizontal="left" vertical="center"/>
    </xf>
    <xf numFmtId="0" fontId="56" fillId="32" borderId="53" xfId="7003" applyFont="1" applyFill="1" applyBorder="1" applyAlignment="1" applyProtection="1">
      <alignment horizontal="center" vertical="center" wrapText="1"/>
    </xf>
    <xf numFmtId="0" fontId="56" fillId="32" borderId="57" xfId="7003" applyFont="1" applyFill="1" applyBorder="1" applyAlignment="1" applyProtection="1">
      <alignment horizontal="center" vertical="center" wrapText="1"/>
    </xf>
    <xf numFmtId="0" fontId="56" fillId="32" borderId="61" xfId="7003" applyFont="1" applyFill="1" applyBorder="1" applyAlignment="1" applyProtection="1">
      <alignment horizontal="center" vertical="center" wrapText="1"/>
    </xf>
    <xf numFmtId="0" fontId="56" fillId="32" borderId="54" xfId="7001" applyFont="1" applyFill="1" applyBorder="1" applyAlignment="1" applyProtection="1">
      <alignment horizontal="center" vertical="center" wrapText="1"/>
    </xf>
    <xf numFmtId="0" fontId="56" fillId="32" borderId="55" xfId="7001" applyFont="1" applyFill="1" applyBorder="1" applyAlignment="1" applyProtection="1">
      <alignment horizontal="center" vertical="center" wrapText="1"/>
    </xf>
    <xf numFmtId="0" fontId="56" fillId="32" borderId="56" xfId="7001" applyFont="1" applyFill="1" applyBorder="1" applyAlignment="1" applyProtection="1">
      <alignment horizontal="center" vertical="center" wrapText="1"/>
    </xf>
    <xf numFmtId="0" fontId="56" fillId="32" borderId="58" xfId="7001" applyFont="1" applyFill="1" applyBorder="1" applyAlignment="1" applyProtection="1">
      <alignment horizontal="center" vertical="center" wrapText="1"/>
    </xf>
    <xf numFmtId="0" fontId="56" fillId="32" borderId="59" xfId="7001" applyFont="1" applyFill="1" applyBorder="1" applyAlignment="1" applyProtection="1">
      <alignment horizontal="center" vertical="center" wrapText="1"/>
    </xf>
    <xf numFmtId="0" fontId="56" fillId="33" borderId="58" xfId="7001" applyFont="1" applyFill="1" applyBorder="1" applyAlignment="1" applyProtection="1">
      <alignment horizontal="center" vertical="center" wrapText="1"/>
    </xf>
    <xf numFmtId="0" fontId="56" fillId="33" borderId="59" xfId="7001" applyFont="1" applyFill="1" applyBorder="1" applyAlignment="1" applyProtection="1">
      <alignment horizontal="center" vertical="center" wrapText="1"/>
    </xf>
    <xf numFmtId="0" fontId="39" fillId="2" borderId="0" xfId="0" applyFont="1" applyFill="1" applyAlignment="1" applyProtection="1">
      <alignment horizontal="center"/>
      <protection locked="0"/>
    </xf>
  </cellXfs>
  <cellStyles count="39233">
    <cellStyle name="60% - Accent1 2" xfId="111"/>
    <cellStyle name="60% - Accent2 2" xfId="112"/>
    <cellStyle name="bin" xfId="19"/>
    <cellStyle name="bin 2" xfId="113"/>
    <cellStyle name="bin 3" xfId="114"/>
    <cellStyle name="blue" xfId="20"/>
    <cellStyle name="cell" xfId="6"/>
    <cellStyle name="cell 10" xfId="115"/>
    <cellStyle name="cell 11" xfId="116"/>
    <cellStyle name="cell 12" xfId="117"/>
    <cellStyle name="cell 13" xfId="118"/>
    <cellStyle name="cell 2" xfId="60"/>
    <cellStyle name="cell 2 2" xfId="76"/>
    <cellStyle name="cell 2 2 2" xfId="39207"/>
    <cellStyle name="cell 2 3" xfId="119"/>
    <cellStyle name="cell 2 4" xfId="120"/>
    <cellStyle name="cell 2 5" xfId="39208"/>
    <cellStyle name="cell 2 6" xfId="39209"/>
    <cellStyle name="cell 3" xfId="77"/>
    <cellStyle name="cell 3 10" xfId="121"/>
    <cellStyle name="cell 3 11" xfId="122"/>
    <cellStyle name="cell 3 12" xfId="123"/>
    <cellStyle name="cell 3 2" xfId="78"/>
    <cellStyle name="cell 3 2 10" xfId="124"/>
    <cellStyle name="cell 3 2 11" xfId="125"/>
    <cellStyle name="cell 3 2 2" xfId="126"/>
    <cellStyle name="cell 3 2 2 2" xfId="127"/>
    <cellStyle name="cell 3 2 2 2 10" xfId="128"/>
    <cellStyle name="cell 3 2 2 2 2" xfId="129"/>
    <cellStyle name="cell 3 2 2 2 2 2" xfId="130"/>
    <cellStyle name="cell 3 2 2 2 2 2 2" xfId="131"/>
    <cellStyle name="cell 3 2 2 2 2 2 3" xfId="132"/>
    <cellStyle name="cell 3 2 2 2 2 3" xfId="133"/>
    <cellStyle name="cell 3 2 2 2 2 3 2" xfId="134"/>
    <cellStyle name="cell 3 2 2 2 2 4" xfId="135"/>
    <cellStyle name="cell 3 2 2 2 2 5" xfId="136"/>
    <cellStyle name="cell 3 2 2 2 2 6" xfId="137"/>
    <cellStyle name="cell 3 2 2 2 2 7" xfId="138"/>
    <cellStyle name="cell 3 2 2 2 3" xfId="139"/>
    <cellStyle name="cell 3 2 2 2 3 2" xfId="140"/>
    <cellStyle name="cell 3 2 2 2 3 2 2" xfId="141"/>
    <cellStyle name="cell 3 2 2 2 3 3" xfId="142"/>
    <cellStyle name="cell 3 2 2 2 3 3 2" xfId="143"/>
    <cellStyle name="cell 3 2 2 2 3 4" xfId="144"/>
    <cellStyle name="cell 3 2 2 2 3 5" xfId="145"/>
    <cellStyle name="cell 3 2 2 2 3 6" xfId="146"/>
    <cellStyle name="cell 3 2 2 2 3 7" xfId="147"/>
    <cellStyle name="cell 3 2 2 2 4" xfId="148"/>
    <cellStyle name="cell 3 2 2 2 4 2" xfId="149"/>
    <cellStyle name="cell 3 2 2 2 4 2 2" xfId="150"/>
    <cellStyle name="cell 3 2 2 2 4 3" xfId="151"/>
    <cellStyle name="cell 3 2 2 2 4 3 2" xfId="152"/>
    <cellStyle name="cell 3 2 2 2 4 4" xfId="153"/>
    <cellStyle name="cell 3 2 2 2 4 5" xfId="154"/>
    <cellStyle name="cell 3 2 2 2 4 6" xfId="155"/>
    <cellStyle name="cell 3 2 2 2 4 7" xfId="156"/>
    <cellStyle name="cell 3 2 2 2 5" xfId="157"/>
    <cellStyle name="cell 3 2 2 2 5 2" xfId="158"/>
    <cellStyle name="cell 3 2 2 2 5 2 2" xfId="159"/>
    <cellStyle name="cell 3 2 2 2 5 3" xfId="160"/>
    <cellStyle name="cell 3 2 2 2 5 3 2" xfId="161"/>
    <cellStyle name="cell 3 2 2 2 5 4" xfId="162"/>
    <cellStyle name="cell 3 2 2 2 5 5" xfId="163"/>
    <cellStyle name="cell 3 2 2 2 5 6" xfId="164"/>
    <cellStyle name="cell 3 2 2 2 5 7" xfId="165"/>
    <cellStyle name="cell 3 2 2 2 6" xfId="166"/>
    <cellStyle name="cell 3 2 2 2 6 2" xfId="167"/>
    <cellStyle name="cell 3 2 2 2 6 2 2" xfId="168"/>
    <cellStyle name="cell 3 2 2 2 6 3" xfId="169"/>
    <cellStyle name="cell 3 2 2 2 6 3 2" xfId="170"/>
    <cellStyle name="cell 3 2 2 2 6 4" xfId="171"/>
    <cellStyle name="cell 3 2 2 2 6 5" xfId="172"/>
    <cellStyle name="cell 3 2 2 2 6 6" xfId="173"/>
    <cellStyle name="cell 3 2 2 2 6 7" xfId="174"/>
    <cellStyle name="cell 3 2 2 2 7" xfId="175"/>
    <cellStyle name="cell 3 2 2 2 8" xfId="176"/>
    <cellStyle name="cell 3 2 2 2 9" xfId="177"/>
    <cellStyle name="cell 3 2 2 3" xfId="178"/>
    <cellStyle name="cell 3 2 2 4" xfId="179"/>
    <cellStyle name="cell 3 2 2 5" xfId="180"/>
    <cellStyle name="cell 3 2 2 6" xfId="181"/>
    <cellStyle name="cell 3 2 2_STUD aligned by INSTIT" xfId="182"/>
    <cellStyle name="cell 3 2 3" xfId="183"/>
    <cellStyle name="cell 3 2 3 2" xfId="184"/>
    <cellStyle name="cell 3 2 3 3" xfId="185"/>
    <cellStyle name="cell 3 2 3 4" xfId="186"/>
    <cellStyle name="cell 3 2 4" xfId="187"/>
    <cellStyle name="cell 3 2 4 2" xfId="188"/>
    <cellStyle name="cell 3 2 5" xfId="189"/>
    <cellStyle name="cell 3 2 6" xfId="190"/>
    <cellStyle name="cell 3 2 7" xfId="191"/>
    <cellStyle name="cell 3 2 8" xfId="192"/>
    <cellStyle name="cell 3 2 9" xfId="193"/>
    <cellStyle name="cell 3 2_STUD aligned by INSTIT" xfId="194"/>
    <cellStyle name="cell 3 3" xfId="195"/>
    <cellStyle name="cell 3 3 2" xfId="196"/>
    <cellStyle name="cell 3 3 2 2" xfId="197"/>
    <cellStyle name="cell 3 3 2 2 2" xfId="198"/>
    <cellStyle name="cell 3 3 2 2 3" xfId="199"/>
    <cellStyle name="cell 3 3 2 2 4" xfId="200"/>
    <cellStyle name="cell 3 3 2 2 5" xfId="201"/>
    <cellStyle name="cell 3 3 2 3" xfId="202"/>
    <cellStyle name="cell 3 3 2 4" xfId="203"/>
    <cellStyle name="cell 3 3 2 5" xfId="204"/>
    <cellStyle name="cell 3 3 2 6" xfId="205"/>
    <cellStyle name="cell 3 3 2_STUD aligned by INSTIT" xfId="206"/>
    <cellStyle name="cell 3 3 3" xfId="207"/>
    <cellStyle name="cell 3 3 3 2" xfId="208"/>
    <cellStyle name="cell 3 3 3 3" xfId="209"/>
    <cellStyle name="cell 3 3 3 4" xfId="210"/>
    <cellStyle name="cell 3 3 3 5" xfId="211"/>
    <cellStyle name="cell 3 3 4" xfId="212"/>
    <cellStyle name="cell 3 3 4 2" xfId="213"/>
    <cellStyle name="cell 3 3 5" xfId="214"/>
    <cellStyle name="cell 3 3 6" xfId="215"/>
    <cellStyle name="cell 3 3 7" xfId="216"/>
    <cellStyle name="cell 3 3 8" xfId="217"/>
    <cellStyle name="cell 3 3_STUD aligned by INSTIT" xfId="218"/>
    <cellStyle name="cell 3 4" xfId="219"/>
    <cellStyle name="cell 3 4 2" xfId="220"/>
    <cellStyle name="cell 3 4 2 2" xfId="221"/>
    <cellStyle name="cell 3 4 2 3" xfId="222"/>
    <cellStyle name="cell 3 4 2 4" xfId="223"/>
    <cellStyle name="cell 3 4 2 5" xfId="224"/>
    <cellStyle name="cell 3 4 3" xfId="225"/>
    <cellStyle name="cell 3 4 4" xfId="226"/>
    <cellStyle name="cell 3 4 5" xfId="227"/>
    <cellStyle name="cell 3 4 6" xfId="228"/>
    <cellStyle name="cell 3 4_STUD aligned by INSTIT" xfId="229"/>
    <cellStyle name="cell 3 5" xfId="230"/>
    <cellStyle name="cell 3 5 2" xfId="231"/>
    <cellStyle name="cell 3 5 3" xfId="232"/>
    <cellStyle name="cell 3 5 4" xfId="233"/>
    <cellStyle name="cell 3 6" xfId="234"/>
    <cellStyle name="cell 3 7" xfId="235"/>
    <cellStyle name="cell 3 8" xfId="236"/>
    <cellStyle name="cell 3 9" xfId="237"/>
    <cellStyle name="cell 3_STUD aligned by INSTIT" xfId="238"/>
    <cellStyle name="cell 4" xfId="79"/>
    <cellStyle name="cell 4 2" xfId="239"/>
    <cellStyle name="cell 4 2 2" xfId="240"/>
    <cellStyle name="cell 4 2 2 2" xfId="241"/>
    <cellStyle name="cell 4 2 2 3" xfId="242"/>
    <cellStyle name="cell 4 2 2 4" xfId="243"/>
    <cellStyle name="cell 4 2 2 5" xfId="244"/>
    <cellStyle name="cell 4 2 3" xfId="245"/>
    <cellStyle name="cell 4 2 4" xfId="246"/>
    <cellStyle name="cell 4 2 5" xfId="247"/>
    <cellStyle name="cell 4 2 6" xfId="248"/>
    <cellStyle name="cell 4 2_STUD aligned by INSTIT" xfId="249"/>
    <cellStyle name="cell 4 3" xfId="250"/>
    <cellStyle name="cell 4 3 2" xfId="251"/>
    <cellStyle name="cell 4 3 3" xfId="252"/>
    <cellStyle name="cell 4 3 4" xfId="253"/>
    <cellStyle name="cell 4 3 5" xfId="254"/>
    <cellStyle name="cell 4 4" xfId="255"/>
    <cellStyle name="cell 4 5" xfId="256"/>
    <cellStyle name="cell 4 6" xfId="257"/>
    <cellStyle name="cell 4 7" xfId="258"/>
    <cellStyle name="cell 4 8" xfId="259"/>
    <cellStyle name="cell 4 9" xfId="260"/>
    <cellStyle name="cell 4_STUD aligned by INSTIT" xfId="261"/>
    <cellStyle name="cell 5" xfId="110"/>
    <cellStyle name="cell 5 2" xfId="262"/>
    <cellStyle name="cell 5 2 10" xfId="263"/>
    <cellStyle name="cell 5 2 2" xfId="264"/>
    <cellStyle name="cell 5 2 2 2" xfId="265"/>
    <cellStyle name="cell 5 2 2 2 2" xfId="266"/>
    <cellStyle name="cell 5 2 2 3" xfId="267"/>
    <cellStyle name="cell 5 2 2 3 2" xfId="268"/>
    <cellStyle name="cell 5 2 2 4" xfId="269"/>
    <cellStyle name="cell 5 2 2 5" xfId="270"/>
    <cellStyle name="cell 5 2 2 6" xfId="271"/>
    <cellStyle name="cell 5 2 2 7" xfId="272"/>
    <cellStyle name="cell 5 2 3" xfId="273"/>
    <cellStyle name="cell 5 2 3 2" xfId="274"/>
    <cellStyle name="cell 5 2 3 2 2" xfId="275"/>
    <cellStyle name="cell 5 2 3 3" xfId="276"/>
    <cellStyle name="cell 5 2 3 3 2" xfId="277"/>
    <cellStyle name="cell 5 2 3 4" xfId="278"/>
    <cellStyle name="cell 5 2 3 5" xfId="279"/>
    <cellStyle name="cell 5 2 3 6" xfId="280"/>
    <cellStyle name="cell 5 2 3 7" xfId="281"/>
    <cellStyle name="cell 5 2 4" xfId="282"/>
    <cellStyle name="cell 5 2 4 2" xfId="283"/>
    <cellStyle name="cell 5 2 4 2 2" xfId="284"/>
    <cellStyle name="cell 5 2 4 3" xfId="285"/>
    <cellStyle name="cell 5 2 4 3 2" xfId="286"/>
    <cellStyle name="cell 5 2 4 4" xfId="287"/>
    <cellStyle name="cell 5 2 4 5" xfId="288"/>
    <cellStyle name="cell 5 2 4 6" xfId="289"/>
    <cellStyle name="cell 5 2 4 7" xfId="290"/>
    <cellStyle name="cell 5 2 5" xfId="291"/>
    <cellStyle name="cell 5 2 5 2" xfId="292"/>
    <cellStyle name="cell 5 2 5 2 2" xfId="293"/>
    <cellStyle name="cell 5 2 5 3" xfId="294"/>
    <cellStyle name="cell 5 2 5 3 2" xfId="295"/>
    <cellStyle name="cell 5 2 5 4" xfId="296"/>
    <cellStyle name="cell 5 2 5 5" xfId="297"/>
    <cellStyle name="cell 5 2 5 6" xfId="298"/>
    <cellStyle name="cell 5 2 5 7" xfId="299"/>
    <cellStyle name="cell 5 2 6" xfId="300"/>
    <cellStyle name="cell 5 2 6 2" xfId="301"/>
    <cellStyle name="cell 5 2 6 2 2" xfId="302"/>
    <cellStyle name="cell 5 2 6 3" xfId="303"/>
    <cellStyle name="cell 5 2 6 3 2" xfId="304"/>
    <cellStyle name="cell 5 2 6 4" xfId="305"/>
    <cellStyle name="cell 5 2 6 5" xfId="306"/>
    <cellStyle name="cell 5 2 6 6" xfId="307"/>
    <cellStyle name="cell 5 2 6 7" xfId="308"/>
    <cellStyle name="cell 5 2 7" xfId="309"/>
    <cellStyle name="cell 5 2 8" xfId="310"/>
    <cellStyle name="cell 5 2 9" xfId="311"/>
    <cellStyle name="cell 5 3" xfId="312"/>
    <cellStyle name="cell 5 4" xfId="313"/>
    <cellStyle name="cell 5 5" xfId="314"/>
    <cellStyle name="cell 5 6" xfId="315"/>
    <cellStyle name="cell 5_STUD aligned by INSTIT" xfId="316"/>
    <cellStyle name="cell 6" xfId="317"/>
    <cellStyle name="cell 6 10" xfId="318"/>
    <cellStyle name="cell 6 2" xfId="319"/>
    <cellStyle name="cell 6 2 2" xfId="320"/>
    <cellStyle name="cell 6 2 3" xfId="321"/>
    <cellStyle name="cell 6 2 4" xfId="322"/>
    <cellStyle name="cell 6 2 5" xfId="323"/>
    <cellStyle name="cell 6 2 6" xfId="324"/>
    <cellStyle name="cell 6 3" xfId="325"/>
    <cellStyle name="cell 6 3 2" xfId="326"/>
    <cellStyle name="cell 6 3 2 2" xfId="327"/>
    <cellStyle name="cell 6 3 3" xfId="328"/>
    <cellStyle name="cell 6 3 3 2" xfId="329"/>
    <cellStyle name="cell 6 3 4" xfId="330"/>
    <cellStyle name="cell 6 3 5" xfId="331"/>
    <cellStyle name="cell 6 3 6" xfId="332"/>
    <cellStyle name="cell 6 3 7" xfId="333"/>
    <cellStyle name="cell 6 4" xfId="334"/>
    <cellStyle name="cell 6 4 2" xfId="335"/>
    <cellStyle name="cell 6 4 2 2" xfId="336"/>
    <cellStyle name="cell 6 4 3" xfId="337"/>
    <cellStyle name="cell 6 4 3 2" xfId="338"/>
    <cellStyle name="cell 6 4 4" xfId="339"/>
    <cellStyle name="cell 6 4 5" xfId="340"/>
    <cellStyle name="cell 6 4 6" xfId="341"/>
    <cellStyle name="cell 6 4 7" xfId="342"/>
    <cellStyle name="cell 6 5" xfId="343"/>
    <cellStyle name="cell 6 5 2" xfId="344"/>
    <cellStyle name="cell 6 5 2 2" xfId="345"/>
    <cellStyle name="cell 6 5 3" xfId="346"/>
    <cellStyle name="cell 6 5 3 2" xfId="347"/>
    <cellStyle name="cell 6 5 4" xfId="348"/>
    <cellStyle name="cell 6 5 5" xfId="349"/>
    <cellStyle name="cell 6 5 6" xfId="350"/>
    <cellStyle name="cell 6 5 7" xfId="351"/>
    <cellStyle name="cell 6 6" xfId="352"/>
    <cellStyle name="cell 6 6 2" xfId="353"/>
    <cellStyle name="cell 6 6 2 2" xfId="354"/>
    <cellStyle name="cell 6 6 3" xfId="355"/>
    <cellStyle name="cell 6 6 3 2" xfId="356"/>
    <cellStyle name="cell 6 6 4" xfId="357"/>
    <cellStyle name="cell 6 6 5" xfId="358"/>
    <cellStyle name="cell 6 6 6" xfId="359"/>
    <cellStyle name="cell 6 6 7" xfId="360"/>
    <cellStyle name="cell 6 7" xfId="361"/>
    <cellStyle name="cell 6 8" xfId="362"/>
    <cellStyle name="cell 6 9" xfId="363"/>
    <cellStyle name="cell 7" xfId="364"/>
    <cellStyle name="cell 7 10" xfId="365"/>
    <cellStyle name="cell 7 11" xfId="366"/>
    <cellStyle name="cell 7 12" xfId="367"/>
    <cellStyle name="cell 7 2" xfId="368"/>
    <cellStyle name="cell 7 2 10" xfId="369"/>
    <cellStyle name="cell 7 2 11" xfId="370"/>
    <cellStyle name="cell 7 2 12" xfId="371"/>
    <cellStyle name="cell 7 2 2" xfId="372"/>
    <cellStyle name="cell 7 2 2 2" xfId="373"/>
    <cellStyle name="cell 7 2 2 2 2" xfId="374"/>
    <cellStyle name="cell 7 2 2 3" xfId="375"/>
    <cellStyle name="cell 7 2 2 3 2" xfId="376"/>
    <cellStyle name="cell 7 2 2 4" xfId="377"/>
    <cellStyle name="cell 7 2 2 5" xfId="378"/>
    <cellStyle name="cell 7 2 2 6" xfId="379"/>
    <cellStyle name="cell 7 2 2 7" xfId="380"/>
    <cellStyle name="cell 7 2 3" xfId="381"/>
    <cellStyle name="cell 7 2 3 2" xfId="382"/>
    <cellStyle name="cell 7 2 3 2 2" xfId="383"/>
    <cellStyle name="cell 7 2 3 3" xfId="384"/>
    <cellStyle name="cell 7 2 3 3 2" xfId="385"/>
    <cellStyle name="cell 7 2 3 4" xfId="386"/>
    <cellStyle name="cell 7 2 3 5" xfId="387"/>
    <cellStyle name="cell 7 2 3 6" xfId="388"/>
    <cellStyle name="cell 7 2 3 7" xfId="389"/>
    <cellStyle name="cell 7 2 4" xfId="390"/>
    <cellStyle name="cell 7 2 4 2" xfId="391"/>
    <cellStyle name="cell 7 2 4 2 2" xfId="392"/>
    <cellStyle name="cell 7 2 4 3" xfId="393"/>
    <cellStyle name="cell 7 2 4 3 2" xfId="394"/>
    <cellStyle name="cell 7 2 4 4" xfId="395"/>
    <cellStyle name="cell 7 2 4 5" xfId="396"/>
    <cellStyle name="cell 7 2 4 6" xfId="397"/>
    <cellStyle name="cell 7 2 4 7" xfId="398"/>
    <cellStyle name="cell 7 2 5" xfId="399"/>
    <cellStyle name="cell 7 2 5 2" xfId="400"/>
    <cellStyle name="cell 7 2 5 2 2" xfId="401"/>
    <cellStyle name="cell 7 2 5 3" xfId="402"/>
    <cellStyle name="cell 7 2 5 3 2" xfId="403"/>
    <cellStyle name="cell 7 2 5 4" xfId="404"/>
    <cellStyle name="cell 7 2 5 5" xfId="405"/>
    <cellStyle name="cell 7 2 5 6" xfId="406"/>
    <cellStyle name="cell 7 2 5 7" xfId="407"/>
    <cellStyle name="cell 7 2 6" xfId="408"/>
    <cellStyle name="cell 7 2 6 2" xfId="409"/>
    <cellStyle name="cell 7 2 6 2 2" xfId="410"/>
    <cellStyle name="cell 7 2 6 3" xfId="411"/>
    <cellStyle name="cell 7 2 6 3 2" xfId="412"/>
    <cellStyle name="cell 7 2 6 4" xfId="413"/>
    <cellStyle name="cell 7 2 6 5" xfId="414"/>
    <cellStyle name="cell 7 2 6 6" xfId="415"/>
    <cellStyle name="cell 7 2 6 7" xfId="416"/>
    <cellStyle name="cell 7 2 7" xfId="417"/>
    <cellStyle name="cell 7 2 7 2" xfId="418"/>
    <cellStyle name="cell 7 2 8" xfId="419"/>
    <cellStyle name="cell 7 2 8 2" xfId="420"/>
    <cellStyle name="cell 7 2 9" xfId="421"/>
    <cellStyle name="cell 7 3" xfId="422"/>
    <cellStyle name="cell 7 3 10" xfId="423"/>
    <cellStyle name="cell 7 3 2" xfId="424"/>
    <cellStyle name="cell 7 3 2 2" xfId="425"/>
    <cellStyle name="cell 7 3 2 2 2" xfId="426"/>
    <cellStyle name="cell 7 3 2 3" xfId="427"/>
    <cellStyle name="cell 7 3 2 3 2" xfId="428"/>
    <cellStyle name="cell 7 3 2 4" xfId="429"/>
    <cellStyle name="cell 7 3 2 5" xfId="430"/>
    <cellStyle name="cell 7 3 2 6" xfId="431"/>
    <cellStyle name="cell 7 3 2 7" xfId="432"/>
    <cellStyle name="cell 7 3 3" xfId="433"/>
    <cellStyle name="cell 7 3 3 2" xfId="434"/>
    <cellStyle name="cell 7 3 3 2 2" xfId="435"/>
    <cellStyle name="cell 7 3 3 3" xfId="436"/>
    <cellStyle name="cell 7 3 3 3 2" xfId="437"/>
    <cellStyle name="cell 7 3 3 4" xfId="438"/>
    <cellStyle name="cell 7 3 3 5" xfId="439"/>
    <cellStyle name="cell 7 3 3 6" xfId="440"/>
    <cellStyle name="cell 7 3 3 7" xfId="441"/>
    <cellStyle name="cell 7 3 4" xfId="442"/>
    <cellStyle name="cell 7 3 4 2" xfId="443"/>
    <cellStyle name="cell 7 3 4 2 2" xfId="444"/>
    <cellStyle name="cell 7 3 4 3" xfId="445"/>
    <cellStyle name="cell 7 3 4 3 2" xfId="446"/>
    <cellStyle name="cell 7 3 4 4" xfId="447"/>
    <cellStyle name="cell 7 3 4 5" xfId="448"/>
    <cellStyle name="cell 7 3 4 6" xfId="449"/>
    <cellStyle name="cell 7 3 4 7" xfId="450"/>
    <cellStyle name="cell 7 3 5" xfId="451"/>
    <cellStyle name="cell 7 3 5 2" xfId="452"/>
    <cellStyle name="cell 7 3 5 2 2" xfId="453"/>
    <cellStyle name="cell 7 3 5 3" xfId="454"/>
    <cellStyle name="cell 7 3 5 3 2" xfId="455"/>
    <cellStyle name="cell 7 3 5 4" xfId="456"/>
    <cellStyle name="cell 7 3 5 5" xfId="457"/>
    <cellStyle name="cell 7 3 5 6" xfId="458"/>
    <cellStyle name="cell 7 3 5 7" xfId="459"/>
    <cellStyle name="cell 7 3 6" xfId="460"/>
    <cellStyle name="cell 7 3 6 2" xfId="461"/>
    <cellStyle name="cell 7 3 6 2 2" xfId="462"/>
    <cellStyle name="cell 7 3 6 3" xfId="463"/>
    <cellStyle name="cell 7 3 6 3 2" xfId="464"/>
    <cellStyle name="cell 7 3 6 4" xfId="465"/>
    <cellStyle name="cell 7 3 6 5" xfId="466"/>
    <cellStyle name="cell 7 3 6 6" xfId="467"/>
    <cellStyle name="cell 7 3 6 7" xfId="468"/>
    <cellStyle name="cell 7 3 7" xfId="469"/>
    <cellStyle name="cell 7 3 8" xfId="470"/>
    <cellStyle name="cell 7 3 9" xfId="471"/>
    <cellStyle name="cell 7 4" xfId="472"/>
    <cellStyle name="cell 7 4 2" xfId="473"/>
    <cellStyle name="cell 7 4 2 2" xfId="474"/>
    <cellStyle name="cell 7 4 3" xfId="475"/>
    <cellStyle name="cell 7 4 3 2" xfId="476"/>
    <cellStyle name="cell 7 4 4" xfId="477"/>
    <cellStyle name="cell 7 4 5" xfId="478"/>
    <cellStyle name="cell 7 4 6" xfId="479"/>
    <cellStyle name="cell 7 4 7" xfId="480"/>
    <cellStyle name="cell 7 5" xfId="481"/>
    <cellStyle name="cell 7 5 2" xfId="482"/>
    <cellStyle name="cell 7 5 2 2" xfId="483"/>
    <cellStyle name="cell 7 5 3" xfId="484"/>
    <cellStyle name="cell 7 5 3 2" xfId="485"/>
    <cellStyle name="cell 7 5 4" xfId="486"/>
    <cellStyle name="cell 7 5 5" xfId="487"/>
    <cellStyle name="cell 7 5 6" xfId="488"/>
    <cellStyle name="cell 7 5 7" xfId="489"/>
    <cellStyle name="cell 7 6" xfId="490"/>
    <cellStyle name="cell 7 6 2" xfId="491"/>
    <cellStyle name="cell 7 6 2 2" xfId="492"/>
    <cellStyle name="cell 7 6 3" xfId="493"/>
    <cellStyle name="cell 7 6 3 2" xfId="494"/>
    <cellStyle name="cell 7 6 4" xfId="495"/>
    <cellStyle name="cell 7 6 5" xfId="496"/>
    <cellStyle name="cell 7 6 6" xfId="497"/>
    <cellStyle name="cell 7 6 7" xfId="498"/>
    <cellStyle name="cell 7 7" xfId="499"/>
    <cellStyle name="cell 7 7 2" xfId="500"/>
    <cellStyle name="cell 7 8" xfId="501"/>
    <cellStyle name="cell 7 9" xfId="502"/>
    <cellStyle name="cell 8" xfId="503"/>
    <cellStyle name="cell 9" xfId="504"/>
    <cellStyle name="cell_06entr" xfId="80"/>
    <cellStyle name="Col&amp;RowHeadings" xfId="21"/>
    <cellStyle name="ColCodes" xfId="22"/>
    <cellStyle name="ColTitles" xfId="23"/>
    <cellStyle name="ColTitles 2" xfId="505"/>
    <cellStyle name="column" xfId="24"/>
    <cellStyle name="Comma [0] 2" xfId="39210"/>
    <cellStyle name="Comma 2" xfId="39211"/>
    <cellStyle name="Comma 2 2" xfId="39212"/>
    <cellStyle name="DataEntryCells" xfId="25"/>
    <cellStyle name="DataEntryCells 10" xfId="506"/>
    <cellStyle name="DataEntryCells 10 2" xfId="507"/>
    <cellStyle name="DataEntryCells 11" xfId="508"/>
    <cellStyle name="DataEntryCells 12" xfId="509"/>
    <cellStyle name="DataEntryCells 13" xfId="510"/>
    <cellStyle name="DataEntryCells 14" xfId="511"/>
    <cellStyle name="DataEntryCells 15" xfId="512"/>
    <cellStyle name="DataEntryCells 2" xfId="81"/>
    <cellStyle name="DataEntryCells 2 2" xfId="82"/>
    <cellStyle name="DataEntryCells 2_08pers" xfId="83"/>
    <cellStyle name="DataEntryCells 3" xfId="513"/>
    <cellStyle name="DataEntryCells 3 2" xfId="514"/>
    <cellStyle name="DataEntryCells 3 2 2" xfId="515"/>
    <cellStyle name="DataEntryCells 3 2 3" xfId="516"/>
    <cellStyle name="DataEntryCells 3 2 4" xfId="517"/>
    <cellStyle name="DataEntryCells 3 2 5" xfId="518"/>
    <cellStyle name="DataEntryCells 3 3" xfId="519"/>
    <cellStyle name="DataEntryCells 3 4" xfId="520"/>
    <cellStyle name="DataEntryCells 3 5" xfId="521"/>
    <cellStyle name="DataEntryCells 3 6" xfId="522"/>
    <cellStyle name="DataEntryCells 3_STUD aligned by INSTIT" xfId="523"/>
    <cellStyle name="DataEntryCells 4" xfId="524"/>
    <cellStyle name="DataEntryCells 4 2" xfId="525"/>
    <cellStyle name="DataEntryCells 4 3" xfId="526"/>
    <cellStyle name="DataEntryCells 4 4" xfId="527"/>
    <cellStyle name="DataEntryCells 4 5" xfId="528"/>
    <cellStyle name="DataEntryCells 5" xfId="529"/>
    <cellStyle name="DataEntryCells 5 2" xfId="530"/>
    <cellStyle name="DataEntryCells 5 3" xfId="531"/>
    <cellStyle name="DataEntryCells 5 4" xfId="532"/>
    <cellStyle name="DataEntryCells 5 5" xfId="533"/>
    <cellStyle name="DataEntryCells 6" xfId="534"/>
    <cellStyle name="DataEntryCells 6 2" xfId="535"/>
    <cellStyle name="DataEntryCells 6 3" xfId="536"/>
    <cellStyle name="DataEntryCells 6 4" xfId="537"/>
    <cellStyle name="DataEntryCells 6 5" xfId="538"/>
    <cellStyle name="DataEntryCells 7" xfId="539"/>
    <cellStyle name="DataEntryCells 7 2" xfId="540"/>
    <cellStyle name="DataEntryCells 7 3" xfId="541"/>
    <cellStyle name="DataEntryCells 7 4" xfId="542"/>
    <cellStyle name="DataEntryCells 7 5" xfId="543"/>
    <cellStyle name="DataEntryCells 8" xfId="544"/>
    <cellStyle name="DataEntryCells 8 2" xfId="545"/>
    <cellStyle name="DataEntryCells 8 3" xfId="546"/>
    <cellStyle name="DataEntryCells 8 4" xfId="547"/>
    <cellStyle name="DataEntryCells 8 5" xfId="548"/>
    <cellStyle name="DataEntryCells 9" xfId="549"/>
    <cellStyle name="DataEntryCells 9 2" xfId="550"/>
    <cellStyle name="DataEntryCells_05entr" xfId="84"/>
    <cellStyle name="ErrRpt_DataEntryCells" xfId="26"/>
    <cellStyle name="ErrRpt-DataEntryCells" xfId="27"/>
    <cellStyle name="ErrRpt-DataEntryCells 10" xfId="551"/>
    <cellStyle name="ErrRpt-DataEntryCells 2" xfId="85"/>
    <cellStyle name="ErrRpt-DataEntryCells 2 2" xfId="552"/>
    <cellStyle name="ErrRpt-DataEntryCells 2 2 2" xfId="553"/>
    <cellStyle name="ErrRpt-DataEntryCells 2 2 2 2" xfId="554"/>
    <cellStyle name="ErrRpt-DataEntryCells 2 2 2 3" xfId="555"/>
    <cellStyle name="ErrRpt-DataEntryCells 2 2 2 4" xfId="556"/>
    <cellStyle name="ErrRpt-DataEntryCells 2 2 2 5" xfId="557"/>
    <cellStyle name="ErrRpt-DataEntryCells 2 2 3" xfId="558"/>
    <cellStyle name="ErrRpt-DataEntryCells 2 2 4" xfId="559"/>
    <cellStyle name="ErrRpt-DataEntryCells 2 2 5" xfId="560"/>
    <cellStyle name="ErrRpt-DataEntryCells 2 2 6" xfId="561"/>
    <cellStyle name="ErrRpt-DataEntryCells 2 2_STUD aligned by INSTIT" xfId="562"/>
    <cellStyle name="ErrRpt-DataEntryCells 2 3" xfId="563"/>
    <cellStyle name="ErrRpt-DataEntryCells 2 3 2" xfId="564"/>
    <cellStyle name="ErrRpt-DataEntryCells 2 3 3" xfId="565"/>
    <cellStyle name="ErrRpt-DataEntryCells 2 3 4" xfId="566"/>
    <cellStyle name="ErrRpt-DataEntryCells 2 3 5" xfId="567"/>
    <cellStyle name="ErrRpt-DataEntryCells 2 4" xfId="568"/>
    <cellStyle name="ErrRpt-DataEntryCells 2 5" xfId="569"/>
    <cellStyle name="ErrRpt-DataEntryCells 2 6" xfId="570"/>
    <cellStyle name="ErrRpt-DataEntryCells 2 7" xfId="571"/>
    <cellStyle name="ErrRpt-DataEntryCells 2 8" xfId="572"/>
    <cellStyle name="ErrRpt-DataEntryCells 2 9" xfId="573"/>
    <cellStyle name="ErrRpt-DataEntryCells 2_STUD aligned by INSTIT" xfId="574"/>
    <cellStyle name="ErrRpt-DataEntryCells 3" xfId="575"/>
    <cellStyle name="ErrRpt-DataEntryCells 3 2" xfId="576"/>
    <cellStyle name="ErrRpt-DataEntryCells 3 2 2" xfId="577"/>
    <cellStyle name="ErrRpt-DataEntryCells 3 2 3" xfId="578"/>
    <cellStyle name="ErrRpt-DataEntryCells 3 2 4" xfId="579"/>
    <cellStyle name="ErrRpt-DataEntryCells 3 2 5" xfId="580"/>
    <cellStyle name="ErrRpt-DataEntryCells 3 3" xfId="581"/>
    <cellStyle name="ErrRpt-DataEntryCells 3 4" xfId="582"/>
    <cellStyle name="ErrRpt-DataEntryCells 3 5" xfId="583"/>
    <cellStyle name="ErrRpt-DataEntryCells 3 6" xfId="584"/>
    <cellStyle name="ErrRpt-DataEntryCells 3_STUD aligned by INSTIT" xfId="585"/>
    <cellStyle name="ErrRpt-DataEntryCells 4" xfId="586"/>
    <cellStyle name="ErrRpt-DataEntryCells 4 2" xfId="587"/>
    <cellStyle name="ErrRpt-DataEntryCells 4 3" xfId="588"/>
    <cellStyle name="ErrRpt-DataEntryCells 4 4" xfId="589"/>
    <cellStyle name="ErrRpt-DataEntryCells 4 5" xfId="590"/>
    <cellStyle name="ErrRpt-DataEntryCells 5" xfId="591"/>
    <cellStyle name="ErrRpt-DataEntryCells 6" xfId="592"/>
    <cellStyle name="ErrRpt-DataEntryCells 7" xfId="593"/>
    <cellStyle name="ErrRpt-DataEntryCells 8" xfId="594"/>
    <cellStyle name="ErrRpt-DataEntryCells 9" xfId="595"/>
    <cellStyle name="ErrRpt-DataEntryCells_STUD aligned by INSTIT" xfId="596"/>
    <cellStyle name="ErrRpt-GreyBackground" xfId="28"/>
    <cellStyle name="ErrRpt-GreyBackground 2" xfId="597"/>
    <cellStyle name="formula" xfId="29"/>
    <cellStyle name="formula 10" xfId="598"/>
    <cellStyle name="formula 2" xfId="86"/>
    <cellStyle name="formula 2 2" xfId="599"/>
    <cellStyle name="formula 2 2 2" xfId="600"/>
    <cellStyle name="formula 2 2 2 2" xfId="601"/>
    <cellStyle name="formula 2 2 2 3" xfId="602"/>
    <cellStyle name="formula 2 2 2 4" xfId="603"/>
    <cellStyle name="formula 2 2 2 5" xfId="604"/>
    <cellStyle name="formula 2 2 3" xfId="605"/>
    <cellStyle name="formula 2 2 4" xfId="606"/>
    <cellStyle name="formula 2 2 5" xfId="607"/>
    <cellStyle name="formula 2 2 6" xfId="608"/>
    <cellStyle name="formula 2 2_STUD aligned by INSTIT" xfId="609"/>
    <cellStyle name="formula 2 3" xfId="610"/>
    <cellStyle name="formula 2 3 2" xfId="611"/>
    <cellStyle name="formula 2 3 3" xfId="612"/>
    <cellStyle name="formula 2 3 4" xfId="613"/>
    <cellStyle name="formula 2 3 5" xfId="614"/>
    <cellStyle name="formula 2 4" xfId="615"/>
    <cellStyle name="formula 2 5" xfId="616"/>
    <cellStyle name="formula 2 6" xfId="617"/>
    <cellStyle name="formula 2 7" xfId="618"/>
    <cellStyle name="formula 2 8" xfId="619"/>
    <cellStyle name="formula 2 9" xfId="620"/>
    <cellStyle name="formula 2_STUD aligned by INSTIT" xfId="621"/>
    <cellStyle name="formula 3" xfId="622"/>
    <cellStyle name="formula 3 2" xfId="623"/>
    <cellStyle name="formula 3 2 2" xfId="624"/>
    <cellStyle name="formula 3 2 3" xfId="625"/>
    <cellStyle name="formula 3 2 4" xfId="626"/>
    <cellStyle name="formula 3 2 5" xfId="627"/>
    <cellStyle name="formula 3 3" xfId="628"/>
    <cellStyle name="formula 3 4" xfId="629"/>
    <cellStyle name="formula 3 5" xfId="630"/>
    <cellStyle name="formula 3 6" xfId="631"/>
    <cellStyle name="formula 3_STUD aligned by INSTIT" xfId="632"/>
    <cellStyle name="formula 4" xfId="633"/>
    <cellStyle name="formula 4 2" xfId="634"/>
    <cellStyle name="formula 4 3" xfId="635"/>
    <cellStyle name="formula 4 4" xfId="636"/>
    <cellStyle name="formula 4 5" xfId="637"/>
    <cellStyle name="formula 5" xfId="638"/>
    <cellStyle name="formula 6" xfId="639"/>
    <cellStyle name="formula 7" xfId="640"/>
    <cellStyle name="formula 8" xfId="641"/>
    <cellStyle name="formula 9" xfId="642"/>
    <cellStyle name="formula_STUD aligned by INSTIT" xfId="643"/>
    <cellStyle name="gap" xfId="3"/>
    <cellStyle name="GreyBackground" xfId="13"/>
    <cellStyle name="GreyBackground 2" xfId="30"/>
    <cellStyle name="GreyBackground 2 2" xfId="87"/>
    <cellStyle name="GreyBackground 2_08pers" xfId="88"/>
    <cellStyle name="GreyBackground 3" xfId="644"/>
    <cellStyle name="GreyBackground 4" xfId="39213"/>
    <cellStyle name="GreyBackground_00enrl" xfId="89"/>
    <cellStyle name="Header1" xfId="39214"/>
    <cellStyle name="Header2" xfId="39215"/>
    <cellStyle name="Header2 2" xfId="39216"/>
    <cellStyle name="Heading 1 2" xfId="645"/>
    <cellStyle name="Heading 2 2" xfId="646"/>
    <cellStyle name="Hipervínculo" xfId="109" builtinId="8"/>
    <cellStyle name="Hyperlink 2" xfId="61"/>
    <cellStyle name="Hyperlink 3" xfId="647"/>
    <cellStyle name="Hyperlink 3 2" xfId="648"/>
    <cellStyle name="Hyperlink 4" xfId="649"/>
    <cellStyle name="Hyperlink 5" xfId="650"/>
    <cellStyle name="ISC" xfId="31"/>
    <cellStyle name="ISC 2" xfId="90"/>
    <cellStyle name="isced" xfId="32"/>
    <cellStyle name="isced 10" xfId="651"/>
    <cellStyle name="isced 2" xfId="91"/>
    <cellStyle name="isced 2 2" xfId="652"/>
    <cellStyle name="isced 2 2 2" xfId="653"/>
    <cellStyle name="isced 2 2 2 2" xfId="654"/>
    <cellStyle name="isced 2 2 2 3" xfId="655"/>
    <cellStyle name="isced 2 2 2 4" xfId="656"/>
    <cellStyle name="isced 2 2 2 5" xfId="657"/>
    <cellStyle name="isced 2 2 3" xfId="658"/>
    <cellStyle name="isced 2 2 4" xfId="659"/>
    <cellStyle name="isced 2 2 5" xfId="660"/>
    <cellStyle name="isced 2 2 6" xfId="661"/>
    <cellStyle name="isced 2 2_STUD aligned by INSTIT" xfId="662"/>
    <cellStyle name="isced 2 3" xfId="663"/>
    <cellStyle name="isced 2 3 2" xfId="664"/>
    <cellStyle name="isced 2 3 3" xfId="665"/>
    <cellStyle name="isced 2 3 4" xfId="666"/>
    <cellStyle name="isced 2 3 5" xfId="667"/>
    <cellStyle name="isced 2 4" xfId="668"/>
    <cellStyle name="isced 2 5" xfId="669"/>
    <cellStyle name="isced 2 6" xfId="670"/>
    <cellStyle name="isced 2 7" xfId="671"/>
    <cellStyle name="isced 2 8" xfId="672"/>
    <cellStyle name="isced 2 9" xfId="673"/>
    <cellStyle name="isced 2_STUD aligned by INSTIT" xfId="674"/>
    <cellStyle name="isced 3" xfId="675"/>
    <cellStyle name="isced 3 2" xfId="676"/>
    <cellStyle name="isced 3 2 2" xfId="677"/>
    <cellStyle name="isced 3 2 3" xfId="678"/>
    <cellStyle name="isced 3 2 4" xfId="679"/>
    <cellStyle name="isced 3 2 5" xfId="680"/>
    <cellStyle name="isced 3 3" xfId="681"/>
    <cellStyle name="isced 3 4" xfId="682"/>
    <cellStyle name="isced 3 5" xfId="683"/>
    <cellStyle name="isced 3 6" xfId="684"/>
    <cellStyle name="isced 3_STUD aligned by INSTIT" xfId="685"/>
    <cellStyle name="isced 4" xfId="686"/>
    <cellStyle name="isced 4 2" xfId="687"/>
    <cellStyle name="isced 4 3" xfId="688"/>
    <cellStyle name="isced 4 4" xfId="689"/>
    <cellStyle name="isced 4 5" xfId="690"/>
    <cellStyle name="isced 5" xfId="691"/>
    <cellStyle name="isced 6" xfId="692"/>
    <cellStyle name="isced 7" xfId="693"/>
    <cellStyle name="isced 8" xfId="694"/>
    <cellStyle name="isced 9" xfId="695"/>
    <cellStyle name="ISCED Titles" xfId="33"/>
    <cellStyle name="isced_05enrl_REVISED_2" xfId="39217"/>
    <cellStyle name="level1a" xfId="34"/>
    <cellStyle name="level1a 10" xfId="696"/>
    <cellStyle name="level1a 10 2" xfId="697"/>
    <cellStyle name="level1a 10 2 2" xfId="698"/>
    <cellStyle name="level1a 10 2 2 2" xfId="699"/>
    <cellStyle name="level1a 10 2 3" xfId="700"/>
    <cellStyle name="level1a 10 2 3 2" xfId="701"/>
    <cellStyle name="level1a 10 2 3 2 2" xfId="702"/>
    <cellStyle name="level1a 10 2 4" xfId="703"/>
    <cellStyle name="level1a 10 3" xfId="704"/>
    <cellStyle name="level1a 10 3 2" xfId="705"/>
    <cellStyle name="level1a 10 3 2 2" xfId="706"/>
    <cellStyle name="level1a 10 3 3" xfId="707"/>
    <cellStyle name="level1a 10 3 3 2" xfId="708"/>
    <cellStyle name="level1a 10 3 3 2 2" xfId="709"/>
    <cellStyle name="level1a 10 3 4" xfId="710"/>
    <cellStyle name="level1a 10 3 4 2" xfId="711"/>
    <cellStyle name="level1a 10 4" xfId="712"/>
    <cellStyle name="level1a 10 5" xfId="713"/>
    <cellStyle name="level1a 10 5 2" xfId="714"/>
    <cellStyle name="level1a 10 6" xfId="715"/>
    <cellStyle name="level1a 10 6 2" xfId="716"/>
    <cellStyle name="level1a 10 6 2 2" xfId="717"/>
    <cellStyle name="level1a 10 7" xfId="718"/>
    <cellStyle name="level1a 10 7 2" xfId="719"/>
    <cellStyle name="level1a 11" xfId="720"/>
    <cellStyle name="level1a 11 2" xfId="721"/>
    <cellStyle name="level1a 11 2 2" xfId="722"/>
    <cellStyle name="level1a 11 2 2 2" xfId="723"/>
    <cellStyle name="level1a 11 2 3" xfId="724"/>
    <cellStyle name="level1a 11 2 3 2" xfId="725"/>
    <cellStyle name="level1a 11 2 3 2 2" xfId="726"/>
    <cellStyle name="level1a 11 2 4" xfId="727"/>
    <cellStyle name="level1a 11 3" xfId="728"/>
    <cellStyle name="level1a 11 3 2" xfId="729"/>
    <cellStyle name="level1a 11 3 2 2" xfId="730"/>
    <cellStyle name="level1a 11 3 3" xfId="731"/>
    <cellStyle name="level1a 11 3 3 2" xfId="732"/>
    <cellStyle name="level1a 11 3 3 2 2" xfId="733"/>
    <cellStyle name="level1a 11 3 4" xfId="734"/>
    <cellStyle name="level1a 11 4" xfId="735"/>
    <cellStyle name="level1a 11 4 2" xfId="736"/>
    <cellStyle name="level1a 11 5" xfId="737"/>
    <cellStyle name="level1a 11 5 2" xfId="738"/>
    <cellStyle name="level1a 11 5 2 2" xfId="739"/>
    <cellStyle name="level1a 11 6" xfId="740"/>
    <cellStyle name="level1a 11 6 2" xfId="741"/>
    <cellStyle name="level1a 12" xfId="742"/>
    <cellStyle name="level1a 12 2" xfId="743"/>
    <cellStyle name="level1a 12 2 2" xfId="744"/>
    <cellStyle name="level1a 12 3" xfId="745"/>
    <cellStyle name="level1a 12 3 2" xfId="746"/>
    <cellStyle name="level1a 12 3 2 2" xfId="747"/>
    <cellStyle name="level1a 12 4" xfId="748"/>
    <cellStyle name="level1a 13" xfId="749"/>
    <cellStyle name="level1a 14" xfId="750"/>
    <cellStyle name="level1a 14 2" xfId="751"/>
    <cellStyle name="level1a 15" xfId="752"/>
    <cellStyle name="level1a 16" xfId="753"/>
    <cellStyle name="level1a 17" xfId="754"/>
    <cellStyle name="level1a 2" xfId="92"/>
    <cellStyle name="level1a 2 10" xfId="755"/>
    <cellStyle name="level1a 2 10 2" xfId="756"/>
    <cellStyle name="level1a 2 10 2 2" xfId="757"/>
    <cellStyle name="level1a 2 10 2 2 2" xfId="758"/>
    <cellStyle name="level1a 2 10 2 3" xfId="759"/>
    <cellStyle name="level1a 2 10 2 3 2" xfId="760"/>
    <cellStyle name="level1a 2 10 2 3 2 2" xfId="761"/>
    <cellStyle name="level1a 2 10 2 4" xfId="762"/>
    <cellStyle name="level1a 2 10 3" xfId="763"/>
    <cellStyle name="level1a 2 10 3 2" xfId="764"/>
    <cellStyle name="level1a 2 10 3 2 2" xfId="765"/>
    <cellStyle name="level1a 2 10 3 3" xfId="766"/>
    <cellStyle name="level1a 2 10 3 3 2" xfId="767"/>
    <cellStyle name="level1a 2 10 3 3 2 2" xfId="768"/>
    <cellStyle name="level1a 2 10 3 4" xfId="769"/>
    <cellStyle name="level1a 2 10 3 4 2" xfId="770"/>
    <cellStyle name="level1a 2 10 4" xfId="771"/>
    <cellStyle name="level1a 2 10 5" xfId="772"/>
    <cellStyle name="level1a 2 10 5 2" xfId="773"/>
    <cellStyle name="level1a 2 10 6" xfId="774"/>
    <cellStyle name="level1a 2 10 6 2" xfId="775"/>
    <cellStyle name="level1a 2 10 6 2 2" xfId="776"/>
    <cellStyle name="level1a 2 10 7" xfId="777"/>
    <cellStyle name="level1a 2 10 7 2" xfId="778"/>
    <cellStyle name="level1a 2 11" xfId="779"/>
    <cellStyle name="level1a 2 11 2" xfId="780"/>
    <cellStyle name="level1a 2 11 2 2" xfId="781"/>
    <cellStyle name="level1a 2 11 2 2 2" xfId="782"/>
    <cellStyle name="level1a 2 11 2 3" xfId="783"/>
    <cellStyle name="level1a 2 11 2 3 2" xfId="784"/>
    <cellStyle name="level1a 2 11 2 3 2 2" xfId="785"/>
    <cellStyle name="level1a 2 11 2 4" xfId="786"/>
    <cellStyle name="level1a 2 11 3" xfId="787"/>
    <cellStyle name="level1a 2 11 3 2" xfId="788"/>
    <cellStyle name="level1a 2 11 3 2 2" xfId="789"/>
    <cellStyle name="level1a 2 11 3 3" xfId="790"/>
    <cellStyle name="level1a 2 11 3 3 2" xfId="791"/>
    <cellStyle name="level1a 2 11 3 3 2 2" xfId="792"/>
    <cellStyle name="level1a 2 11 3 4" xfId="793"/>
    <cellStyle name="level1a 2 11 4" xfId="794"/>
    <cellStyle name="level1a 2 11 4 2" xfId="795"/>
    <cellStyle name="level1a 2 11 5" xfId="796"/>
    <cellStyle name="level1a 2 11 5 2" xfId="797"/>
    <cellStyle name="level1a 2 11 5 2 2" xfId="798"/>
    <cellStyle name="level1a 2 11 6" xfId="799"/>
    <cellStyle name="level1a 2 11 6 2" xfId="800"/>
    <cellStyle name="level1a 2 12" xfId="801"/>
    <cellStyle name="level1a 2 12 2" xfId="802"/>
    <cellStyle name="level1a 2 12 2 2" xfId="803"/>
    <cellStyle name="level1a 2 12 3" xfId="804"/>
    <cellStyle name="level1a 2 12 3 2" xfId="805"/>
    <cellStyle name="level1a 2 12 3 2 2" xfId="806"/>
    <cellStyle name="level1a 2 12 4" xfId="807"/>
    <cellStyle name="level1a 2 13" xfId="808"/>
    <cellStyle name="level1a 2 14" xfId="809"/>
    <cellStyle name="level1a 2 14 2" xfId="810"/>
    <cellStyle name="level1a 2 15" xfId="811"/>
    <cellStyle name="level1a 2 16" xfId="812"/>
    <cellStyle name="level1a 2 17" xfId="813"/>
    <cellStyle name="level1a 2 18" xfId="814"/>
    <cellStyle name="level1a 2 2" xfId="815"/>
    <cellStyle name="level1a 2 2 10" xfId="816"/>
    <cellStyle name="level1a 2 2 10 2" xfId="817"/>
    <cellStyle name="level1a 2 2 10 2 2" xfId="818"/>
    <cellStyle name="level1a 2 2 10 2 2 2" xfId="819"/>
    <cellStyle name="level1a 2 2 10 2 3" xfId="820"/>
    <cellStyle name="level1a 2 2 10 2 3 2" xfId="821"/>
    <cellStyle name="level1a 2 2 10 2 3 2 2" xfId="822"/>
    <cellStyle name="level1a 2 2 10 2 4" xfId="823"/>
    <cellStyle name="level1a 2 2 10 3" xfId="824"/>
    <cellStyle name="level1a 2 2 10 3 2" xfId="825"/>
    <cellStyle name="level1a 2 2 10 3 2 2" xfId="826"/>
    <cellStyle name="level1a 2 2 10 3 3" xfId="827"/>
    <cellStyle name="level1a 2 2 10 3 3 2" xfId="828"/>
    <cellStyle name="level1a 2 2 10 3 3 2 2" xfId="829"/>
    <cellStyle name="level1a 2 2 10 3 4" xfId="830"/>
    <cellStyle name="level1a 2 2 10 4" xfId="831"/>
    <cellStyle name="level1a 2 2 10 4 2" xfId="832"/>
    <cellStyle name="level1a 2 2 10 5" xfId="833"/>
    <cellStyle name="level1a 2 2 10 5 2" xfId="834"/>
    <cellStyle name="level1a 2 2 10 5 2 2" xfId="835"/>
    <cellStyle name="level1a 2 2 10 6" xfId="836"/>
    <cellStyle name="level1a 2 2 10 6 2" xfId="837"/>
    <cellStyle name="level1a 2 2 11" xfId="838"/>
    <cellStyle name="level1a 2 2 11 2" xfId="839"/>
    <cellStyle name="level1a 2 2 11 2 2" xfId="840"/>
    <cellStyle name="level1a 2 2 11 3" xfId="841"/>
    <cellStyle name="level1a 2 2 11 3 2" xfId="842"/>
    <cellStyle name="level1a 2 2 11 3 2 2" xfId="843"/>
    <cellStyle name="level1a 2 2 11 4" xfId="844"/>
    <cellStyle name="level1a 2 2 12" xfId="845"/>
    <cellStyle name="level1a 2 2 12 2" xfId="846"/>
    <cellStyle name="level1a 2 2 2" xfId="847"/>
    <cellStyle name="level1a 2 2 2 10" xfId="848"/>
    <cellStyle name="level1a 2 2 2 10 2" xfId="849"/>
    <cellStyle name="level1a 2 2 2 2" xfId="850"/>
    <cellStyle name="level1a 2 2 2 2 2" xfId="851"/>
    <cellStyle name="level1a 2 2 2 2 2 2" xfId="852"/>
    <cellStyle name="level1a 2 2 2 2 2 2 2" xfId="853"/>
    <cellStyle name="level1a 2 2 2 2 2 2 2 2" xfId="854"/>
    <cellStyle name="level1a 2 2 2 2 2 2 3" xfId="855"/>
    <cellStyle name="level1a 2 2 2 2 2 2 3 2" xfId="856"/>
    <cellStyle name="level1a 2 2 2 2 2 2 3 2 2" xfId="857"/>
    <cellStyle name="level1a 2 2 2 2 2 2 4" xfId="858"/>
    <cellStyle name="level1a 2 2 2 2 2 3" xfId="859"/>
    <cellStyle name="level1a 2 2 2 2 2 3 2" xfId="860"/>
    <cellStyle name="level1a 2 2 2 2 2 3 2 2" xfId="861"/>
    <cellStyle name="level1a 2 2 2 2 2 3 3" xfId="862"/>
    <cellStyle name="level1a 2 2 2 2 2 3 3 2" xfId="863"/>
    <cellStyle name="level1a 2 2 2 2 2 3 3 2 2" xfId="864"/>
    <cellStyle name="level1a 2 2 2 2 2 3 4" xfId="865"/>
    <cellStyle name="level1a 2 2 2 2 2 3 4 2" xfId="866"/>
    <cellStyle name="level1a 2 2 2 2 2 4" xfId="867"/>
    <cellStyle name="level1a 2 2 2 2 2 5" xfId="868"/>
    <cellStyle name="level1a 2 2 2 2 2 5 2" xfId="869"/>
    <cellStyle name="level1a 2 2 2 2 2 6" xfId="870"/>
    <cellStyle name="level1a 2 2 2 2 2 6 2" xfId="871"/>
    <cellStyle name="level1a 2 2 2 2 3" xfId="872"/>
    <cellStyle name="level1a 2 2 2 2 3 2" xfId="873"/>
    <cellStyle name="level1a 2 2 2 2 3 2 2" xfId="874"/>
    <cellStyle name="level1a 2 2 2 2 3 2 2 2" xfId="875"/>
    <cellStyle name="level1a 2 2 2 2 3 2 3" xfId="876"/>
    <cellStyle name="level1a 2 2 2 2 3 2 3 2" xfId="877"/>
    <cellStyle name="level1a 2 2 2 2 3 2 3 2 2" xfId="878"/>
    <cellStyle name="level1a 2 2 2 2 3 2 4" xfId="879"/>
    <cellStyle name="level1a 2 2 2 2 3 3" xfId="880"/>
    <cellStyle name="level1a 2 2 2 2 3 3 2" xfId="881"/>
    <cellStyle name="level1a 2 2 2 2 3 3 2 2" xfId="882"/>
    <cellStyle name="level1a 2 2 2 2 3 3 3" xfId="883"/>
    <cellStyle name="level1a 2 2 2 2 3 3 3 2" xfId="884"/>
    <cellStyle name="level1a 2 2 2 2 3 3 3 2 2" xfId="885"/>
    <cellStyle name="level1a 2 2 2 2 3 3 4" xfId="886"/>
    <cellStyle name="level1a 2 2 2 2 3 3 4 2" xfId="887"/>
    <cellStyle name="level1a 2 2 2 2 3 4" xfId="888"/>
    <cellStyle name="level1a 2 2 2 2 3 5" xfId="889"/>
    <cellStyle name="level1a 2 2 2 2 3 5 2" xfId="890"/>
    <cellStyle name="level1a 2 2 2 2 3 5 2 2" xfId="891"/>
    <cellStyle name="level1a 2 2 2 2 3 6" xfId="892"/>
    <cellStyle name="level1a 2 2 2 2 3 6 2" xfId="893"/>
    <cellStyle name="level1a 2 2 2 2 4" xfId="894"/>
    <cellStyle name="level1a 2 2 2 2 4 2" xfId="895"/>
    <cellStyle name="level1a 2 2 2 2 4 2 2" xfId="896"/>
    <cellStyle name="level1a 2 2 2 2 4 2 2 2" xfId="897"/>
    <cellStyle name="level1a 2 2 2 2 4 2 3" xfId="898"/>
    <cellStyle name="level1a 2 2 2 2 4 2 3 2" xfId="899"/>
    <cellStyle name="level1a 2 2 2 2 4 2 3 2 2" xfId="900"/>
    <cellStyle name="level1a 2 2 2 2 4 2 4" xfId="901"/>
    <cellStyle name="level1a 2 2 2 2 4 3" xfId="902"/>
    <cellStyle name="level1a 2 2 2 2 4 3 2" xfId="903"/>
    <cellStyle name="level1a 2 2 2 2 4 3 2 2" xfId="904"/>
    <cellStyle name="level1a 2 2 2 2 4 3 3" xfId="905"/>
    <cellStyle name="level1a 2 2 2 2 4 3 3 2" xfId="906"/>
    <cellStyle name="level1a 2 2 2 2 4 3 3 2 2" xfId="907"/>
    <cellStyle name="level1a 2 2 2 2 4 3 4" xfId="908"/>
    <cellStyle name="level1a 2 2 2 2 4 3 4 2" xfId="909"/>
    <cellStyle name="level1a 2 2 2 2 4 4" xfId="910"/>
    <cellStyle name="level1a 2 2 2 2 4 5" xfId="911"/>
    <cellStyle name="level1a 2 2 2 2 4 5 2" xfId="912"/>
    <cellStyle name="level1a 2 2 2 2 4 6" xfId="913"/>
    <cellStyle name="level1a 2 2 2 2 4 6 2" xfId="914"/>
    <cellStyle name="level1a 2 2 2 2 4 6 2 2" xfId="915"/>
    <cellStyle name="level1a 2 2 2 2 4 7" xfId="916"/>
    <cellStyle name="level1a 2 2 2 2 4 7 2" xfId="917"/>
    <cellStyle name="level1a 2 2 2 2 5" xfId="918"/>
    <cellStyle name="level1a 2 2 2 2 5 2" xfId="919"/>
    <cellStyle name="level1a 2 2 2 2 5 2 2" xfId="920"/>
    <cellStyle name="level1a 2 2 2 2 5 2 2 2" xfId="921"/>
    <cellStyle name="level1a 2 2 2 2 5 2 3" xfId="922"/>
    <cellStyle name="level1a 2 2 2 2 5 2 3 2" xfId="923"/>
    <cellStyle name="level1a 2 2 2 2 5 2 3 2 2" xfId="924"/>
    <cellStyle name="level1a 2 2 2 2 5 2 4" xfId="925"/>
    <cellStyle name="level1a 2 2 2 2 5 3" xfId="926"/>
    <cellStyle name="level1a 2 2 2 2 5 3 2" xfId="927"/>
    <cellStyle name="level1a 2 2 2 2 5 3 2 2" xfId="928"/>
    <cellStyle name="level1a 2 2 2 2 5 3 3" xfId="929"/>
    <cellStyle name="level1a 2 2 2 2 5 3 3 2" xfId="930"/>
    <cellStyle name="level1a 2 2 2 2 5 3 3 2 2" xfId="931"/>
    <cellStyle name="level1a 2 2 2 2 5 3 4" xfId="932"/>
    <cellStyle name="level1a 2 2 2 2 5 4" xfId="933"/>
    <cellStyle name="level1a 2 2 2 2 5 4 2" xfId="934"/>
    <cellStyle name="level1a 2 2 2 2 5 5" xfId="935"/>
    <cellStyle name="level1a 2 2 2 2 5 5 2" xfId="936"/>
    <cellStyle name="level1a 2 2 2 2 5 5 2 2" xfId="937"/>
    <cellStyle name="level1a 2 2 2 2 5 6" xfId="938"/>
    <cellStyle name="level1a 2 2 2 2 5 6 2" xfId="939"/>
    <cellStyle name="level1a 2 2 2 2 6" xfId="940"/>
    <cellStyle name="level1a 2 2 2 2 6 2" xfId="941"/>
    <cellStyle name="level1a 2 2 2 2 6 2 2" xfId="942"/>
    <cellStyle name="level1a 2 2 2 2 6 2 2 2" xfId="943"/>
    <cellStyle name="level1a 2 2 2 2 6 2 3" xfId="944"/>
    <cellStyle name="level1a 2 2 2 2 6 2 3 2" xfId="945"/>
    <cellStyle name="level1a 2 2 2 2 6 2 3 2 2" xfId="946"/>
    <cellStyle name="level1a 2 2 2 2 6 2 4" xfId="947"/>
    <cellStyle name="level1a 2 2 2 2 6 3" xfId="948"/>
    <cellStyle name="level1a 2 2 2 2 6 3 2" xfId="949"/>
    <cellStyle name="level1a 2 2 2 2 6 3 2 2" xfId="950"/>
    <cellStyle name="level1a 2 2 2 2 6 3 3" xfId="951"/>
    <cellStyle name="level1a 2 2 2 2 6 3 3 2" xfId="952"/>
    <cellStyle name="level1a 2 2 2 2 6 3 3 2 2" xfId="953"/>
    <cellStyle name="level1a 2 2 2 2 6 3 4" xfId="954"/>
    <cellStyle name="level1a 2 2 2 2 6 4" xfId="955"/>
    <cellStyle name="level1a 2 2 2 2 6 4 2" xfId="956"/>
    <cellStyle name="level1a 2 2 2 2 6 5" xfId="957"/>
    <cellStyle name="level1a 2 2 2 2 6 5 2" xfId="958"/>
    <cellStyle name="level1a 2 2 2 2 6 5 2 2" xfId="959"/>
    <cellStyle name="level1a 2 2 2 2 6 6" xfId="960"/>
    <cellStyle name="level1a 2 2 2 2 6 6 2" xfId="961"/>
    <cellStyle name="level1a 2 2 2 2 7" xfId="962"/>
    <cellStyle name="level1a 2 2 2 2 7 2" xfId="963"/>
    <cellStyle name="level1a 2 2 2 2 7 2 2" xfId="964"/>
    <cellStyle name="level1a 2 2 2 2 7 3" xfId="965"/>
    <cellStyle name="level1a 2 2 2 2 7 3 2" xfId="966"/>
    <cellStyle name="level1a 2 2 2 2 7 3 2 2" xfId="967"/>
    <cellStyle name="level1a 2 2 2 2 7 4" xfId="968"/>
    <cellStyle name="level1a 2 2 2 2 8" xfId="969"/>
    <cellStyle name="level1a 2 2 2 2 8 2" xfId="970"/>
    <cellStyle name="level1a 2 2 2 2_STUD aligned by INSTIT" xfId="971"/>
    <cellStyle name="level1a 2 2 2 3" xfId="972"/>
    <cellStyle name="level1a 2 2 2 3 2" xfId="973"/>
    <cellStyle name="level1a 2 2 2 3 2 2" xfId="974"/>
    <cellStyle name="level1a 2 2 2 3 2 2 2" xfId="975"/>
    <cellStyle name="level1a 2 2 2 3 2 2 2 2" xfId="976"/>
    <cellStyle name="level1a 2 2 2 3 2 2 3" xfId="977"/>
    <cellStyle name="level1a 2 2 2 3 2 2 3 2" xfId="978"/>
    <cellStyle name="level1a 2 2 2 3 2 2 3 2 2" xfId="979"/>
    <cellStyle name="level1a 2 2 2 3 2 2 4" xfId="980"/>
    <cellStyle name="level1a 2 2 2 3 2 3" xfId="981"/>
    <cellStyle name="level1a 2 2 2 3 2 3 2" xfId="982"/>
    <cellStyle name="level1a 2 2 2 3 2 3 2 2" xfId="983"/>
    <cellStyle name="level1a 2 2 2 3 2 3 3" xfId="984"/>
    <cellStyle name="level1a 2 2 2 3 2 3 3 2" xfId="985"/>
    <cellStyle name="level1a 2 2 2 3 2 3 3 2 2" xfId="986"/>
    <cellStyle name="level1a 2 2 2 3 2 3 4" xfId="987"/>
    <cellStyle name="level1a 2 2 2 3 2 3 4 2" xfId="988"/>
    <cellStyle name="level1a 2 2 2 3 2 4" xfId="989"/>
    <cellStyle name="level1a 2 2 2 3 2 5" xfId="990"/>
    <cellStyle name="level1a 2 2 2 3 2 5 2" xfId="991"/>
    <cellStyle name="level1a 2 2 2 3 2 5 2 2" xfId="992"/>
    <cellStyle name="level1a 2 2 2 3 2 6" xfId="993"/>
    <cellStyle name="level1a 2 2 2 3 2 6 2" xfId="994"/>
    <cellStyle name="level1a 2 2 2 3 3" xfId="995"/>
    <cellStyle name="level1a 2 2 2 3 3 2" xfId="996"/>
    <cellStyle name="level1a 2 2 2 3 3 2 2" xfId="997"/>
    <cellStyle name="level1a 2 2 2 3 3 2 2 2" xfId="998"/>
    <cellStyle name="level1a 2 2 2 3 3 2 3" xfId="999"/>
    <cellStyle name="level1a 2 2 2 3 3 2 3 2" xfId="1000"/>
    <cellStyle name="level1a 2 2 2 3 3 2 3 2 2" xfId="1001"/>
    <cellStyle name="level1a 2 2 2 3 3 2 4" xfId="1002"/>
    <cellStyle name="level1a 2 2 2 3 3 3" xfId="1003"/>
    <cellStyle name="level1a 2 2 2 3 3 3 2" xfId="1004"/>
    <cellStyle name="level1a 2 2 2 3 3 3 2 2" xfId="1005"/>
    <cellStyle name="level1a 2 2 2 3 3 3 3" xfId="1006"/>
    <cellStyle name="level1a 2 2 2 3 3 3 3 2" xfId="1007"/>
    <cellStyle name="level1a 2 2 2 3 3 3 3 2 2" xfId="1008"/>
    <cellStyle name="level1a 2 2 2 3 3 3 4" xfId="1009"/>
    <cellStyle name="level1a 2 2 2 3 3 4" xfId="1010"/>
    <cellStyle name="level1a 2 2 2 3 3 4 2" xfId="1011"/>
    <cellStyle name="level1a 2 2 2 3 3 5" xfId="1012"/>
    <cellStyle name="level1a 2 2 2 3 3 5 2" xfId="1013"/>
    <cellStyle name="level1a 2 2 2 3 4" xfId="1014"/>
    <cellStyle name="level1a 2 2 2 3 4 2" xfId="1015"/>
    <cellStyle name="level1a 2 2 2 3 4 2 2" xfId="1016"/>
    <cellStyle name="level1a 2 2 2 3 4 2 2 2" xfId="1017"/>
    <cellStyle name="level1a 2 2 2 3 4 2 3" xfId="1018"/>
    <cellStyle name="level1a 2 2 2 3 4 2 3 2" xfId="1019"/>
    <cellStyle name="level1a 2 2 2 3 4 2 3 2 2" xfId="1020"/>
    <cellStyle name="level1a 2 2 2 3 4 2 4" xfId="1021"/>
    <cellStyle name="level1a 2 2 2 3 4 3" xfId="1022"/>
    <cellStyle name="level1a 2 2 2 3 4 3 2" xfId="1023"/>
    <cellStyle name="level1a 2 2 2 3 4 3 2 2" xfId="1024"/>
    <cellStyle name="level1a 2 2 2 3 4 3 3" xfId="1025"/>
    <cellStyle name="level1a 2 2 2 3 4 3 3 2" xfId="1026"/>
    <cellStyle name="level1a 2 2 2 3 4 3 3 2 2" xfId="1027"/>
    <cellStyle name="level1a 2 2 2 3 4 3 4" xfId="1028"/>
    <cellStyle name="level1a 2 2 2 3 4 4" xfId="1029"/>
    <cellStyle name="level1a 2 2 2 3 4 4 2" xfId="1030"/>
    <cellStyle name="level1a 2 2 2 3 4 5" xfId="1031"/>
    <cellStyle name="level1a 2 2 2 3 4 5 2" xfId="1032"/>
    <cellStyle name="level1a 2 2 2 3 4 5 2 2" xfId="1033"/>
    <cellStyle name="level1a 2 2 2 3 4 6" xfId="1034"/>
    <cellStyle name="level1a 2 2 2 3 4 6 2" xfId="1035"/>
    <cellStyle name="level1a 2 2 2 3 5" xfId="1036"/>
    <cellStyle name="level1a 2 2 2 3 5 2" xfId="1037"/>
    <cellStyle name="level1a 2 2 2 3 5 2 2" xfId="1038"/>
    <cellStyle name="level1a 2 2 2 3 5 2 2 2" xfId="1039"/>
    <cellStyle name="level1a 2 2 2 3 5 2 3" xfId="1040"/>
    <cellStyle name="level1a 2 2 2 3 5 2 3 2" xfId="1041"/>
    <cellStyle name="level1a 2 2 2 3 5 2 3 2 2" xfId="1042"/>
    <cellStyle name="level1a 2 2 2 3 5 2 4" xfId="1043"/>
    <cellStyle name="level1a 2 2 2 3 5 3" xfId="1044"/>
    <cellStyle name="level1a 2 2 2 3 5 3 2" xfId="1045"/>
    <cellStyle name="level1a 2 2 2 3 5 3 2 2" xfId="1046"/>
    <cellStyle name="level1a 2 2 2 3 5 3 3" xfId="1047"/>
    <cellStyle name="level1a 2 2 2 3 5 3 3 2" xfId="1048"/>
    <cellStyle name="level1a 2 2 2 3 5 3 3 2 2" xfId="1049"/>
    <cellStyle name="level1a 2 2 2 3 5 3 4" xfId="1050"/>
    <cellStyle name="level1a 2 2 2 3 5 4" xfId="1051"/>
    <cellStyle name="level1a 2 2 2 3 5 4 2" xfId="1052"/>
    <cellStyle name="level1a 2 2 2 3 5 5" xfId="1053"/>
    <cellStyle name="level1a 2 2 2 3 5 5 2" xfId="1054"/>
    <cellStyle name="level1a 2 2 2 3 5 5 2 2" xfId="1055"/>
    <cellStyle name="level1a 2 2 2 3 5 6" xfId="1056"/>
    <cellStyle name="level1a 2 2 2 3 5 6 2" xfId="1057"/>
    <cellStyle name="level1a 2 2 2 3 6" xfId="1058"/>
    <cellStyle name="level1a 2 2 2 3 6 2" xfId="1059"/>
    <cellStyle name="level1a 2 2 2 3 6 2 2" xfId="1060"/>
    <cellStyle name="level1a 2 2 2 3 6 2 2 2" xfId="1061"/>
    <cellStyle name="level1a 2 2 2 3 6 2 3" xfId="1062"/>
    <cellStyle name="level1a 2 2 2 3 6 2 3 2" xfId="1063"/>
    <cellStyle name="level1a 2 2 2 3 6 2 3 2 2" xfId="1064"/>
    <cellStyle name="level1a 2 2 2 3 6 2 4" xfId="1065"/>
    <cellStyle name="level1a 2 2 2 3 6 3" xfId="1066"/>
    <cellStyle name="level1a 2 2 2 3 6 3 2" xfId="1067"/>
    <cellStyle name="level1a 2 2 2 3 6 3 2 2" xfId="1068"/>
    <cellStyle name="level1a 2 2 2 3 6 3 3" xfId="1069"/>
    <cellStyle name="level1a 2 2 2 3 6 3 3 2" xfId="1070"/>
    <cellStyle name="level1a 2 2 2 3 6 3 3 2 2" xfId="1071"/>
    <cellStyle name="level1a 2 2 2 3 6 3 4" xfId="1072"/>
    <cellStyle name="level1a 2 2 2 3 6 4" xfId="1073"/>
    <cellStyle name="level1a 2 2 2 3 6 4 2" xfId="1074"/>
    <cellStyle name="level1a 2 2 2 3 6 5" xfId="1075"/>
    <cellStyle name="level1a 2 2 2 3 6 5 2" xfId="1076"/>
    <cellStyle name="level1a 2 2 2 3 6 5 2 2" xfId="1077"/>
    <cellStyle name="level1a 2 2 2 3 6 6" xfId="1078"/>
    <cellStyle name="level1a 2 2 2 3 6 6 2" xfId="1079"/>
    <cellStyle name="level1a 2 2 2 3 7" xfId="1080"/>
    <cellStyle name="level1a 2 2 2 3 7 2" xfId="1081"/>
    <cellStyle name="level1a 2 2 2 3 7 2 2" xfId="1082"/>
    <cellStyle name="level1a 2 2 2 3 7 3" xfId="1083"/>
    <cellStyle name="level1a 2 2 2 3 7 3 2" xfId="1084"/>
    <cellStyle name="level1a 2 2 2 3 7 3 2 2" xfId="1085"/>
    <cellStyle name="level1a 2 2 2 3 7 4" xfId="1086"/>
    <cellStyle name="level1a 2 2 2 3 8" xfId="1087"/>
    <cellStyle name="level1a 2 2 2 3 8 2" xfId="1088"/>
    <cellStyle name="level1a 2 2 2 3 8 2 2" xfId="1089"/>
    <cellStyle name="level1a 2 2 2 3 8 3" xfId="1090"/>
    <cellStyle name="level1a 2 2 2 3 8 3 2" xfId="1091"/>
    <cellStyle name="level1a 2 2 2 3 8 3 2 2" xfId="1092"/>
    <cellStyle name="level1a 2 2 2 3 8 4" xfId="1093"/>
    <cellStyle name="level1a 2 2 2 3 9" xfId="1094"/>
    <cellStyle name="level1a 2 2 2 3 9 2" xfId="1095"/>
    <cellStyle name="level1a 2 2 2 3_STUD aligned by INSTIT" xfId="1096"/>
    <cellStyle name="level1a 2 2 2 4" xfId="1097"/>
    <cellStyle name="level1a 2 2 2 4 2" xfId="1098"/>
    <cellStyle name="level1a 2 2 2 4 2 2" xfId="1099"/>
    <cellStyle name="level1a 2 2 2 4 2 2 2" xfId="1100"/>
    <cellStyle name="level1a 2 2 2 4 2 3" xfId="1101"/>
    <cellStyle name="level1a 2 2 2 4 2 3 2" xfId="1102"/>
    <cellStyle name="level1a 2 2 2 4 2 3 2 2" xfId="1103"/>
    <cellStyle name="level1a 2 2 2 4 2 4" xfId="1104"/>
    <cellStyle name="level1a 2 2 2 4 3" xfId="1105"/>
    <cellStyle name="level1a 2 2 2 4 3 2" xfId="1106"/>
    <cellStyle name="level1a 2 2 2 4 3 2 2" xfId="1107"/>
    <cellStyle name="level1a 2 2 2 4 3 3" xfId="1108"/>
    <cellStyle name="level1a 2 2 2 4 3 3 2" xfId="1109"/>
    <cellStyle name="level1a 2 2 2 4 3 3 2 2" xfId="1110"/>
    <cellStyle name="level1a 2 2 2 4 3 4" xfId="1111"/>
    <cellStyle name="level1a 2 2 2 4 3 4 2" xfId="1112"/>
    <cellStyle name="level1a 2 2 2 4 4" xfId="1113"/>
    <cellStyle name="level1a 2 2 2 4 5" xfId="1114"/>
    <cellStyle name="level1a 2 2 2 4 5 2" xfId="1115"/>
    <cellStyle name="level1a 2 2 2 4 6" xfId="1116"/>
    <cellStyle name="level1a 2 2 2 4 6 2" xfId="1117"/>
    <cellStyle name="level1a 2 2 2 5" xfId="1118"/>
    <cellStyle name="level1a 2 2 2 5 2" xfId="1119"/>
    <cellStyle name="level1a 2 2 2 5 2 2" xfId="1120"/>
    <cellStyle name="level1a 2 2 2 5 2 2 2" xfId="1121"/>
    <cellStyle name="level1a 2 2 2 5 2 3" xfId="1122"/>
    <cellStyle name="level1a 2 2 2 5 2 3 2" xfId="1123"/>
    <cellStyle name="level1a 2 2 2 5 2 3 2 2" xfId="1124"/>
    <cellStyle name="level1a 2 2 2 5 2 4" xfId="1125"/>
    <cellStyle name="level1a 2 2 2 5 3" xfId="1126"/>
    <cellStyle name="level1a 2 2 2 5 3 2" xfId="1127"/>
    <cellStyle name="level1a 2 2 2 5 3 2 2" xfId="1128"/>
    <cellStyle name="level1a 2 2 2 5 3 3" xfId="1129"/>
    <cellStyle name="level1a 2 2 2 5 3 3 2" xfId="1130"/>
    <cellStyle name="level1a 2 2 2 5 3 3 2 2" xfId="1131"/>
    <cellStyle name="level1a 2 2 2 5 3 4" xfId="1132"/>
    <cellStyle name="level1a 2 2 2 5 3 4 2" xfId="1133"/>
    <cellStyle name="level1a 2 2 2 5 4" xfId="1134"/>
    <cellStyle name="level1a 2 2 2 5 5" xfId="1135"/>
    <cellStyle name="level1a 2 2 2 5 5 2" xfId="1136"/>
    <cellStyle name="level1a 2 2 2 5 6" xfId="1137"/>
    <cellStyle name="level1a 2 2 2 5 6 2" xfId="1138"/>
    <cellStyle name="level1a 2 2 2 5 6 2 2" xfId="1139"/>
    <cellStyle name="level1a 2 2 2 5 7" xfId="1140"/>
    <cellStyle name="level1a 2 2 2 5 7 2" xfId="1141"/>
    <cellStyle name="level1a 2 2 2 6" xfId="1142"/>
    <cellStyle name="level1a 2 2 2 6 2" xfId="1143"/>
    <cellStyle name="level1a 2 2 2 6 2 2" xfId="1144"/>
    <cellStyle name="level1a 2 2 2 6 2 2 2" xfId="1145"/>
    <cellStyle name="level1a 2 2 2 6 2 3" xfId="1146"/>
    <cellStyle name="level1a 2 2 2 6 2 3 2" xfId="1147"/>
    <cellStyle name="level1a 2 2 2 6 2 3 2 2" xfId="1148"/>
    <cellStyle name="level1a 2 2 2 6 2 4" xfId="1149"/>
    <cellStyle name="level1a 2 2 2 6 3" xfId="1150"/>
    <cellStyle name="level1a 2 2 2 6 3 2" xfId="1151"/>
    <cellStyle name="level1a 2 2 2 6 3 2 2" xfId="1152"/>
    <cellStyle name="level1a 2 2 2 6 3 3" xfId="1153"/>
    <cellStyle name="level1a 2 2 2 6 3 3 2" xfId="1154"/>
    <cellStyle name="level1a 2 2 2 6 3 3 2 2" xfId="1155"/>
    <cellStyle name="level1a 2 2 2 6 3 4" xfId="1156"/>
    <cellStyle name="level1a 2 2 2 6 3 4 2" xfId="1157"/>
    <cellStyle name="level1a 2 2 2 6 4" xfId="1158"/>
    <cellStyle name="level1a 2 2 2 6 5" xfId="1159"/>
    <cellStyle name="level1a 2 2 2 6 5 2" xfId="1160"/>
    <cellStyle name="level1a 2 2 2 6 5 2 2" xfId="1161"/>
    <cellStyle name="level1a 2 2 2 6 6" xfId="1162"/>
    <cellStyle name="level1a 2 2 2 6 6 2" xfId="1163"/>
    <cellStyle name="level1a 2 2 2 7" xfId="1164"/>
    <cellStyle name="level1a 2 2 2 7 2" xfId="1165"/>
    <cellStyle name="level1a 2 2 2 7 2 2" xfId="1166"/>
    <cellStyle name="level1a 2 2 2 7 2 2 2" xfId="1167"/>
    <cellStyle name="level1a 2 2 2 7 2 3" xfId="1168"/>
    <cellStyle name="level1a 2 2 2 7 2 3 2" xfId="1169"/>
    <cellStyle name="level1a 2 2 2 7 2 3 2 2" xfId="1170"/>
    <cellStyle name="level1a 2 2 2 7 2 4" xfId="1171"/>
    <cellStyle name="level1a 2 2 2 7 3" xfId="1172"/>
    <cellStyle name="level1a 2 2 2 7 3 2" xfId="1173"/>
    <cellStyle name="level1a 2 2 2 7 3 2 2" xfId="1174"/>
    <cellStyle name="level1a 2 2 2 7 3 3" xfId="1175"/>
    <cellStyle name="level1a 2 2 2 7 3 3 2" xfId="1176"/>
    <cellStyle name="level1a 2 2 2 7 3 3 2 2" xfId="1177"/>
    <cellStyle name="level1a 2 2 2 7 3 4" xfId="1178"/>
    <cellStyle name="level1a 2 2 2 7 3 4 2" xfId="1179"/>
    <cellStyle name="level1a 2 2 2 7 4" xfId="1180"/>
    <cellStyle name="level1a 2 2 2 7 5" xfId="1181"/>
    <cellStyle name="level1a 2 2 2 7 5 2" xfId="1182"/>
    <cellStyle name="level1a 2 2 2 7 6" xfId="1183"/>
    <cellStyle name="level1a 2 2 2 7 6 2" xfId="1184"/>
    <cellStyle name="level1a 2 2 2 7 6 2 2" xfId="1185"/>
    <cellStyle name="level1a 2 2 2 7 7" xfId="1186"/>
    <cellStyle name="level1a 2 2 2 7 7 2" xfId="1187"/>
    <cellStyle name="level1a 2 2 2 8" xfId="1188"/>
    <cellStyle name="level1a 2 2 2 8 2" xfId="1189"/>
    <cellStyle name="level1a 2 2 2 8 2 2" xfId="1190"/>
    <cellStyle name="level1a 2 2 2 8 2 2 2" xfId="1191"/>
    <cellStyle name="level1a 2 2 2 8 2 3" xfId="1192"/>
    <cellStyle name="level1a 2 2 2 8 2 3 2" xfId="1193"/>
    <cellStyle name="level1a 2 2 2 8 2 3 2 2" xfId="1194"/>
    <cellStyle name="level1a 2 2 2 8 2 4" xfId="1195"/>
    <cellStyle name="level1a 2 2 2 8 3" xfId="1196"/>
    <cellStyle name="level1a 2 2 2 8 3 2" xfId="1197"/>
    <cellStyle name="level1a 2 2 2 8 3 2 2" xfId="1198"/>
    <cellStyle name="level1a 2 2 2 8 3 3" xfId="1199"/>
    <cellStyle name="level1a 2 2 2 8 3 3 2" xfId="1200"/>
    <cellStyle name="level1a 2 2 2 8 3 3 2 2" xfId="1201"/>
    <cellStyle name="level1a 2 2 2 8 3 4" xfId="1202"/>
    <cellStyle name="level1a 2 2 2 8 4" xfId="1203"/>
    <cellStyle name="level1a 2 2 2 8 4 2" xfId="1204"/>
    <cellStyle name="level1a 2 2 2 8 5" xfId="1205"/>
    <cellStyle name="level1a 2 2 2 8 5 2" xfId="1206"/>
    <cellStyle name="level1a 2 2 2 8 5 2 2" xfId="1207"/>
    <cellStyle name="level1a 2 2 2 8 6" xfId="1208"/>
    <cellStyle name="level1a 2 2 2 8 6 2" xfId="1209"/>
    <cellStyle name="level1a 2 2 2 9" xfId="1210"/>
    <cellStyle name="level1a 2 2 2 9 2" xfId="1211"/>
    <cellStyle name="level1a 2 2 2 9 2 2" xfId="1212"/>
    <cellStyle name="level1a 2 2 2 9 3" xfId="1213"/>
    <cellStyle name="level1a 2 2 2 9 3 2" xfId="1214"/>
    <cellStyle name="level1a 2 2 2 9 3 2 2" xfId="1215"/>
    <cellStyle name="level1a 2 2 2 9 4" xfId="1216"/>
    <cellStyle name="level1a 2 2 2_STUD aligned by INSTIT" xfId="1217"/>
    <cellStyle name="level1a 2 2 3" xfId="1218"/>
    <cellStyle name="level1a 2 2 3 10" xfId="1219"/>
    <cellStyle name="level1a 2 2 3 10 2" xfId="1220"/>
    <cellStyle name="level1a 2 2 3 2" xfId="1221"/>
    <cellStyle name="level1a 2 2 3 2 2" xfId="1222"/>
    <cellStyle name="level1a 2 2 3 2 2 2" xfId="1223"/>
    <cellStyle name="level1a 2 2 3 2 2 2 2" xfId="1224"/>
    <cellStyle name="level1a 2 2 3 2 2 2 2 2" xfId="1225"/>
    <cellStyle name="level1a 2 2 3 2 2 2 3" xfId="1226"/>
    <cellStyle name="level1a 2 2 3 2 2 2 3 2" xfId="1227"/>
    <cellStyle name="level1a 2 2 3 2 2 2 3 2 2" xfId="1228"/>
    <cellStyle name="level1a 2 2 3 2 2 2 4" xfId="1229"/>
    <cellStyle name="level1a 2 2 3 2 2 3" xfId="1230"/>
    <cellStyle name="level1a 2 2 3 2 2 3 2" xfId="1231"/>
    <cellStyle name="level1a 2 2 3 2 2 3 2 2" xfId="1232"/>
    <cellStyle name="level1a 2 2 3 2 2 3 3" xfId="1233"/>
    <cellStyle name="level1a 2 2 3 2 2 3 3 2" xfId="1234"/>
    <cellStyle name="level1a 2 2 3 2 2 3 3 2 2" xfId="1235"/>
    <cellStyle name="level1a 2 2 3 2 2 3 4" xfId="1236"/>
    <cellStyle name="level1a 2 2 3 2 2 3 4 2" xfId="1237"/>
    <cellStyle name="level1a 2 2 3 2 2 4" xfId="1238"/>
    <cellStyle name="level1a 2 2 3 2 2 5" xfId="1239"/>
    <cellStyle name="level1a 2 2 3 2 2 5 2" xfId="1240"/>
    <cellStyle name="level1a 2 2 3 2 2 6" xfId="1241"/>
    <cellStyle name="level1a 2 2 3 2 2 6 2" xfId="1242"/>
    <cellStyle name="level1a 2 2 3 2 3" xfId="1243"/>
    <cellStyle name="level1a 2 2 3 2 3 2" xfId="1244"/>
    <cellStyle name="level1a 2 2 3 2 3 2 2" xfId="1245"/>
    <cellStyle name="level1a 2 2 3 2 3 2 2 2" xfId="1246"/>
    <cellStyle name="level1a 2 2 3 2 3 2 3" xfId="1247"/>
    <cellStyle name="level1a 2 2 3 2 3 2 3 2" xfId="1248"/>
    <cellStyle name="level1a 2 2 3 2 3 2 3 2 2" xfId="1249"/>
    <cellStyle name="level1a 2 2 3 2 3 2 4" xfId="1250"/>
    <cellStyle name="level1a 2 2 3 2 3 3" xfId="1251"/>
    <cellStyle name="level1a 2 2 3 2 3 3 2" xfId="1252"/>
    <cellStyle name="level1a 2 2 3 2 3 3 2 2" xfId="1253"/>
    <cellStyle name="level1a 2 2 3 2 3 3 3" xfId="1254"/>
    <cellStyle name="level1a 2 2 3 2 3 3 3 2" xfId="1255"/>
    <cellStyle name="level1a 2 2 3 2 3 3 3 2 2" xfId="1256"/>
    <cellStyle name="level1a 2 2 3 2 3 3 4" xfId="1257"/>
    <cellStyle name="level1a 2 2 3 2 3 3 4 2" xfId="1258"/>
    <cellStyle name="level1a 2 2 3 2 3 4" xfId="1259"/>
    <cellStyle name="level1a 2 2 3 2 3 5" xfId="1260"/>
    <cellStyle name="level1a 2 2 3 2 3 5 2" xfId="1261"/>
    <cellStyle name="level1a 2 2 3 2 3 5 2 2" xfId="1262"/>
    <cellStyle name="level1a 2 2 3 2 3 6" xfId="1263"/>
    <cellStyle name="level1a 2 2 3 2 3 6 2" xfId="1264"/>
    <cellStyle name="level1a 2 2 3 2 4" xfId="1265"/>
    <cellStyle name="level1a 2 2 3 2 4 2" xfId="1266"/>
    <cellStyle name="level1a 2 2 3 2 4 2 2" xfId="1267"/>
    <cellStyle name="level1a 2 2 3 2 4 2 2 2" xfId="1268"/>
    <cellStyle name="level1a 2 2 3 2 4 2 3" xfId="1269"/>
    <cellStyle name="level1a 2 2 3 2 4 2 3 2" xfId="1270"/>
    <cellStyle name="level1a 2 2 3 2 4 2 3 2 2" xfId="1271"/>
    <cellStyle name="level1a 2 2 3 2 4 2 4" xfId="1272"/>
    <cellStyle name="level1a 2 2 3 2 4 3" xfId="1273"/>
    <cellStyle name="level1a 2 2 3 2 4 3 2" xfId="1274"/>
    <cellStyle name="level1a 2 2 3 2 4 3 2 2" xfId="1275"/>
    <cellStyle name="level1a 2 2 3 2 4 3 3" xfId="1276"/>
    <cellStyle name="level1a 2 2 3 2 4 3 3 2" xfId="1277"/>
    <cellStyle name="level1a 2 2 3 2 4 3 3 2 2" xfId="1278"/>
    <cellStyle name="level1a 2 2 3 2 4 3 4" xfId="1279"/>
    <cellStyle name="level1a 2 2 3 2 4 3 4 2" xfId="1280"/>
    <cellStyle name="level1a 2 2 3 2 4 4" xfId="1281"/>
    <cellStyle name="level1a 2 2 3 2 4 5" xfId="1282"/>
    <cellStyle name="level1a 2 2 3 2 4 5 2" xfId="1283"/>
    <cellStyle name="level1a 2 2 3 2 4 6" xfId="1284"/>
    <cellStyle name="level1a 2 2 3 2 4 6 2" xfId="1285"/>
    <cellStyle name="level1a 2 2 3 2 4 6 2 2" xfId="1286"/>
    <cellStyle name="level1a 2 2 3 2 4 7" xfId="1287"/>
    <cellStyle name="level1a 2 2 3 2 4 7 2" xfId="1288"/>
    <cellStyle name="level1a 2 2 3 2 5" xfId="1289"/>
    <cellStyle name="level1a 2 2 3 2 5 2" xfId="1290"/>
    <cellStyle name="level1a 2 2 3 2 5 2 2" xfId="1291"/>
    <cellStyle name="level1a 2 2 3 2 5 2 2 2" xfId="1292"/>
    <cellStyle name="level1a 2 2 3 2 5 2 3" xfId="1293"/>
    <cellStyle name="level1a 2 2 3 2 5 2 3 2" xfId="1294"/>
    <cellStyle name="level1a 2 2 3 2 5 2 3 2 2" xfId="1295"/>
    <cellStyle name="level1a 2 2 3 2 5 2 4" xfId="1296"/>
    <cellStyle name="level1a 2 2 3 2 5 3" xfId="1297"/>
    <cellStyle name="level1a 2 2 3 2 5 3 2" xfId="1298"/>
    <cellStyle name="level1a 2 2 3 2 5 3 2 2" xfId="1299"/>
    <cellStyle name="level1a 2 2 3 2 5 3 3" xfId="1300"/>
    <cellStyle name="level1a 2 2 3 2 5 3 3 2" xfId="1301"/>
    <cellStyle name="level1a 2 2 3 2 5 3 3 2 2" xfId="1302"/>
    <cellStyle name="level1a 2 2 3 2 5 3 4" xfId="1303"/>
    <cellStyle name="level1a 2 2 3 2 5 4" xfId="1304"/>
    <cellStyle name="level1a 2 2 3 2 5 4 2" xfId="1305"/>
    <cellStyle name="level1a 2 2 3 2 5 5" xfId="1306"/>
    <cellStyle name="level1a 2 2 3 2 5 5 2" xfId="1307"/>
    <cellStyle name="level1a 2 2 3 2 5 5 2 2" xfId="1308"/>
    <cellStyle name="level1a 2 2 3 2 5 6" xfId="1309"/>
    <cellStyle name="level1a 2 2 3 2 5 6 2" xfId="1310"/>
    <cellStyle name="level1a 2 2 3 2 6" xfId="1311"/>
    <cellStyle name="level1a 2 2 3 2 6 2" xfId="1312"/>
    <cellStyle name="level1a 2 2 3 2 6 2 2" xfId="1313"/>
    <cellStyle name="level1a 2 2 3 2 6 2 2 2" xfId="1314"/>
    <cellStyle name="level1a 2 2 3 2 6 2 3" xfId="1315"/>
    <cellStyle name="level1a 2 2 3 2 6 2 3 2" xfId="1316"/>
    <cellStyle name="level1a 2 2 3 2 6 2 3 2 2" xfId="1317"/>
    <cellStyle name="level1a 2 2 3 2 6 2 4" xfId="1318"/>
    <cellStyle name="level1a 2 2 3 2 6 3" xfId="1319"/>
    <cellStyle name="level1a 2 2 3 2 6 3 2" xfId="1320"/>
    <cellStyle name="level1a 2 2 3 2 6 3 2 2" xfId="1321"/>
    <cellStyle name="level1a 2 2 3 2 6 3 3" xfId="1322"/>
    <cellStyle name="level1a 2 2 3 2 6 3 3 2" xfId="1323"/>
    <cellStyle name="level1a 2 2 3 2 6 3 3 2 2" xfId="1324"/>
    <cellStyle name="level1a 2 2 3 2 6 3 4" xfId="1325"/>
    <cellStyle name="level1a 2 2 3 2 6 4" xfId="1326"/>
    <cellStyle name="level1a 2 2 3 2 6 4 2" xfId="1327"/>
    <cellStyle name="level1a 2 2 3 2 6 5" xfId="1328"/>
    <cellStyle name="level1a 2 2 3 2 6 5 2" xfId="1329"/>
    <cellStyle name="level1a 2 2 3 2 6 5 2 2" xfId="1330"/>
    <cellStyle name="level1a 2 2 3 2 6 6" xfId="1331"/>
    <cellStyle name="level1a 2 2 3 2 6 6 2" xfId="1332"/>
    <cellStyle name="level1a 2 2 3 2 7" xfId="1333"/>
    <cellStyle name="level1a 2 2 3 2 7 2" xfId="1334"/>
    <cellStyle name="level1a 2 2 3 2 7 2 2" xfId="1335"/>
    <cellStyle name="level1a 2 2 3 2 7 3" xfId="1336"/>
    <cellStyle name="level1a 2 2 3 2 7 3 2" xfId="1337"/>
    <cellStyle name="level1a 2 2 3 2 7 3 2 2" xfId="1338"/>
    <cellStyle name="level1a 2 2 3 2 7 4" xfId="1339"/>
    <cellStyle name="level1a 2 2 3 2 8" xfId="1340"/>
    <cellStyle name="level1a 2 2 3 2 8 2" xfId="1341"/>
    <cellStyle name="level1a 2 2 3 2_STUD aligned by INSTIT" xfId="1342"/>
    <cellStyle name="level1a 2 2 3 3" xfId="1343"/>
    <cellStyle name="level1a 2 2 3 3 2" xfId="1344"/>
    <cellStyle name="level1a 2 2 3 3 2 2" xfId="1345"/>
    <cellStyle name="level1a 2 2 3 3 2 2 2" xfId="1346"/>
    <cellStyle name="level1a 2 2 3 3 2 2 2 2" xfId="1347"/>
    <cellStyle name="level1a 2 2 3 3 2 2 3" xfId="1348"/>
    <cellStyle name="level1a 2 2 3 3 2 2 3 2" xfId="1349"/>
    <cellStyle name="level1a 2 2 3 3 2 2 3 2 2" xfId="1350"/>
    <cellStyle name="level1a 2 2 3 3 2 2 4" xfId="1351"/>
    <cellStyle name="level1a 2 2 3 3 2 3" xfId="1352"/>
    <cellStyle name="level1a 2 2 3 3 2 3 2" xfId="1353"/>
    <cellStyle name="level1a 2 2 3 3 2 3 2 2" xfId="1354"/>
    <cellStyle name="level1a 2 2 3 3 2 3 3" xfId="1355"/>
    <cellStyle name="level1a 2 2 3 3 2 3 3 2" xfId="1356"/>
    <cellStyle name="level1a 2 2 3 3 2 3 3 2 2" xfId="1357"/>
    <cellStyle name="level1a 2 2 3 3 2 3 4" xfId="1358"/>
    <cellStyle name="level1a 2 2 3 3 2 3 4 2" xfId="1359"/>
    <cellStyle name="level1a 2 2 3 3 2 4" xfId="1360"/>
    <cellStyle name="level1a 2 2 3 3 2 5" xfId="1361"/>
    <cellStyle name="level1a 2 2 3 3 2 5 2" xfId="1362"/>
    <cellStyle name="level1a 2 2 3 3 2 5 2 2" xfId="1363"/>
    <cellStyle name="level1a 2 2 3 3 2 6" xfId="1364"/>
    <cellStyle name="level1a 2 2 3 3 2 6 2" xfId="1365"/>
    <cellStyle name="level1a 2 2 3 3 3" xfId="1366"/>
    <cellStyle name="level1a 2 2 3 3 3 2" xfId="1367"/>
    <cellStyle name="level1a 2 2 3 3 3 2 2" xfId="1368"/>
    <cellStyle name="level1a 2 2 3 3 3 2 2 2" xfId="1369"/>
    <cellStyle name="level1a 2 2 3 3 3 2 3" xfId="1370"/>
    <cellStyle name="level1a 2 2 3 3 3 2 3 2" xfId="1371"/>
    <cellStyle name="level1a 2 2 3 3 3 2 3 2 2" xfId="1372"/>
    <cellStyle name="level1a 2 2 3 3 3 2 4" xfId="1373"/>
    <cellStyle name="level1a 2 2 3 3 3 3" xfId="1374"/>
    <cellStyle name="level1a 2 2 3 3 3 3 2" xfId="1375"/>
    <cellStyle name="level1a 2 2 3 3 3 3 2 2" xfId="1376"/>
    <cellStyle name="level1a 2 2 3 3 3 3 3" xfId="1377"/>
    <cellStyle name="level1a 2 2 3 3 3 3 3 2" xfId="1378"/>
    <cellStyle name="level1a 2 2 3 3 3 3 3 2 2" xfId="1379"/>
    <cellStyle name="level1a 2 2 3 3 3 3 4" xfId="1380"/>
    <cellStyle name="level1a 2 2 3 3 3 4" xfId="1381"/>
    <cellStyle name="level1a 2 2 3 3 3 4 2" xfId="1382"/>
    <cellStyle name="level1a 2 2 3 3 3 5" xfId="1383"/>
    <cellStyle name="level1a 2 2 3 3 3 5 2" xfId="1384"/>
    <cellStyle name="level1a 2 2 3 3 4" xfId="1385"/>
    <cellStyle name="level1a 2 2 3 3 4 2" xfId="1386"/>
    <cellStyle name="level1a 2 2 3 3 4 2 2" xfId="1387"/>
    <cellStyle name="level1a 2 2 3 3 4 2 2 2" xfId="1388"/>
    <cellStyle name="level1a 2 2 3 3 4 2 3" xfId="1389"/>
    <cellStyle name="level1a 2 2 3 3 4 2 3 2" xfId="1390"/>
    <cellStyle name="level1a 2 2 3 3 4 2 3 2 2" xfId="1391"/>
    <cellStyle name="level1a 2 2 3 3 4 2 4" xfId="1392"/>
    <cellStyle name="level1a 2 2 3 3 4 3" xfId="1393"/>
    <cellStyle name="level1a 2 2 3 3 4 3 2" xfId="1394"/>
    <cellStyle name="level1a 2 2 3 3 4 3 2 2" xfId="1395"/>
    <cellStyle name="level1a 2 2 3 3 4 3 3" xfId="1396"/>
    <cellStyle name="level1a 2 2 3 3 4 3 3 2" xfId="1397"/>
    <cellStyle name="level1a 2 2 3 3 4 3 3 2 2" xfId="1398"/>
    <cellStyle name="level1a 2 2 3 3 4 3 4" xfId="1399"/>
    <cellStyle name="level1a 2 2 3 3 4 4" xfId="1400"/>
    <cellStyle name="level1a 2 2 3 3 4 4 2" xfId="1401"/>
    <cellStyle name="level1a 2 2 3 3 4 5" xfId="1402"/>
    <cellStyle name="level1a 2 2 3 3 4 5 2" xfId="1403"/>
    <cellStyle name="level1a 2 2 3 3 4 5 2 2" xfId="1404"/>
    <cellStyle name="level1a 2 2 3 3 4 6" xfId="1405"/>
    <cellStyle name="level1a 2 2 3 3 4 6 2" xfId="1406"/>
    <cellStyle name="level1a 2 2 3 3 5" xfId="1407"/>
    <cellStyle name="level1a 2 2 3 3 5 2" xfId="1408"/>
    <cellStyle name="level1a 2 2 3 3 5 2 2" xfId="1409"/>
    <cellStyle name="level1a 2 2 3 3 5 2 2 2" xfId="1410"/>
    <cellStyle name="level1a 2 2 3 3 5 2 3" xfId="1411"/>
    <cellStyle name="level1a 2 2 3 3 5 2 3 2" xfId="1412"/>
    <cellStyle name="level1a 2 2 3 3 5 2 3 2 2" xfId="1413"/>
    <cellStyle name="level1a 2 2 3 3 5 2 4" xfId="1414"/>
    <cellStyle name="level1a 2 2 3 3 5 3" xfId="1415"/>
    <cellStyle name="level1a 2 2 3 3 5 3 2" xfId="1416"/>
    <cellStyle name="level1a 2 2 3 3 5 3 2 2" xfId="1417"/>
    <cellStyle name="level1a 2 2 3 3 5 3 3" xfId="1418"/>
    <cellStyle name="level1a 2 2 3 3 5 3 3 2" xfId="1419"/>
    <cellStyle name="level1a 2 2 3 3 5 3 3 2 2" xfId="1420"/>
    <cellStyle name="level1a 2 2 3 3 5 3 4" xfId="1421"/>
    <cellStyle name="level1a 2 2 3 3 5 4" xfId="1422"/>
    <cellStyle name="level1a 2 2 3 3 5 4 2" xfId="1423"/>
    <cellStyle name="level1a 2 2 3 3 5 5" xfId="1424"/>
    <cellStyle name="level1a 2 2 3 3 5 5 2" xfId="1425"/>
    <cellStyle name="level1a 2 2 3 3 5 5 2 2" xfId="1426"/>
    <cellStyle name="level1a 2 2 3 3 5 6" xfId="1427"/>
    <cellStyle name="level1a 2 2 3 3 5 6 2" xfId="1428"/>
    <cellStyle name="level1a 2 2 3 3 6" xfId="1429"/>
    <cellStyle name="level1a 2 2 3 3 6 2" xfId="1430"/>
    <cellStyle name="level1a 2 2 3 3 6 2 2" xfId="1431"/>
    <cellStyle name="level1a 2 2 3 3 6 2 2 2" xfId="1432"/>
    <cellStyle name="level1a 2 2 3 3 6 2 3" xfId="1433"/>
    <cellStyle name="level1a 2 2 3 3 6 2 3 2" xfId="1434"/>
    <cellStyle name="level1a 2 2 3 3 6 2 3 2 2" xfId="1435"/>
    <cellStyle name="level1a 2 2 3 3 6 2 4" xfId="1436"/>
    <cellStyle name="level1a 2 2 3 3 6 3" xfId="1437"/>
    <cellStyle name="level1a 2 2 3 3 6 3 2" xfId="1438"/>
    <cellStyle name="level1a 2 2 3 3 6 3 2 2" xfId="1439"/>
    <cellStyle name="level1a 2 2 3 3 6 3 3" xfId="1440"/>
    <cellStyle name="level1a 2 2 3 3 6 3 3 2" xfId="1441"/>
    <cellStyle name="level1a 2 2 3 3 6 3 3 2 2" xfId="1442"/>
    <cellStyle name="level1a 2 2 3 3 6 3 4" xfId="1443"/>
    <cellStyle name="level1a 2 2 3 3 6 4" xfId="1444"/>
    <cellStyle name="level1a 2 2 3 3 6 4 2" xfId="1445"/>
    <cellStyle name="level1a 2 2 3 3 6 5" xfId="1446"/>
    <cellStyle name="level1a 2 2 3 3 6 5 2" xfId="1447"/>
    <cellStyle name="level1a 2 2 3 3 6 5 2 2" xfId="1448"/>
    <cellStyle name="level1a 2 2 3 3 6 6" xfId="1449"/>
    <cellStyle name="level1a 2 2 3 3 6 6 2" xfId="1450"/>
    <cellStyle name="level1a 2 2 3 3 7" xfId="1451"/>
    <cellStyle name="level1a 2 2 3 3 7 2" xfId="1452"/>
    <cellStyle name="level1a 2 2 3 3 7 2 2" xfId="1453"/>
    <cellStyle name="level1a 2 2 3 3 7 3" xfId="1454"/>
    <cellStyle name="level1a 2 2 3 3 7 3 2" xfId="1455"/>
    <cellStyle name="level1a 2 2 3 3 7 3 2 2" xfId="1456"/>
    <cellStyle name="level1a 2 2 3 3 7 4" xfId="1457"/>
    <cellStyle name="level1a 2 2 3 3 8" xfId="1458"/>
    <cellStyle name="level1a 2 2 3 3 8 2" xfId="1459"/>
    <cellStyle name="level1a 2 2 3 3 8 2 2" xfId="1460"/>
    <cellStyle name="level1a 2 2 3 3 8 3" xfId="1461"/>
    <cellStyle name="level1a 2 2 3 3 8 3 2" xfId="1462"/>
    <cellStyle name="level1a 2 2 3 3 8 3 2 2" xfId="1463"/>
    <cellStyle name="level1a 2 2 3 3 8 4" xfId="1464"/>
    <cellStyle name="level1a 2 2 3 3 9" xfId="1465"/>
    <cellStyle name="level1a 2 2 3 3 9 2" xfId="1466"/>
    <cellStyle name="level1a 2 2 3 3_STUD aligned by INSTIT" xfId="1467"/>
    <cellStyle name="level1a 2 2 3 4" xfId="1468"/>
    <cellStyle name="level1a 2 2 3 4 2" xfId="1469"/>
    <cellStyle name="level1a 2 2 3 4 2 2" xfId="1470"/>
    <cellStyle name="level1a 2 2 3 4 2 2 2" xfId="1471"/>
    <cellStyle name="level1a 2 2 3 4 2 3" xfId="1472"/>
    <cellStyle name="level1a 2 2 3 4 2 3 2" xfId="1473"/>
    <cellStyle name="level1a 2 2 3 4 2 3 2 2" xfId="1474"/>
    <cellStyle name="level1a 2 2 3 4 2 4" xfId="1475"/>
    <cellStyle name="level1a 2 2 3 4 3" xfId="1476"/>
    <cellStyle name="level1a 2 2 3 4 3 2" xfId="1477"/>
    <cellStyle name="level1a 2 2 3 4 3 2 2" xfId="1478"/>
    <cellStyle name="level1a 2 2 3 4 3 3" xfId="1479"/>
    <cellStyle name="level1a 2 2 3 4 3 3 2" xfId="1480"/>
    <cellStyle name="level1a 2 2 3 4 3 3 2 2" xfId="1481"/>
    <cellStyle name="level1a 2 2 3 4 3 4" xfId="1482"/>
    <cellStyle name="level1a 2 2 3 4 3 4 2" xfId="1483"/>
    <cellStyle name="level1a 2 2 3 4 4" xfId="1484"/>
    <cellStyle name="level1a 2 2 3 4 5" xfId="1485"/>
    <cellStyle name="level1a 2 2 3 4 5 2" xfId="1486"/>
    <cellStyle name="level1a 2 2 3 4 6" xfId="1487"/>
    <cellStyle name="level1a 2 2 3 4 6 2" xfId="1488"/>
    <cellStyle name="level1a 2 2 3 5" xfId="1489"/>
    <cellStyle name="level1a 2 2 3 5 2" xfId="1490"/>
    <cellStyle name="level1a 2 2 3 5 2 2" xfId="1491"/>
    <cellStyle name="level1a 2 2 3 5 2 2 2" xfId="1492"/>
    <cellStyle name="level1a 2 2 3 5 2 3" xfId="1493"/>
    <cellStyle name="level1a 2 2 3 5 2 3 2" xfId="1494"/>
    <cellStyle name="level1a 2 2 3 5 2 3 2 2" xfId="1495"/>
    <cellStyle name="level1a 2 2 3 5 2 4" xfId="1496"/>
    <cellStyle name="level1a 2 2 3 5 3" xfId="1497"/>
    <cellStyle name="level1a 2 2 3 5 3 2" xfId="1498"/>
    <cellStyle name="level1a 2 2 3 5 3 2 2" xfId="1499"/>
    <cellStyle name="level1a 2 2 3 5 3 3" xfId="1500"/>
    <cellStyle name="level1a 2 2 3 5 3 3 2" xfId="1501"/>
    <cellStyle name="level1a 2 2 3 5 3 3 2 2" xfId="1502"/>
    <cellStyle name="level1a 2 2 3 5 3 4" xfId="1503"/>
    <cellStyle name="level1a 2 2 3 5 3 4 2" xfId="1504"/>
    <cellStyle name="level1a 2 2 3 5 4" xfId="1505"/>
    <cellStyle name="level1a 2 2 3 5 5" xfId="1506"/>
    <cellStyle name="level1a 2 2 3 5 5 2" xfId="1507"/>
    <cellStyle name="level1a 2 2 3 5 6" xfId="1508"/>
    <cellStyle name="level1a 2 2 3 5 6 2" xfId="1509"/>
    <cellStyle name="level1a 2 2 3 5 6 2 2" xfId="1510"/>
    <cellStyle name="level1a 2 2 3 5 7" xfId="1511"/>
    <cellStyle name="level1a 2 2 3 5 7 2" xfId="1512"/>
    <cellStyle name="level1a 2 2 3 6" xfId="1513"/>
    <cellStyle name="level1a 2 2 3 6 2" xfId="1514"/>
    <cellStyle name="level1a 2 2 3 6 2 2" xfId="1515"/>
    <cellStyle name="level1a 2 2 3 6 2 2 2" xfId="1516"/>
    <cellStyle name="level1a 2 2 3 6 2 3" xfId="1517"/>
    <cellStyle name="level1a 2 2 3 6 2 3 2" xfId="1518"/>
    <cellStyle name="level1a 2 2 3 6 2 3 2 2" xfId="1519"/>
    <cellStyle name="level1a 2 2 3 6 2 4" xfId="1520"/>
    <cellStyle name="level1a 2 2 3 6 3" xfId="1521"/>
    <cellStyle name="level1a 2 2 3 6 3 2" xfId="1522"/>
    <cellStyle name="level1a 2 2 3 6 3 2 2" xfId="1523"/>
    <cellStyle name="level1a 2 2 3 6 3 3" xfId="1524"/>
    <cellStyle name="level1a 2 2 3 6 3 3 2" xfId="1525"/>
    <cellStyle name="level1a 2 2 3 6 3 3 2 2" xfId="1526"/>
    <cellStyle name="level1a 2 2 3 6 3 4" xfId="1527"/>
    <cellStyle name="level1a 2 2 3 6 3 4 2" xfId="1528"/>
    <cellStyle name="level1a 2 2 3 6 4" xfId="1529"/>
    <cellStyle name="level1a 2 2 3 6 5" xfId="1530"/>
    <cellStyle name="level1a 2 2 3 6 5 2" xfId="1531"/>
    <cellStyle name="level1a 2 2 3 6 5 2 2" xfId="1532"/>
    <cellStyle name="level1a 2 2 3 6 6" xfId="1533"/>
    <cellStyle name="level1a 2 2 3 6 6 2" xfId="1534"/>
    <cellStyle name="level1a 2 2 3 7" xfId="1535"/>
    <cellStyle name="level1a 2 2 3 7 2" xfId="1536"/>
    <cellStyle name="level1a 2 2 3 7 2 2" xfId="1537"/>
    <cellStyle name="level1a 2 2 3 7 2 2 2" xfId="1538"/>
    <cellStyle name="level1a 2 2 3 7 2 3" xfId="1539"/>
    <cellStyle name="level1a 2 2 3 7 2 3 2" xfId="1540"/>
    <cellStyle name="level1a 2 2 3 7 2 3 2 2" xfId="1541"/>
    <cellStyle name="level1a 2 2 3 7 2 4" xfId="1542"/>
    <cellStyle name="level1a 2 2 3 7 3" xfId="1543"/>
    <cellStyle name="level1a 2 2 3 7 3 2" xfId="1544"/>
    <cellStyle name="level1a 2 2 3 7 3 2 2" xfId="1545"/>
    <cellStyle name="level1a 2 2 3 7 3 3" xfId="1546"/>
    <cellStyle name="level1a 2 2 3 7 3 3 2" xfId="1547"/>
    <cellStyle name="level1a 2 2 3 7 3 3 2 2" xfId="1548"/>
    <cellStyle name="level1a 2 2 3 7 3 4" xfId="1549"/>
    <cellStyle name="level1a 2 2 3 7 3 4 2" xfId="1550"/>
    <cellStyle name="level1a 2 2 3 7 4" xfId="1551"/>
    <cellStyle name="level1a 2 2 3 7 5" xfId="1552"/>
    <cellStyle name="level1a 2 2 3 7 5 2" xfId="1553"/>
    <cellStyle name="level1a 2 2 3 7 6" xfId="1554"/>
    <cellStyle name="level1a 2 2 3 7 6 2" xfId="1555"/>
    <cellStyle name="level1a 2 2 3 7 6 2 2" xfId="1556"/>
    <cellStyle name="level1a 2 2 3 7 7" xfId="1557"/>
    <cellStyle name="level1a 2 2 3 7 7 2" xfId="1558"/>
    <cellStyle name="level1a 2 2 3 8" xfId="1559"/>
    <cellStyle name="level1a 2 2 3 8 2" xfId="1560"/>
    <cellStyle name="level1a 2 2 3 8 2 2" xfId="1561"/>
    <cellStyle name="level1a 2 2 3 8 2 2 2" xfId="1562"/>
    <cellStyle name="level1a 2 2 3 8 2 3" xfId="1563"/>
    <cellStyle name="level1a 2 2 3 8 2 3 2" xfId="1564"/>
    <cellStyle name="level1a 2 2 3 8 2 3 2 2" xfId="1565"/>
    <cellStyle name="level1a 2 2 3 8 2 4" xfId="1566"/>
    <cellStyle name="level1a 2 2 3 8 3" xfId="1567"/>
    <cellStyle name="level1a 2 2 3 8 3 2" xfId="1568"/>
    <cellStyle name="level1a 2 2 3 8 3 2 2" xfId="1569"/>
    <cellStyle name="level1a 2 2 3 8 3 3" xfId="1570"/>
    <cellStyle name="level1a 2 2 3 8 3 3 2" xfId="1571"/>
    <cellStyle name="level1a 2 2 3 8 3 3 2 2" xfId="1572"/>
    <cellStyle name="level1a 2 2 3 8 3 4" xfId="1573"/>
    <cellStyle name="level1a 2 2 3 8 4" xfId="1574"/>
    <cellStyle name="level1a 2 2 3 8 4 2" xfId="1575"/>
    <cellStyle name="level1a 2 2 3 8 5" xfId="1576"/>
    <cellStyle name="level1a 2 2 3 8 5 2" xfId="1577"/>
    <cellStyle name="level1a 2 2 3 8 5 2 2" xfId="1578"/>
    <cellStyle name="level1a 2 2 3 8 6" xfId="1579"/>
    <cellStyle name="level1a 2 2 3 8 6 2" xfId="1580"/>
    <cellStyle name="level1a 2 2 3 9" xfId="1581"/>
    <cellStyle name="level1a 2 2 3 9 2" xfId="1582"/>
    <cellStyle name="level1a 2 2 3 9 2 2" xfId="1583"/>
    <cellStyle name="level1a 2 2 3 9 3" xfId="1584"/>
    <cellStyle name="level1a 2 2 3 9 3 2" xfId="1585"/>
    <cellStyle name="level1a 2 2 3 9 3 2 2" xfId="1586"/>
    <cellStyle name="level1a 2 2 3 9 4" xfId="1587"/>
    <cellStyle name="level1a 2 2 3_STUD aligned by INSTIT" xfId="1588"/>
    <cellStyle name="level1a 2 2 4" xfId="1589"/>
    <cellStyle name="level1a 2 2 4 2" xfId="1590"/>
    <cellStyle name="level1a 2 2 4 2 2" xfId="1591"/>
    <cellStyle name="level1a 2 2 4 2 2 2" xfId="1592"/>
    <cellStyle name="level1a 2 2 4 2 2 2 2" xfId="1593"/>
    <cellStyle name="level1a 2 2 4 2 2 3" xfId="1594"/>
    <cellStyle name="level1a 2 2 4 2 2 3 2" xfId="1595"/>
    <cellStyle name="level1a 2 2 4 2 2 3 2 2" xfId="1596"/>
    <cellStyle name="level1a 2 2 4 2 2 4" xfId="1597"/>
    <cellStyle name="level1a 2 2 4 2 3" xfId="1598"/>
    <cellStyle name="level1a 2 2 4 2 3 2" xfId="1599"/>
    <cellStyle name="level1a 2 2 4 2 3 2 2" xfId="1600"/>
    <cellStyle name="level1a 2 2 4 2 3 3" xfId="1601"/>
    <cellStyle name="level1a 2 2 4 2 3 3 2" xfId="1602"/>
    <cellStyle name="level1a 2 2 4 2 3 3 2 2" xfId="1603"/>
    <cellStyle name="level1a 2 2 4 2 3 4" xfId="1604"/>
    <cellStyle name="level1a 2 2 4 2 3 4 2" xfId="1605"/>
    <cellStyle name="level1a 2 2 4 2 4" xfId="1606"/>
    <cellStyle name="level1a 2 2 4 2 5" xfId="1607"/>
    <cellStyle name="level1a 2 2 4 2 5 2" xfId="1608"/>
    <cellStyle name="level1a 2 2 4 2 6" xfId="1609"/>
    <cellStyle name="level1a 2 2 4 2 6 2" xfId="1610"/>
    <cellStyle name="level1a 2 2 4 3" xfId="1611"/>
    <cellStyle name="level1a 2 2 4 3 2" xfId="1612"/>
    <cellStyle name="level1a 2 2 4 3 2 2" xfId="1613"/>
    <cellStyle name="level1a 2 2 4 3 2 2 2" xfId="1614"/>
    <cellStyle name="level1a 2 2 4 3 2 3" xfId="1615"/>
    <cellStyle name="level1a 2 2 4 3 2 3 2" xfId="1616"/>
    <cellStyle name="level1a 2 2 4 3 2 3 2 2" xfId="1617"/>
    <cellStyle name="level1a 2 2 4 3 2 4" xfId="1618"/>
    <cellStyle name="level1a 2 2 4 3 3" xfId="1619"/>
    <cellStyle name="level1a 2 2 4 3 3 2" xfId="1620"/>
    <cellStyle name="level1a 2 2 4 3 3 2 2" xfId="1621"/>
    <cellStyle name="level1a 2 2 4 3 3 3" xfId="1622"/>
    <cellStyle name="level1a 2 2 4 3 3 3 2" xfId="1623"/>
    <cellStyle name="level1a 2 2 4 3 3 3 2 2" xfId="1624"/>
    <cellStyle name="level1a 2 2 4 3 3 4" xfId="1625"/>
    <cellStyle name="level1a 2 2 4 3 3 4 2" xfId="1626"/>
    <cellStyle name="level1a 2 2 4 3 4" xfId="1627"/>
    <cellStyle name="level1a 2 2 4 3 5" xfId="1628"/>
    <cellStyle name="level1a 2 2 4 3 5 2" xfId="1629"/>
    <cellStyle name="level1a 2 2 4 3 5 2 2" xfId="1630"/>
    <cellStyle name="level1a 2 2 4 3 6" xfId="1631"/>
    <cellStyle name="level1a 2 2 4 3 6 2" xfId="1632"/>
    <cellStyle name="level1a 2 2 4 4" xfId="1633"/>
    <cellStyle name="level1a 2 2 4 4 2" xfId="1634"/>
    <cellStyle name="level1a 2 2 4 4 2 2" xfId="1635"/>
    <cellStyle name="level1a 2 2 4 4 2 2 2" xfId="1636"/>
    <cellStyle name="level1a 2 2 4 4 2 3" xfId="1637"/>
    <cellStyle name="level1a 2 2 4 4 2 3 2" xfId="1638"/>
    <cellStyle name="level1a 2 2 4 4 2 3 2 2" xfId="1639"/>
    <cellStyle name="level1a 2 2 4 4 2 4" xfId="1640"/>
    <cellStyle name="level1a 2 2 4 4 3" xfId="1641"/>
    <cellStyle name="level1a 2 2 4 4 3 2" xfId="1642"/>
    <cellStyle name="level1a 2 2 4 4 3 2 2" xfId="1643"/>
    <cellStyle name="level1a 2 2 4 4 3 3" xfId="1644"/>
    <cellStyle name="level1a 2 2 4 4 3 3 2" xfId="1645"/>
    <cellStyle name="level1a 2 2 4 4 3 3 2 2" xfId="1646"/>
    <cellStyle name="level1a 2 2 4 4 3 4" xfId="1647"/>
    <cellStyle name="level1a 2 2 4 4 3 4 2" xfId="1648"/>
    <cellStyle name="level1a 2 2 4 4 4" xfId="1649"/>
    <cellStyle name="level1a 2 2 4 4 5" xfId="1650"/>
    <cellStyle name="level1a 2 2 4 4 5 2" xfId="1651"/>
    <cellStyle name="level1a 2 2 4 4 6" xfId="1652"/>
    <cellStyle name="level1a 2 2 4 4 6 2" xfId="1653"/>
    <cellStyle name="level1a 2 2 4 4 6 2 2" xfId="1654"/>
    <cellStyle name="level1a 2 2 4 4 7" xfId="1655"/>
    <cellStyle name="level1a 2 2 4 4 7 2" xfId="1656"/>
    <cellStyle name="level1a 2 2 4 5" xfId="1657"/>
    <cellStyle name="level1a 2 2 4 5 2" xfId="1658"/>
    <cellStyle name="level1a 2 2 4 5 2 2" xfId="1659"/>
    <cellStyle name="level1a 2 2 4 5 2 2 2" xfId="1660"/>
    <cellStyle name="level1a 2 2 4 5 2 3" xfId="1661"/>
    <cellStyle name="level1a 2 2 4 5 2 3 2" xfId="1662"/>
    <cellStyle name="level1a 2 2 4 5 2 3 2 2" xfId="1663"/>
    <cellStyle name="level1a 2 2 4 5 2 4" xfId="1664"/>
    <cellStyle name="level1a 2 2 4 5 3" xfId="1665"/>
    <cellStyle name="level1a 2 2 4 5 3 2" xfId="1666"/>
    <cellStyle name="level1a 2 2 4 5 3 2 2" xfId="1667"/>
    <cellStyle name="level1a 2 2 4 5 3 3" xfId="1668"/>
    <cellStyle name="level1a 2 2 4 5 3 3 2" xfId="1669"/>
    <cellStyle name="level1a 2 2 4 5 3 3 2 2" xfId="1670"/>
    <cellStyle name="level1a 2 2 4 5 3 4" xfId="1671"/>
    <cellStyle name="level1a 2 2 4 5 4" xfId="1672"/>
    <cellStyle name="level1a 2 2 4 5 4 2" xfId="1673"/>
    <cellStyle name="level1a 2 2 4 5 5" xfId="1674"/>
    <cellStyle name="level1a 2 2 4 5 5 2" xfId="1675"/>
    <cellStyle name="level1a 2 2 4 5 5 2 2" xfId="1676"/>
    <cellStyle name="level1a 2 2 4 5 6" xfId="1677"/>
    <cellStyle name="level1a 2 2 4 5 6 2" xfId="1678"/>
    <cellStyle name="level1a 2 2 4 6" xfId="1679"/>
    <cellStyle name="level1a 2 2 4 6 2" xfId="1680"/>
    <cellStyle name="level1a 2 2 4 6 2 2" xfId="1681"/>
    <cellStyle name="level1a 2 2 4 6 2 2 2" xfId="1682"/>
    <cellStyle name="level1a 2 2 4 6 2 3" xfId="1683"/>
    <cellStyle name="level1a 2 2 4 6 2 3 2" xfId="1684"/>
    <cellStyle name="level1a 2 2 4 6 2 3 2 2" xfId="1685"/>
    <cellStyle name="level1a 2 2 4 6 2 4" xfId="1686"/>
    <cellStyle name="level1a 2 2 4 6 3" xfId="1687"/>
    <cellStyle name="level1a 2 2 4 6 3 2" xfId="1688"/>
    <cellStyle name="level1a 2 2 4 6 3 2 2" xfId="1689"/>
    <cellStyle name="level1a 2 2 4 6 3 3" xfId="1690"/>
    <cellStyle name="level1a 2 2 4 6 3 3 2" xfId="1691"/>
    <cellStyle name="level1a 2 2 4 6 3 3 2 2" xfId="1692"/>
    <cellStyle name="level1a 2 2 4 6 3 4" xfId="1693"/>
    <cellStyle name="level1a 2 2 4 6 4" xfId="1694"/>
    <cellStyle name="level1a 2 2 4 6 4 2" xfId="1695"/>
    <cellStyle name="level1a 2 2 4 6 5" xfId="1696"/>
    <cellStyle name="level1a 2 2 4 6 5 2" xfId="1697"/>
    <cellStyle name="level1a 2 2 4 6 5 2 2" xfId="1698"/>
    <cellStyle name="level1a 2 2 4 6 6" xfId="1699"/>
    <cellStyle name="level1a 2 2 4 6 6 2" xfId="1700"/>
    <cellStyle name="level1a 2 2 4 7" xfId="1701"/>
    <cellStyle name="level1a 2 2 4 7 2" xfId="1702"/>
    <cellStyle name="level1a 2 2 4 7 2 2" xfId="1703"/>
    <cellStyle name="level1a 2 2 4 7 3" xfId="1704"/>
    <cellStyle name="level1a 2 2 4 7 3 2" xfId="1705"/>
    <cellStyle name="level1a 2 2 4 7 3 2 2" xfId="1706"/>
    <cellStyle name="level1a 2 2 4 7 4" xfId="1707"/>
    <cellStyle name="level1a 2 2 4 8" xfId="1708"/>
    <cellStyle name="level1a 2 2 4 8 2" xfId="1709"/>
    <cellStyle name="level1a 2 2 4_STUD aligned by INSTIT" xfId="1710"/>
    <cellStyle name="level1a 2 2 5" xfId="1711"/>
    <cellStyle name="level1a 2 2 5 2" xfId="1712"/>
    <cellStyle name="level1a 2 2 5 2 2" xfId="1713"/>
    <cellStyle name="level1a 2 2 5 2 2 2" xfId="1714"/>
    <cellStyle name="level1a 2 2 5 2 2 2 2" xfId="1715"/>
    <cellStyle name="level1a 2 2 5 2 2 3" xfId="1716"/>
    <cellStyle name="level1a 2 2 5 2 2 3 2" xfId="1717"/>
    <cellStyle name="level1a 2 2 5 2 2 3 2 2" xfId="1718"/>
    <cellStyle name="level1a 2 2 5 2 2 4" xfId="1719"/>
    <cellStyle name="level1a 2 2 5 2 3" xfId="1720"/>
    <cellStyle name="level1a 2 2 5 2 3 2" xfId="1721"/>
    <cellStyle name="level1a 2 2 5 2 3 2 2" xfId="1722"/>
    <cellStyle name="level1a 2 2 5 2 3 3" xfId="1723"/>
    <cellStyle name="level1a 2 2 5 2 3 3 2" xfId="1724"/>
    <cellStyle name="level1a 2 2 5 2 3 3 2 2" xfId="1725"/>
    <cellStyle name="level1a 2 2 5 2 3 4" xfId="1726"/>
    <cellStyle name="level1a 2 2 5 2 3 4 2" xfId="1727"/>
    <cellStyle name="level1a 2 2 5 2 4" xfId="1728"/>
    <cellStyle name="level1a 2 2 5 2 5" xfId="1729"/>
    <cellStyle name="level1a 2 2 5 2 5 2" xfId="1730"/>
    <cellStyle name="level1a 2 2 5 2 6" xfId="1731"/>
    <cellStyle name="level1a 2 2 5 2 6 2" xfId="1732"/>
    <cellStyle name="level1a 2 2 5 2 6 2 2" xfId="1733"/>
    <cellStyle name="level1a 2 2 5 2 7" xfId="1734"/>
    <cellStyle name="level1a 2 2 5 2 7 2" xfId="1735"/>
    <cellStyle name="level1a 2 2 5 3" xfId="1736"/>
    <cellStyle name="level1a 2 2 5 3 2" xfId="1737"/>
    <cellStyle name="level1a 2 2 5 3 2 2" xfId="1738"/>
    <cellStyle name="level1a 2 2 5 3 2 2 2" xfId="1739"/>
    <cellStyle name="level1a 2 2 5 3 2 3" xfId="1740"/>
    <cellStyle name="level1a 2 2 5 3 2 3 2" xfId="1741"/>
    <cellStyle name="level1a 2 2 5 3 2 3 2 2" xfId="1742"/>
    <cellStyle name="level1a 2 2 5 3 2 4" xfId="1743"/>
    <cellStyle name="level1a 2 2 5 3 3" xfId="1744"/>
    <cellStyle name="level1a 2 2 5 3 3 2" xfId="1745"/>
    <cellStyle name="level1a 2 2 5 3 3 2 2" xfId="1746"/>
    <cellStyle name="level1a 2 2 5 3 3 3" xfId="1747"/>
    <cellStyle name="level1a 2 2 5 3 3 3 2" xfId="1748"/>
    <cellStyle name="level1a 2 2 5 3 3 3 2 2" xfId="1749"/>
    <cellStyle name="level1a 2 2 5 3 3 4" xfId="1750"/>
    <cellStyle name="level1a 2 2 5 3 3 4 2" xfId="1751"/>
    <cellStyle name="level1a 2 2 5 3 4" xfId="1752"/>
    <cellStyle name="level1a 2 2 5 3 5" xfId="1753"/>
    <cellStyle name="level1a 2 2 5 3 5 2" xfId="1754"/>
    <cellStyle name="level1a 2 2 5 4" xfId="1755"/>
    <cellStyle name="level1a 2 2 5 4 2" xfId="1756"/>
    <cellStyle name="level1a 2 2 5 4 2 2" xfId="1757"/>
    <cellStyle name="level1a 2 2 5 4 2 2 2" xfId="1758"/>
    <cellStyle name="level1a 2 2 5 4 2 3" xfId="1759"/>
    <cellStyle name="level1a 2 2 5 4 2 3 2" xfId="1760"/>
    <cellStyle name="level1a 2 2 5 4 2 3 2 2" xfId="1761"/>
    <cellStyle name="level1a 2 2 5 4 2 4" xfId="1762"/>
    <cellStyle name="level1a 2 2 5 4 3" xfId="1763"/>
    <cellStyle name="level1a 2 2 5 4 3 2" xfId="1764"/>
    <cellStyle name="level1a 2 2 5 4 3 2 2" xfId="1765"/>
    <cellStyle name="level1a 2 2 5 4 3 3" xfId="1766"/>
    <cellStyle name="level1a 2 2 5 4 3 3 2" xfId="1767"/>
    <cellStyle name="level1a 2 2 5 4 3 3 2 2" xfId="1768"/>
    <cellStyle name="level1a 2 2 5 4 3 4" xfId="1769"/>
    <cellStyle name="level1a 2 2 5 4 4" xfId="1770"/>
    <cellStyle name="level1a 2 2 5 4 4 2" xfId="1771"/>
    <cellStyle name="level1a 2 2 5 4 5" xfId="1772"/>
    <cellStyle name="level1a 2 2 5 4 5 2" xfId="1773"/>
    <cellStyle name="level1a 2 2 5 4 5 2 2" xfId="1774"/>
    <cellStyle name="level1a 2 2 5 4 6" xfId="1775"/>
    <cellStyle name="level1a 2 2 5 4 6 2" xfId="1776"/>
    <cellStyle name="level1a 2 2 5 5" xfId="1777"/>
    <cellStyle name="level1a 2 2 5 5 2" xfId="1778"/>
    <cellStyle name="level1a 2 2 5 5 2 2" xfId="1779"/>
    <cellStyle name="level1a 2 2 5 5 2 2 2" xfId="1780"/>
    <cellStyle name="level1a 2 2 5 5 2 3" xfId="1781"/>
    <cellStyle name="level1a 2 2 5 5 2 3 2" xfId="1782"/>
    <cellStyle name="level1a 2 2 5 5 2 3 2 2" xfId="1783"/>
    <cellStyle name="level1a 2 2 5 5 2 4" xfId="1784"/>
    <cellStyle name="level1a 2 2 5 5 3" xfId="1785"/>
    <cellStyle name="level1a 2 2 5 5 3 2" xfId="1786"/>
    <cellStyle name="level1a 2 2 5 5 3 2 2" xfId="1787"/>
    <cellStyle name="level1a 2 2 5 5 3 3" xfId="1788"/>
    <cellStyle name="level1a 2 2 5 5 3 3 2" xfId="1789"/>
    <cellStyle name="level1a 2 2 5 5 3 3 2 2" xfId="1790"/>
    <cellStyle name="level1a 2 2 5 5 3 4" xfId="1791"/>
    <cellStyle name="level1a 2 2 5 5 4" xfId="1792"/>
    <cellStyle name="level1a 2 2 5 5 4 2" xfId="1793"/>
    <cellStyle name="level1a 2 2 5 5 5" xfId="1794"/>
    <cellStyle name="level1a 2 2 5 5 5 2" xfId="1795"/>
    <cellStyle name="level1a 2 2 5 5 5 2 2" xfId="1796"/>
    <cellStyle name="level1a 2 2 5 5 6" xfId="1797"/>
    <cellStyle name="level1a 2 2 5 5 6 2" xfId="1798"/>
    <cellStyle name="level1a 2 2 5 6" xfId="1799"/>
    <cellStyle name="level1a 2 2 5 6 2" xfId="1800"/>
    <cellStyle name="level1a 2 2 5 6 2 2" xfId="1801"/>
    <cellStyle name="level1a 2 2 5 6 2 2 2" xfId="1802"/>
    <cellStyle name="level1a 2 2 5 6 2 3" xfId="1803"/>
    <cellStyle name="level1a 2 2 5 6 2 3 2" xfId="1804"/>
    <cellStyle name="level1a 2 2 5 6 2 3 2 2" xfId="1805"/>
    <cellStyle name="level1a 2 2 5 6 2 4" xfId="1806"/>
    <cellStyle name="level1a 2 2 5 6 3" xfId="1807"/>
    <cellStyle name="level1a 2 2 5 6 3 2" xfId="1808"/>
    <cellStyle name="level1a 2 2 5 6 3 2 2" xfId="1809"/>
    <cellStyle name="level1a 2 2 5 6 3 3" xfId="1810"/>
    <cellStyle name="level1a 2 2 5 6 3 3 2" xfId="1811"/>
    <cellStyle name="level1a 2 2 5 6 3 3 2 2" xfId="1812"/>
    <cellStyle name="level1a 2 2 5 6 3 4" xfId="1813"/>
    <cellStyle name="level1a 2 2 5 6 4" xfId="1814"/>
    <cellStyle name="level1a 2 2 5 6 4 2" xfId="1815"/>
    <cellStyle name="level1a 2 2 5 6 5" xfId="1816"/>
    <cellStyle name="level1a 2 2 5 6 5 2" xfId="1817"/>
    <cellStyle name="level1a 2 2 5 6 5 2 2" xfId="1818"/>
    <cellStyle name="level1a 2 2 5 6 6" xfId="1819"/>
    <cellStyle name="level1a 2 2 5 6 6 2" xfId="1820"/>
    <cellStyle name="level1a 2 2 5 7" xfId="1821"/>
    <cellStyle name="level1a 2 2 5 7 2" xfId="1822"/>
    <cellStyle name="level1a 2 2 5 7 2 2" xfId="1823"/>
    <cellStyle name="level1a 2 2 5 7 3" xfId="1824"/>
    <cellStyle name="level1a 2 2 5 7 3 2" xfId="1825"/>
    <cellStyle name="level1a 2 2 5 7 3 2 2" xfId="1826"/>
    <cellStyle name="level1a 2 2 5 7 4" xfId="1827"/>
    <cellStyle name="level1a 2 2 5 8" xfId="1828"/>
    <cellStyle name="level1a 2 2 5 8 2" xfId="1829"/>
    <cellStyle name="level1a 2 2 5 8 2 2" xfId="1830"/>
    <cellStyle name="level1a 2 2 5 8 3" xfId="1831"/>
    <cellStyle name="level1a 2 2 5 8 3 2" xfId="1832"/>
    <cellStyle name="level1a 2 2 5 8 3 2 2" xfId="1833"/>
    <cellStyle name="level1a 2 2 5 8 4" xfId="1834"/>
    <cellStyle name="level1a 2 2 5 9" xfId="1835"/>
    <cellStyle name="level1a 2 2 5 9 2" xfId="1836"/>
    <cellStyle name="level1a 2 2 5_STUD aligned by INSTIT" xfId="1837"/>
    <cellStyle name="level1a 2 2 6" xfId="1838"/>
    <cellStyle name="level1a 2 2 6 2" xfId="1839"/>
    <cellStyle name="level1a 2 2 6 2 2" xfId="1840"/>
    <cellStyle name="level1a 2 2 6 2 2 2" xfId="1841"/>
    <cellStyle name="level1a 2 2 6 2 3" xfId="1842"/>
    <cellStyle name="level1a 2 2 6 2 3 2" xfId="1843"/>
    <cellStyle name="level1a 2 2 6 2 3 2 2" xfId="1844"/>
    <cellStyle name="level1a 2 2 6 2 4" xfId="1845"/>
    <cellStyle name="level1a 2 2 6 3" xfId="1846"/>
    <cellStyle name="level1a 2 2 6 3 2" xfId="1847"/>
    <cellStyle name="level1a 2 2 6 3 2 2" xfId="1848"/>
    <cellStyle name="level1a 2 2 6 3 3" xfId="1849"/>
    <cellStyle name="level1a 2 2 6 3 3 2" xfId="1850"/>
    <cellStyle name="level1a 2 2 6 3 3 2 2" xfId="1851"/>
    <cellStyle name="level1a 2 2 6 3 4" xfId="1852"/>
    <cellStyle name="level1a 2 2 6 3 4 2" xfId="1853"/>
    <cellStyle name="level1a 2 2 6 4" xfId="1854"/>
    <cellStyle name="level1a 2 2 6 5" xfId="1855"/>
    <cellStyle name="level1a 2 2 6 5 2" xfId="1856"/>
    <cellStyle name="level1a 2 2 6 6" xfId="1857"/>
    <cellStyle name="level1a 2 2 6 6 2" xfId="1858"/>
    <cellStyle name="level1a 2 2 7" xfId="1859"/>
    <cellStyle name="level1a 2 2 7 2" xfId="1860"/>
    <cellStyle name="level1a 2 2 7 2 2" xfId="1861"/>
    <cellStyle name="level1a 2 2 7 2 2 2" xfId="1862"/>
    <cellStyle name="level1a 2 2 7 2 3" xfId="1863"/>
    <cellStyle name="level1a 2 2 7 2 3 2" xfId="1864"/>
    <cellStyle name="level1a 2 2 7 2 3 2 2" xfId="1865"/>
    <cellStyle name="level1a 2 2 7 2 4" xfId="1866"/>
    <cellStyle name="level1a 2 2 7 3" xfId="1867"/>
    <cellStyle name="level1a 2 2 7 3 2" xfId="1868"/>
    <cellStyle name="level1a 2 2 7 3 2 2" xfId="1869"/>
    <cellStyle name="level1a 2 2 7 3 3" xfId="1870"/>
    <cellStyle name="level1a 2 2 7 3 3 2" xfId="1871"/>
    <cellStyle name="level1a 2 2 7 3 3 2 2" xfId="1872"/>
    <cellStyle name="level1a 2 2 7 3 4" xfId="1873"/>
    <cellStyle name="level1a 2 2 7 3 4 2" xfId="1874"/>
    <cellStyle name="level1a 2 2 7 4" xfId="1875"/>
    <cellStyle name="level1a 2 2 7 5" xfId="1876"/>
    <cellStyle name="level1a 2 2 7 5 2" xfId="1877"/>
    <cellStyle name="level1a 2 2 7 6" xfId="1878"/>
    <cellStyle name="level1a 2 2 7 6 2" xfId="1879"/>
    <cellStyle name="level1a 2 2 7 6 2 2" xfId="1880"/>
    <cellStyle name="level1a 2 2 7 7" xfId="1881"/>
    <cellStyle name="level1a 2 2 7 7 2" xfId="1882"/>
    <cellStyle name="level1a 2 2 8" xfId="1883"/>
    <cellStyle name="level1a 2 2 8 2" xfId="1884"/>
    <cellStyle name="level1a 2 2 8 2 2" xfId="1885"/>
    <cellStyle name="level1a 2 2 8 2 2 2" xfId="1886"/>
    <cellStyle name="level1a 2 2 8 2 3" xfId="1887"/>
    <cellStyle name="level1a 2 2 8 2 3 2" xfId="1888"/>
    <cellStyle name="level1a 2 2 8 2 3 2 2" xfId="1889"/>
    <cellStyle name="level1a 2 2 8 2 4" xfId="1890"/>
    <cellStyle name="level1a 2 2 8 3" xfId="1891"/>
    <cellStyle name="level1a 2 2 8 3 2" xfId="1892"/>
    <cellStyle name="level1a 2 2 8 3 2 2" xfId="1893"/>
    <cellStyle name="level1a 2 2 8 3 3" xfId="1894"/>
    <cellStyle name="level1a 2 2 8 3 3 2" xfId="1895"/>
    <cellStyle name="level1a 2 2 8 3 3 2 2" xfId="1896"/>
    <cellStyle name="level1a 2 2 8 3 4" xfId="1897"/>
    <cellStyle name="level1a 2 2 8 3 4 2" xfId="1898"/>
    <cellStyle name="level1a 2 2 8 4" xfId="1899"/>
    <cellStyle name="level1a 2 2 8 5" xfId="1900"/>
    <cellStyle name="level1a 2 2 8 5 2" xfId="1901"/>
    <cellStyle name="level1a 2 2 8 5 2 2" xfId="1902"/>
    <cellStyle name="level1a 2 2 8 6" xfId="1903"/>
    <cellStyle name="level1a 2 2 8 6 2" xfId="1904"/>
    <cellStyle name="level1a 2 2 9" xfId="1905"/>
    <cellStyle name="level1a 2 2 9 2" xfId="1906"/>
    <cellStyle name="level1a 2 2 9 2 2" xfId="1907"/>
    <cellStyle name="level1a 2 2 9 2 2 2" xfId="1908"/>
    <cellStyle name="level1a 2 2 9 2 3" xfId="1909"/>
    <cellStyle name="level1a 2 2 9 2 3 2" xfId="1910"/>
    <cellStyle name="level1a 2 2 9 2 3 2 2" xfId="1911"/>
    <cellStyle name="level1a 2 2 9 2 4" xfId="1912"/>
    <cellStyle name="level1a 2 2 9 3" xfId="1913"/>
    <cellStyle name="level1a 2 2 9 3 2" xfId="1914"/>
    <cellStyle name="level1a 2 2 9 3 2 2" xfId="1915"/>
    <cellStyle name="level1a 2 2 9 3 3" xfId="1916"/>
    <cellStyle name="level1a 2 2 9 3 3 2" xfId="1917"/>
    <cellStyle name="level1a 2 2 9 3 3 2 2" xfId="1918"/>
    <cellStyle name="level1a 2 2 9 3 4" xfId="1919"/>
    <cellStyle name="level1a 2 2 9 3 4 2" xfId="1920"/>
    <cellStyle name="level1a 2 2 9 4" xfId="1921"/>
    <cellStyle name="level1a 2 2 9 5" xfId="1922"/>
    <cellStyle name="level1a 2 2 9 5 2" xfId="1923"/>
    <cellStyle name="level1a 2 2 9 6" xfId="1924"/>
    <cellStyle name="level1a 2 2 9 6 2" xfId="1925"/>
    <cellStyle name="level1a 2 2 9 6 2 2" xfId="1926"/>
    <cellStyle name="level1a 2 2 9 7" xfId="1927"/>
    <cellStyle name="level1a 2 2 9 7 2" xfId="1928"/>
    <cellStyle name="level1a 2 2_STUD aligned by INSTIT" xfId="1929"/>
    <cellStyle name="level1a 2 3" xfId="1930"/>
    <cellStyle name="level1a 2 3 10" xfId="1931"/>
    <cellStyle name="level1a 2 3 10 2" xfId="1932"/>
    <cellStyle name="level1a 2 3 10 2 2" xfId="1933"/>
    <cellStyle name="level1a 2 3 10 3" xfId="1934"/>
    <cellStyle name="level1a 2 3 10 3 2" xfId="1935"/>
    <cellStyle name="level1a 2 3 10 3 2 2" xfId="1936"/>
    <cellStyle name="level1a 2 3 10 4" xfId="1937"/>
    <cellStyle name="level1a 2 3 11" xfId="1938"/>
    <cellStyle name="level1a 2 3 11 2" xfId="1939"/>
    <cellStyle name="level1a 2 3 2" xfId="1940"/>
    <cellStyle name="level1a 2 3 2 10" xfId="1941"/>
    <cellStyle name="level1a 2 3 2 10 2" xfId="1942"/>
    <cellStyle name="level1a 2 3 2 2" xfId="1943"/>
    <cellStyle name="level1a 2 3 2 2 2" xfId="1944"/>
    <cellStyle name="level1a 2 3 2 2 2 2" xfId="1945"/>
    <cellStyle name="level1a 2 3 2 2 2 2 2" xfId="1946"/>
    <cellStyle name="level1a 2 3 2 2 2 2 2 2" xfId="1947"/>
    <cellStyle name="level1a 2 3 2 2 2 2 3" xfId="1948"/>
    <cellStyle name="level1a 2 3 2 2 2 2 3 2" xfId="1949"/>
    <cellStyle name="level1a 2 3 2 2 2 2 3 2 2" xfId="1950"/>
    <cellStyle name="level1a 2 3 2 2 2 2 4" xfId="1951"/>
    <cellStyle name="level1a 2 3 2 2 2 3" xfId="1952"/>
    <cellStyle name="level1a 2 3 2 2 2 3 2" xfId="1953"/>
    <cellStyle name="level1a 2 3 2 2 2 3 2 2" xfId="1954"/>
    <cellStyle name="level1a 2 3 2 2 2 3 3" xfId="1955"/>
    <cellStyle name="level1a 2 3 2 2 2 3 3 2" xfId="1956"/>
    <cellStyle name="level1a 2 3 2 2 2 3 3 2 2" xfId="1957"/>
    <cellStyle name="level1a 2 3 2 2 2 3 4" xfId="1958"/>
    <cellStyle name="level1a 2 3 2 2 2 3 4 2" xfId="1959"/>
    <cellStyle name="level1a 2 3 2 2 2 4" xfId="1960"/>
    <cellStyle name="level1a 2 3 2 2 2 5" xfId="1961"/>
    <cellStyle name="level1a 2 3 2 2 2 5 2" xfId="1962"/>
    <cellStyle name="level1a 2 3 2 2 2 6" xfId="1963"/>
    <cellStyle name="level1a 2 3 2 2 2 6 2" xfId="1964"/>
    <cellStyle name="level1a 2 3 2 2 3" xfId="1965"/>
    <cellStyle name="level1a 2 3 2 2 3 2" xfId="1966"/>
    <cellStyle name="level1a 2 3 2 2 3 2 2" xfId="1967"/>
    <cellStyle name="level1a 2 3 2 2 3 2 2 2" xfId="1968"/>
    <cellStyle name="level1a 2 3 2 2 3 2 3" xfId="1969"/>
    <cellStyle name="level1a 2 3 2 2 3 2 3 2" xfId="1970"/>
    <cellStyle name="level1a 2 3 2 2 3 2 3 2 2" xfId="1971"/>
    <cellStyle name="level1a 2 3 2 2 3 2 4" xfId="1972"/>
    <cellStyle name="level1a 2 3 2 2 3 3" xfId="1973"/>
    <cellStyle name="level1a 2 3 2 2 3 3 2" xfId="1974"/>
    <cellStyle name="level1a 2 3 2 2 3 3 2 2" xfId="1975"/>
    <cellStyle name="level1a 2 3 2 2 3 3 3" xfId="1976"/>
    <cellStyle name="level1a 2 3 2 2 3 3 3 2" xfId="1977"/>
    <cellStyle name="level1a 2 3 2 2 3 3 3 2 2" xfId="1978"/>
    <cellStyle name="level1a 2 3 2 2 3 3 4" xfId="1979"/>
    <cellStyle name="level1a 2 3 2 2 3 3 4 2" xfId="1980"/>
    <cellStyle name="level1a 2 3 2 2 3 4" xfId="1981"/>
    <cellStyle name="level1a 2 3 2 2 3 5" xfId="1982"/>
    <cellStyle name="level1a 2 3 2 2 3 5 2" xfId="1983"/>
    <cellStyle name="level1a 2 3 2 2 3 5 2 2" xfId="1984"/>
    <cellStyle name="level1a 2 3 2 2 3 6" xfId="1985"/>
    <cellStyle name="level1a 2 3 2 2 3 6 2" xfId="1986"/>
    <cellStyle name="level1a 2 3 2 2 4" xfId="1987"/>
    <cellStyle name="level1a 2 3 2 2 4 2" xfId="1988"/>
    <cellStyle name="level1a 2 3 2 2 4 2 2" xfId="1989"/>
    <cellStyle name="level1a 2 3 2 2 4 2 2 2" xfId="1990"/>
    <cellStyle name="level1a 2 3 2 2 4 2 3" xfId="1991"/>
    <cellStyle name="level1a 2 3 2 2 4 2 3 2" xfId="1992"/>
    <cellStyle name="level1a 2 3 2 2 4 2 3 2 2" xfId="1993"/>
    <cellStyle name="level1a 2 3 2 2 4 2 4" xfId="1994"/>
    <cellStyle name="level1a 2 3 2 2 4 3" xfId="1995"/>
    <cellStyle name="level1a 2 3 2 2 4 3 2" xfId="1996"/>
    <cellStyle name="level1a 2 3 2 2 4 3 2 2" xfId="1997"/>
    <cellStyle name="level1a 2 3 2 2 4 3 3" xfId="1998"/>
    <cellStyle name="level1a 2 3 2 2 4 3 3 2" xfId="1999"/>
    <cellStyle name="level1a 2 3 2 2 4 3 3 2 2" xfId="2000"/>
    <cellStyle name="level1a 2 3 2 2 4 3 4" xfId="2001"/>
    <cellStyle name="level1a 2 3 2 2 4 3 4 2" xfId="2002"/>
    <cellStyle name="level1a 2 3 2 2 4 4" xfId="2003"/>
    <cellStyle name="level1a 2 3 2 2 4 5" xfId="2004"/>
    <cellStyle name="level1a 2 3 2 2 4 5 2" xfId="2005"/>
    <cellStyle name="level1a 2 3 2 2 4 6" xfId="2006"/>
    <cellStyle name="level1a 2 3 2 2 4 6 2" xfId="2007"/>
    <cellStyle name="level1a 2 3 2 2 4 6 2 2" xfId="2008"/>
    <cellStyle name="level1a 2 3 2 2 4 7" xfId="2009"/>
    <cellStyle name="level1a 2 3 2 2 4 7 2" xfId="2010"/>
    <cellStyle name="level1a 2 3 2 2 5" xfId="2011"/>
    <cellStyle name="level1a 2 3 2 2 5 2" xfId="2012"/>
    <cellStyle name="level1a 2 3 2 2 5 2 2" xfId="2013"/>
    <cellStyle name="level1a 2 3 2 2 5 2 2 2" xfId="2014"/>
    <cellStyle name="level1a 2 3 2 2 5 2 3" xfId="2015"/>
    <cellStyle name="level1a 2 3 2 2 5 2 3 2" xfId="2016"/>
    <cellStyle name="level1a 2 3 2 2 5 2 3 2 2" xfId="2017"/>
    <cellStyle name="level1a 2 3 2 2 5 2 4" xfId="2018"/>
    <cellStyle name="level1a 2 3 2 2 5 3" xfId="2019"/>
    <cellStyle name="level1a 2 3 2 2 5 3 2" xfId="2020"/>
    <cellStyle name="level1a 2 3 2 2 5 3 2 2" xfId="2021"/>
    <cellStyle name="level1a 2 3 2 2 5 3 3" xfId="2022"/>
    <cellStyle name="level1a 2 3 2 2 5 3 3 2" xfId="2023"/>
    <cellStyle name="level1a 2 3 2 2 5 3 3 2 2" xfId="2024"/>
    <cellStyle name="level1a 2 3 2 2 5 3 4" xfId="2025"/>
    <cellStyle name="level1a 2 3 2 2 5 4" xfId="2026"/>
    <cellStyle name="level1a 2 3 2 2 5 4 2" xfId="2027"/>
    <cellStyle name="level1a 2 3 2 2 5 5" xfId="2028"/>
    <cellStyle name="level1a 2 3 2 2 5 5 2" xfId="2029"/>
    <cellStyle name="level1a 2 3 2 2 5 5 2 2" xfId="2030"/>
    <cellStyle name="level1a 2 3 2 2 5 6" xfId="2031"/>
    <cellStyle name="level1a 2 3 2 2 5 6 2" xfId="2032"/>
    <cellStyle name="level1a 2 3 2 2 6" xfId="2033"/>
    <cellStyle name="level1a 2 3 2 2 6 2" xfId="2034"/>
    <cellStyle name="level1a 2 3 2 2 6 2 2" xfId="2035"/>
    <cellStyle name="level1a 2 3 2 2 6 2 2 2" xfId="2036"/>
    <cellStyle name="level1a 2 3 2 2 6 2 3" xfId="2037"/>
    <cellStyle name="level1a 2 3 2 2 6 2 3 2" xfId="2038"/>
    <cellStyle name="level1a 2 3 2 2 6 2 3 2 2" xfId="2039"/>
    <cellStyle name="level1a 2 3 2 2 6 2 4" xfId="2040"/>
    <cellStyle name="level1a 2 3 2 2 6 3" xfId="2041"/>
    <cellStyle name="level1a 2 3 2 2 6 3 2" xfId="2042"/>
    <cellStyle name="level1a 2 3 2 2 6 3 2 2" xfId="2043"/>
    <cellStyle name="level1a 2 3 2 2 6 3 3" xfId="2044"/>
    <cellStyle name="level1a 2 3 2 2 6 3 3 2" xfId="2045"/>
    <cellStyle name="level1a 2 3 2 2 6 3 3 2 2" xfId="2046"/>
    <cellStyle name="level1a 2 3 2 2 6 3 4" xfId="2047"/>
    <cellStyle name="level1a 2 3 2 2 6 4" xfId="2048"/>
    <cellStyle name="level1a 2 3 2 2 6 4 2" xfId="2049"/>
    <cellStyle name="level1a 2 3 2 2 6 5" xfId="2050"/>
    <cellStyle name="level1a 2 3 2 2 6 5 2" xfId="2051"/>
    <cellStyle name="level1a 2 3 2 2 6 5 2 2" xfId="2052"/>
    <cellStyle name="level1a 2 3 2 2 6 6" xfId="2053"/>
    <cellStyle name="level1a 2 3 2 2 6 6 2" xfId="2054"/>
    <cellStyle name="level1a 2 3 2 2 7" xfId="2055"/>
    <cellStyle name="level1a 2 3 2 2 7 2" xfId="2056"/>
    <cellStyle name="level1a 2 3 2 2 7 2 2" xfId="2057"/>
    <cellStyle name="level1a 2 3 2 2 7 3" xfId="2058"/>
    <cellStyle name="level1a 2 3 2 2 7 3 2" xfId="2059"/>
    <cellStyle name="level1a 2 3 2 2 7 3 2 2" xfId="2060"/>
    <cellStyle name="level1a 2 3 2 2 7 4" xfId="2061"/>
    <cellStyle name="level1a 2 3 2 2 8" xfId="2062"/>
    <cellStyle name="level1a 2 3 2 2 8 2" xfId="2063"/>
    <cellStyle name="level1a 2 3 2 2_STUD aligned by INSTIT" xfId="2064"/>
    <cellStyle name="level1a 2 3 2 3" xfId="2065"/>
    <cellStyle name="level1a 2 3 2 3 2" xfId="2066"/>
    <cellStyle name="level1a 2 3 2 3 2 2" xfId="2067"/>
    <cellStyle name="level1a 2 3 2 3 2 2 2" xfId="2068"/>
    <cellStyle name="level1a 2 3 2 3 2 2 2 2" xfId="2069"/>
    <cellStyle name="level1a 2 3 2 3 2 2 3" xfId="2070"/>
    <cellStyle name="level1a 2 3 2 3 2 2 3 2" xfId="2071"/>
    <cellStyle name="level1a 2 3 2 3 2 2 3 2 2" xfId="2072"/>
    <cellStyle name="level1a 2 3 2 3 2 2 4" xfId="2073"/>
    <cellStyle name="level1a 2 3 2 3 2 3" xfId="2074"/>
    <cellStyle name="level1a 2 3 2 3 2 3 2" xfId="2075"/>
    <cellStyle name="level1a 2 3 2 3 2 3 2 2" xfId="2076"/>
    <cellStyle name="level1a 2 3 2 3 2 3 3" xfId="2077"/>
    <cellStyle name="level1a 2 3 2 3 2 3 3 2" xfId="2078"/>
    <cellStyle name="level1a 2 3 2 3 2 3 3 2 2" xfId="2079"/>
    <cellStyle name="level1a 2 3 2 3 2 3 4" xfId="2080"/>
    <cellStyle name="level1a 2 3 2 3 2 3 4 2" xfId="2081"/>
    <cellStyle name="level1a 2 3 2 3 2 4" xfId="2082"/>
    <cellStyle name="level1a 2 3 2 3 2 5" xfId="2083"/>
    <cellStyle name="level1a 2 3 2 3 2 5 2" xfId="2084"/>
    <cellStyle name="level1a 2 3 2 3 2 5 2 2" xfId="2085"/>
    <cellStyle name="level1a 2 3 2 3 2 6" xfId="2086"/>
    <cellStyle name="level1a 2 3 2 3 2 6 2" xfId="2087"/>
    <cellStyle name="level1a 2 3 2 3 3" xfId="2088"/>
    <cellStyle name="level1a 2 3 2 3 3 2" xfId="2089"/>
    <cellStyle name="level1a 2 3 2 3 3 2 2" xfId="2090"/>
    <cellStyle name="level1a 2 3 2 3 3 2 2 2" xfId="2091"/>
    <cellStyle name="level1a 2 3 2 3 3 2 3" xfId="2092"/>
    <cellStyle name="level1a 2 3 2 3 3 2 3 2" xfId="2093"/>
    <cellStyle name="level1a 2 3 2 3 3 2 3 2 2" xfId="2094"/>
    <cellStyle name="level1a 2 3 2 3 3 2 4" xfId="2095"/>
    <cellStyle name="level1a 2 3 2 3 3 3" xfId="2096"/>
    <cellStyle name="level1a 2 3 2 3 3 3 2" xfId="2097"/>
    <cellStyle name="level1a 2 3 2 3 3 3 2 2" xfId="2098"/>
    <cellStyle name="level1a 2 3 2 3 3 3 3" xfId="2099"/>
    <cellStyle name="level1a 2 3 2 3 3 3 3 2" xfId="2100"/>
    <cellStyle name="level1a 2 3 2 3 3 3 3 2 2" xfId="2101"/>
    <cellStyle name="level1a 2 3 2 3 3 3 4" xfId="2102"/>
    <cellStyle name="level1a 2 3 2 3 3 4" xfId="2103"/>
    <cellStyle name="level1a 2 3 2 3 3 4 2" xfId="2104"/>
    <cellStyle name="level1a 2 3 2 3 3 5" xfId="2105"/>
    <cellStyle name="level1a 2 3 2 3 3 5 2" xfId="2106"/>
    <cellStyle name="level1a 2 3 2 3 4" xfId="2107"/>
    <cellStyle name="level1a 2 3 2 3 4 2" xfId="2108"/>
    <cellStyle name="level1a 2 3 2 3 4 2 2" xfId="2109"/>
    <cellStyle name="level1a 2 3 2 3 4 2 2 2" xfId="2110"/>
    <cellStyle name="level1a 2 3 2 3 4 2 3" xfId="2111"/>
    <cellStyle name="level1a 2 3 2 3 4 2 3 2" xfId="2112"/>
    <cellStyle name="level1a 2 3 2 3 4 2 3 2 2" xfId="2113"/>
    <cellStyle name="level1a 2 3 2 3 4 2 4" xfId="2114"/>
    <cellStyle name="level1a 2 3 2 3 4 3" xfId="2115"/>
    <cellStyle name="level1a 2 3 2 3 4 3 2" xfId="2116"/>
    <cellStyle name="level1a 2 3 2 3 4 3 2 2" xfId="2117"/>
    <cellStyle name="level1a 2 3 2 3 4 3 3" xfId="2118"/>
    <cellStyle name="level1a 2 3 2 3 4 3 3 2" xfId="2119"/>
    <cellStyle name="level1a 2 3 2 3 4 3 3 2 2" xfId="2120"/>
    <cellStyle name="level1a 2 3 2 3 4 3 4" xfId="2121"/>
    <cellStyle name="level1a 2 3 2 3 4 4" xfId="2122"/>
    <cellStyle name="level1a 2 3 2 3 4 4 2" xfId="2123"/>
    <cellStyle name="level1a 2 3 2 3 4 5" xfId="2124"/>
    <cellStyle name="level1a 2 3 2 3 4 5 2" xfId="2125"/>
    <cellStyle name="level1a 2 3 2 3 4 5 2 2" xfId="2126"/>
    <cellStyle name="level1a 2 3 2 3 4 6" xfId="2127"/>
    <cellStyle name="level1a 2 3 2 3 4 6 2" xfId="2128"/>
    <cellStyle name="level1a 2 3 2 3 5" xfId="2129"/>
    <cellStyle name="level1a 2 3 2 3 5 2" xfId="2130"/>
    <cellStyle name="level1a 2 3 2 3 5 2 2" xfId="2131"/>
    <cellStyle name="level1a 2 3 2 3 5 2 2 2" xfId="2132"/>
    <cellStyle name="level1a 2 3 2 3 5 2 3" xfId="2133"/>
    <cellStyle name="level1a 2 3 2 3 5 2 3 2" xfId="2134"/>
    <cellStyle name="level1a 2 3 2 3 5 2 3 2 2" xfId="2135"/>
    <cellStyle name="level1a 2 3 2 3 5 2 4" xfId="2136"/>
    <cellStyle name="level1a 2 3 2 3 5 3" xfId="2137"/>
    <cellStyle name="level1a 2 3 2 3 5 3 2" xfId="2138"/>
    <cellStyle name="level1a 2 3 2 3 5 3 2 2" xfId="2139"/>
    <cellStyle name="level1a 2 3 2 3 5 3 3" xfId="2140"/>
    <cellStyle name="level1a 2 3 2 3 5 3 3 2" xfId="2141"/>
    <cellStyle name="level1a 2 3 2 3 5 3 3 2 2" xfId="2142"/>
    <cellStyle name="level1a 2 3 2 3 5 3 4" xfId="2143"/>
    <cellStyle name="level1a 2 3 2 3 5 4" xfId="2144"/>
    <cellStyle name="level1a 2 3 2 3 5 4 2" xfId="2145"/>
    <cellStyle name="level1a 2 3 2 3 5 5" xfId="2146"/>
    <cellStyle name="level1a 2 3 2 3 5 5 2" xfId="2147"/>
    <cellStyle name="level1a 2 3 2 3 5 5 2 2" xfId="2148"/>
    <cellStyle name="level1a 2 3 2 3 5 6" xfId="2149"/>
    <cellStyle name="level1a 2 3 2 3 5 6 2" xfId="2150"/>
    <cellStyle name="level1a 2 3 2 3 6" xfId="2151"/>
    <cellStyle name="level1a 2 3 2 3 6 2" xfId="2152"/>
    <cellStyle name="level1a 2 3 2 3 6 2 2" xfId="2153"/>
    <cellStyle name="level1a 2 3 2 3 6 2 2 2" xfId="2154"/>
    <cellStyle name="level1a 2 3 2 3 6 2 3" xfId="2155"/>
    <cellStyle name="level1a 2 3 2 3 6 2 3 2" xfId="2156"/>
    <cellStyle name="level1a 2 3 2 3 6 2 3 2 2" xfId="2157"/>
    <cellStyle name="level1a 2 3 2 3 6 2 4" xfId="2158"/>
    <cellStyle name="level1a 2 3 2 3 6 3" xfId="2159"/>
    <cellStyle name="level1a 2 3 2 3 6 3 2" xfId="2160"/>
    <cellStyle name="level1a 2 3 2 3 6 3 2 2" xfId="2161"/>
    <cellStyle name="level1a 2 3 2 3 6 3 3" xfId="2162"/>
    <cellStyle name="level1a 2 3 2 3 6 3 3 2" xfId="2163"/>
    <cellStyle name="level1a 2 3 2 3 6 3 3 2 2" xfId="2164"/>
    <cellStyle name="level1a 2 3 2 3 6 3 4" xfId="2165"/>
    <cellStyle name="level1a 2 3 2 3 6 4" xfId="2166"/>
    <cellStyle name="level1a 2 3 2 3 6 4 2" xfId="2167"/>
    <cellStyle name="level1a 2 3 2 3 6 5" xfId="2168"/>
    <cellStyle name="level1a 2 3 2 3 6 5 2" xfId="2169"/>
    <cellStyle name="level1a 2 3 2 3 6 5 2 2" xfId="2170"/>
    <cellStyle name="level1a 2 3 2 3 6 6" xfId="2171"/>
    <cellStyle name="level1a 2 3 2 3 6 6 2" xfId="2172"/>
    <cellStyle name="level1a 2 3 2 3 7" xfId="2173"/>
    <cellStyle name="level1a 2 3 2 3 7 2" xfId="2174"/>
    <cellStyle name="level1a 2 3 2 3 7 2 2" xfId="2175"/>
    <cellStyle name="level1a 2 3 2 3 7 3" xfId="2176"/>
    <cellStyle name="level1a 2 3 2 3 7 3 2" xfId="2177"/>
    <cellStyle name="level1a 2 3 2 3 7 3 2 2" xfId="2178"/>
    <cellStyle name="level1a 2 3 2 3 7 4" xfId="2179"/>
    <cellStyle name="level1a 2 3 2 3 8" xfId="2180"/>
    <cellStyle name="level1a 2 3 2 3 8 2" xfId="2181"/>
    <cellStyle name="level1a 2 3 2 3 8 2 2" xfId="2182"/>
    <cellStyle name="level1a 2 3 2 3 8 3" xfId="2183"/>
    <cellStyle name="level1a 2 3 2 3 8 3 2" xfId="2184"/>
    <cellStyle name="level1a 2 3 2 3 8 3 2 2" xfId="2185"/>
    <cellStyle name="level1a 2 3 2 3 8 4" xfId="2186"/>
    <cellStyle name="level1a 2 3 2 3 9" xfId="2187"/>
    <cellStyle name="level1a 2 3 2 3 9 2" xfId="2188"/>
    <cellStyle name="level1a 2 3 2 3_STUD aligned by INSTIT" xfId="2189"/>
    <cellStyle name="level1a 2 3 2 4" xfId="2190"/>
    <cellStyle name="level1a 2 3 2 4 2" xfId="2191"/>
    <cellStyle name="level1a 2 3 2 4 2 2" xfId="2192"/>
    <cellStyle name="level1a 2 3 2 4 2 2 2" xfId="2193"/>
    <cellStyle name="level1a 2 3 2 4 2 3" xfId="2194"/>
    <cellStyle name="level1a 2 3 2 4 2 3 2" xfId="2195"/>
    <cellStyle name="level1a 2 3 2 4 2 3 2 2" xfId="2196"/>
    <cellStyle name="level1a 2 3 2 4 2 4" xfId="2197"/>
    <cellStyle name="level1a 2 3 2 4 3" xfId="2198"/>
    <cellStyle name="level1a 2 3 2 4 3 2" xfId="2199"/>
    <cellStyle name="level1a 2 3 2 4 3 2 2" xfId="2200"/>
    <cellStyle name="level1a 2 3 2 4 3 3" xfId="2201"/>
    <cellStyle name="level1a 2 3 2 4 3 3 2" xfId="2202"/>
    <cellStyle name="level1a 2 3 2 4 3 3 2 2" xfId="2203"/>
    <cellStyle name="level1a 2 3 2 4 3 4" xfId="2204"/>
    <cellStyle name="level1a 2 3 2 4 3 4 2" xfId="2205"/>
    <cellStyle name="level1a 2 3 2 4 4" xfId="2206"/>
    <cellStyle name="level1a 2 3 2 4 5" xfId="2207"/>
    <cellStyle name="level1a 2 3 2 4 5 2" xfId="2208"/>
    <cellStyle name="level1a 2 3 2 4 6" xfId="2209"/>
    <cellStyle name="level1a 2 3 2 4 6 2" xfId="2210"/>
    <cellStyle name="level1a 2 3 2 5" xfId="2211"/>
    <cellStyle name="level1a 2 3 2 5 2" xfId="2212"/>
    <cellStyle name="level1a 2 3 2 5 2 2" xfId="2213"/>
    <cellStyle name="level1a 2 3 2 5 2 2 2" xfId="2214"/>
    <cellStyle name="level1a 2 3 2 5 2 3" xfId="2215"/>
    <cellStyle name="level1a 2 3 2 5 2 3 2" xfId="2216"/>
    <cellStyle name="level1a 2 3 2 5 2 3 2 2" xfId="2217"/>
    <cellStyle name="level1a 2 3 2 5 2 4" xfId="2218"/>
    <cellStyle name="level1a 2 3 2 5 3" xfId="2219"/>
    <cellStyle name="level1a 2 3 2 5 3 2" xfId="2220"/>
    <cellStyle name="level1a 2 3 2 5 3 2 2" xfId="2221"/>
    <cellStyle name="level1a 2 3 2 5 3 3" xfId="2222"/>
    <cellStyle name="level1a 2 3 2 5 3 3 2" xfId="2223"/>
    <cellStyle name="level1a 2 3 2 5 3 3 2 2" xfId="2224"/>
    <cellStyle name="level1a 2 3 2 5 3 4" xfId="2225"/>
    <cellStyle name="level1a 2 3 2 5 3 4 2" xfId="2226"/>
    <cellStyle name="level1a 2 3 2 5 4" xfId="2227"/>
    <cellStyle name="level1a 2 3 2 5 5" xfId="2228"/>
    <cellStyle name="level1a 2 3 2 5 5 2" xfId="2229"/>
    <cellStyle name="level1a 2 3 2 5 6" xfId="2230"/>
    <cellStyle name="level1a 2 3 2 5 6 2" xfId="2231"/>
    <cellStyle name="level1a 2 3 2 5 6 2 2" xfId="2232"/>
    <cellStyle name="level1a 2 3 2 5 7" xfId="2233"/>
    <cellStyle name="level1a 2 3 2 5 7 2" xfId="2234"/>
    <cellStyle name="level1a 2 3 2 6" xfId="2235"/>
    <cellStyle name="level1a 2 3 2 6 2" xfId="2236"/>
    <cellStyle name="level1a 2 3 2 6 2 2" xfId="2237"/>
    <cellStyle name="level1a 2 3 2 6 2 2 2" xfId="2238"/>
    <cellStyle name="level1a 2 3 2 6 2 3" xfId="2239"/>
    <cellStyle name="level1a 2 3 2 6 2 3 2" xfId="2240"/>
    <cellStyle name="level1a 2 3 2 6 2 3 2 2" xfId="2241"/>
    <cellStyle name="level1a 2 3 2 6 2 4" xfId="2242"/>
    <cellStyle name="level1a 2 3 2 6 3" xfId="2243"/>
    <cellStyle name="level1a 2 3 2 6 3 2" xfId="2244"/>
    <cellStyle name="level1a 2 3 2 6 3 2 2" xfId="2245"/>
    <cellStyle name="level1a 2 3 2 6 3 3" xfId="2246"/>
    <cellStyle name="level1a 2 3 2 6 3 3 2" xfId="2247"/>
    <cellStyle name="level1a 2 3 2 6 3 3 2 2" xfId="2248"/>
    <cellStyle name="level1a 2 3 2 6 3 4" xfId="2249"/>
    <cellStyle name="level1a 2 3 2 6 3 4 2" xfId="2250"/>
    <cellStyle name="level1a 2 3 2 6 4" xfId="2251"/>
    <cellStyle name="level1a 2 3 2 6 5" xfId="2252"/>
    <cellStyle name="level1a 2 3 2 6 5 2" xfId="2253"/>
    <cellStyle name="level1a 2 3 2 6 5 2 2" xfId="2254"/>
    <cellStyle name="level1a 2 3 2 6 6" xfId="2255"/>
    <cellStyle name="level1a 2 3 2 6 6 2" xfId="2256"/>
    <cellStyle name="level1a 2 3 2 7" xfId="2257"/>
    <cellStyle name="level1a 2 3 2 7 2" xfId="2258"/>
    <cellStyle name="level1a 2 3 2 7 2 2" xfId="2259"/>
    <cellStyle name="level1a 2 3 2 7 2 2 2" xfId="2260"/>
    <cellStyle name="level1a 2 3 2 7 2 3" xfId="2261"/>
    <cellStyle name="level1a 2 3 2 7 2 3 2" xfId="2262"/>
    <cellStyle name="level1a 2 3 2 7 2 3 2 2" xfId="2263"/>
    <cellStyle name="level1a 2 3 2 7 2 4" xfId="2264"/>
    <cellStyle name="level1a 2 3 2 7 3" xfId="2265"/>
    <cellStyle name="level1a 2 3 2 7 3 2" xfId="2266"/>
    <cellStyle name="level1a 2 3 2 7 3 2 2" xfId="2267"/>
    <cellStyle name="level1a 2 3 2 7 3 3" xfId="2268"/>
    <cellStyle name="level1a 2 3 2 7 3 3 2" xfId="2269"/>
    <cellStyle name="level1a 2 3 2 7 3 3 2 2" xfId="2270"/>
    <cellStyle name="level1a 2 3 2 7 3 4" xfId="2271"/>
    <cellStyle name="level1a 2 3 2 7 3 4 2" xfId="2272"/>
    <cellStyle name="level1a 2 3 2 7 4" xfId="2273"/>
    <cellStyle name="level1a 2 3 2 7 5" xfId="2274"/>
    <cellStyle name="level1a 2 3 2 7 5 2" xfId="2275"/>
    <cellStyle name="level1a 2 3 2 7 6" xfId="2276"/>
    <cellStyle name="level1a 2 3 2 7 6 2" xfId="2277"/>
    <cellStyle name="level1a 2 3 2 7 6 2 2" xfId="2278"/>
    <cellStyle name="level1a 2 3 2 7 7" xfId="2279"/>
    <cellStyle name="level1a 2 3 2 7 7 2" xfId="2280"/>
    <cellStyle name="level1a 2 3 2 8" xfId="2281"/>
    <cellStyle name="level1a 2 3 2 8 2" xfId="2282"/>
    <cellStyle name="level1a 2 3 2 8 2 2" xfId="2283"/>
    <cellStyle name="level1a 2 3 2 8 2 2 2" xfId="2284"/>
    <cellStyle name="level1a 2 3 2 8 2 3" xfId="2285"/>
    <cellStyle name="level1a 2 3 2 8 2 3 2" xfId="2286"/>
    <cellStyle name="level1a 2 3 2 8 2 3 2 2" xfId="2287"/>
    <cellStyle name="level1a 2 3 2 8 2 4" xfId="2288"/>
    <cellStyle name="level1a 2 3 2 8 3" xfId="2289"/>
    <cellStyle name="level1a 2 3 2 8 3 2" xfId="2290"/>
    <cellStyle name="level1a 2 3 2 8 3 2 2" xfId="2291"/>
    <cellStyle name="level1a 2 3 2 8 3 3" xfId="2292"/>
    <cellStyle name="level1a 2 3 2 8 3 3 2" xfId="2293"/>
    <cellStyle name="level1a 2 3 2 8 3 3 2 2" xfId="2294"/>
    <cellStyle name="level1a 2 3 2 8 3 4" xfId="2295"/>
    <cellStyle name="level1a 2 3 2 8 4" xfId="2296"/>
    <cellStyle name="level1a 2 3 2 8 4 2" xfId="2297"/>
    <cellStyle name="level1a 2 3 2 8 5" xfId="2298"/>
    <cellStyle name="level1a 2 3 2 8 5 2" xfId="2299"/>
    <cellStyle name="level1a 2 3 2 8 5 2 2" xfId="2300"/>
    <cellStyle name="level1a 2 3 2 8 6" xfId="2301"/>
    <cellStyle name="level1a 2 3 2 8 6 2" xfId="2302"/>
    <cellStyle name="level1a 2 3 2 9" xfId="2303"/>
    <cellStyle name="level1a 2 3 2 9 2" xfId="2304"/>
    <cellStyle name="level1a 2 3 2 9 2 2" xfId="2305"/>
    <cellStyle name="level1a 2 3 2 9 3" xfId="2306"/>
    <cellStyle name="level1a 2 3 2 9 3 2" xfId="2307"/>
    <cellStyle name="level1a 2 3 2 9 3 2 2" xfId="2308"/>
    <cellStyle name="level1a 2 3 2 9 4" xfId="2309"/>
    <cellStyle name="level1a 2 3 2_STUD aligned by INSTIT" xfId="2310"/>
    <cellStyle name="level1a 2 3 3" xfId="2311"/>
    <cellStyle name="level1a 2 3 3 2" xfId="2312"/>
    <cellStyle name="level1a 2 3 3 2 2" xfId="2313"/>
    <cellStyle name="level1a 2 3 3 2 2 2" xfId="2314"/>
    <cellStyle name="level1a 2 3 3 2 2 2 2" xfId="2315"/>
    <cellStyle name="level1a 2 3 3 2 2 3" xfId="2316"/>
    <cellStyle name="level1a 2 3 3 2 2 3 2" xfId="2317"/>
    <cellStyle name="level1a 2 3 3 2 2 3 2 2" xfId="2318"/>
    <cellStyle name="level1a 2 3 3 2 2 4" xfId="2319"/>
    <cellStyle name="level1a 2 3 3 2 3" xfId="2320"/>
    <cellStyle name="level1a 2 3 3 2 3 2" xfId="2321"/>
    <cellStyle name="level1a 2 3 3 2 3 2 2" xfId="2322"/>
    <cellStyle name="level1a 2 3 3 2 3 3" xfId="2323"/>
    <cellStyle name="level1a 2 3 3 2 3 3 2" xfId="2324"/>
    <cellStyle name="level1a 2 3 3 2 3 3 2 2" xfId="2325"/>
    <cellStyle name="level1a 2 3 3 2 3 4" xfId="2326"/>
    <cellStyle name="level1a 2 3 3 2 3 4 2" xfId="2327"/>
    <cellStyle name="level1a 2 3 3 2 4" xfId="2328"/>
    <cellStyle name="level1a 2 3 3 2 5" xfId="2329"/>
    <cellStyle name="level1a 2 3 3 2 5 2" xfId="2330"/>
    <cellStyle name="level1a 2 3 3 2 6" xfId="2331"/>
    <cellStyle name="level1a 2 3 3 2 6 2" xfId="2332"/>
    <cellStyle name="level1a 2 3 3 3" xfId="2333"/>
    <cellStyle name="level1a 2 3 3 3 2" xfId="2334"/>
    <cellStyle name="level1a 2 3 3 3 2 2" xfId="2335"/>
    <cellStyle name="level1a 2 3 3 3 2 2 2" xfId="2336"/>
    <cellStyle name="level1a 2 3 3 3 2 3" xfId="2337"/>
    <cellStyle name="level1a 2 3 3 3 2 3 2" xfId="2338"/>
    <cellStyle name="level1a 2 3 3 3 2 3 2 2" xfId="2339"/>
    <cellStyle name="level1a 2 3 3 3 2 4" xfId="2340"/>
    <cellStyle name="level1a 2 3 3 3 3" xfId="2341"/>
    <cellStyle name="level1a 2 3 3 3 3 2" xfId="2342"/>
    <cellStyle name="level1a 2 3 3 3 3 2 2" xfId="2343"/>
    <cellStyle name="level1a 2 3 3 3 3 3" xfId="2344"/>
    <cellStyle name="level1a 2 3 3 3 3 3 2" xfId="2345"/>
    <cellStyle name="level1a 2 3 3 3 3 3 2 2" xfId="2346"/>
    <cellStyle name="level1a 2 3 3 3 3 4" xfId="2347"/>
    <cellStyle name="level1a 2 3 3 3 3 4 2" xfId="2348"/>
    <cellStyle name="level1a 2 3 3 3 4" xfId="2349"/>
    <cellStyle name="level1a 2 3 3 3 5" xfId="2350"/>
    <cellStyle name="level1a 2 3 3 3 5 2" xfId="2351"/>
    <cellStyle name="level1a 2 3 3 3 5 2 2" xfId="2352"/>
    <cellStyle name="level1a 2 3 3 3 6" xfId="2353"/>
    <cellStyle name="level1a 2 3 3 3 6 2" xfId="2354"/>
    <cellStyle name="level1a 2 3 3 4" xfId="2355"/>
    <cellStyle name="level1a 2 3 3 4 2" xfId="2356"/>
    <cellStyle name="level1a 2 3 3 4 2 2" xfId="2357"/>
    <cellStyle name="level1a 2 3 3 4 2 2 2" xfId="2358"/>
    <cellStyle name="level1a 2 3 3 4 2 3" xfId="2359"/>
    <cellStyle name="level1a 2 3 3 4 2 3 2" xfId="2360"/>
    <cellStyle name="level1a 2 3 3 4 2 3 2 2" xfId="2361"/>
    <cellStyle name="level1a 2 3 3 4 2 4" xfId="2362"/>
    <cellStyle name="level1a 2 3 3 4 3" xfId="2363"/>
    <cellStyle name="level1a 2 3 3 4 3 2" xfId="2364"/>
    <cellStyle name="level1a 2 3 3 4 3 2 2" xfId="2365"/>
    <cellStyle name="level1a 2 3 3 4 3 3" xfId="2366"/>
    <cellStyle name="level1a 2 3 3 4 3 3 2" xfId="2367"/>
    <cellStyle name="level1a 2 3 3 4 3 3 2 2" xfId="2368"/>
    <cellStyle name="level1a 2 3 3 4 3 4" xfId="2369"/>
    <cellStyle name="level1a 2 3 3 4 3 4 2" xfId="2370"/>
    <cellStyle name="level1a 2 3 3 4 4" xfId="2371"/>
    <cellStyle name="level1a 2 3 3 4 5" xfId="2372"/>
    <cellStyle name="level1a 2 3 3 4 5 2" xfId="2373"/>
    <cellStyle name="level1a 2 3 3 4 6" xfId="2374"/>
    <cellStyle name="level1a 2 3 3 4 6 2" xfId="2375"/>
    <cellStyle name="level1a 2 3 3 4 6 2 2" xfId="2376"/>
    <cellStyle name="level1a 2 3 3 4 7" xfId="2377"/>
    <cellStyle name="level1a 2 3 3 4 7 2" xfId="2378"/>
    <cellStyle name="level1a 2 3 3 5" xfId="2379"/>
    <cellStyle name="level1a 2 3 3 5 2" xfId="2380"/>
    <cellStyle name="level1a 2 3 3 5 2 2" xfId="2381"/>
    <cellStyle name="level1a 2 3 3 5 2 2 2" xfId="2382"/>
    <cellStyle name="level1a 2 3 3 5 2 3" xfId="2383"/>
    <cellStyle name="level1a 2 3 3 5 2 3 2" xfId="2384"/>
    <cellStyle name="level1a 2 3 3 5 2 3 2 2" xfId="2385"/>
    <cellStyle name="level1a 2 3 3 5 2 4" xfId="2386"/>
    <cellStyle name="level1a 2 3 3 5 3" xfId="2387"/>
    <cellStyle name="level1a 2 3 3 5 3 2" xfId="2388"/>
    <cellStyle name="level1a 2 3 3 5 3 2 2" xfId="2389"/>
    <cellStyle name="level1a 2 3 3 5 3 3" xfId="2390"/>
    <cellStyle name="level1a 2 3 3 5 3 3 2" xfId="2391"/>
    <cellStyle name="level1a 2 3 3 5 3 3 2 2" xfId="2392"/>
    <cellStyle name="level1a 2 3 3 5 3 4" xfId="2393"/>
    <cellStyle name="level1a 2 3 3 5 4" xfId="2394"/>
    <cellStyle name="level1a 2 3 3 5 4 2" xfId="2395"/>
    <cellStyle name="level1a 2 3 3 5 5" xfId="2396"/>
    <cellStyle name="level1a 2 3 3 5 5 2" xfId="2397"/>
    <cellStyle name="level1a 2 3 3 5 5 2 2" xfId="2398"/>
    <cellStyle name="level1a 2 3 3 5 6" xfId="2399"/>
    <cellStyle name="level1a 2 3 3 5 6 2" xfId="2400"/>
    <cellStyle name="level1a 2 3 3 6" xfId="2401"/>
    <cellStyle name="level1a 2 3 3 6 2" xfId="2402"/>
    <cellStyle name="level1a 2 3 3 6 2 2" xfId="2403"/>
    <cellStyle name="level1a 2 3 3 6 2 2 2" xfId="2404"/>
    <cellStyle name="level1a 2 3 3 6 2 3" xfId="2405"/>
    <cellStyle name="level1a 2 3 3 6 2 3 2" xfId="2406"/>
    <cellStyle name="level1a 2 3 3 6 2 3 2 2" xfId="2407"/>
    <cellStyle name="level1a 2 3 3 6 2 4" xfId="2408"/>
    <cellStyle name="level1a 2 3 3 6 3" xfId="2409"/>
    <cellStyle name="level1a 2 3 3 6 3 2" xfId="2410"/>
    <cellStyle name="level1a 2 3 3 6 3 2 2" xfId="2411"/>
    <cellStyle name="level1a 2 3 3 6 3 3" xfId="2412"/>
    <cellStyle name="level1a 2 3 3 6 3 3 2" xfId="2413"/>
    <cellStyle name="level1a 2 3 3 6 3 3 2 2" xfId="2414"/>
    <cellStyle name="level1a 2 3 3 6 3 4" xfId="2415"/>
    <cellStyle name="level1a 2 3 3 6 4" xfId="2416"/>
    <cellStyle name="level1a 2 3 3 6 4 2" xfId="2417"/>
    <cellStyle name="level1a 2 3 3 6 5" xfId="2418"/>
    <cellStyle name="level1a 2 3 3 6 5 2" xfId="2419"/>
    <cellStyle name="level1a 2 3 3 6 5 2 2" xfId="2420"/>
    <cellStyle name="level1a 2 3 3 6 6" xfId="2421"/>
    <cellStyle name="level1a 2 3 3 6 6 2" xfId="2422"/>
    <cellStyle name="level1a 2 3 3 7" xfId="2423"/>
    <cellStyle name="level1a 2 3 3 7 2" xfId="2424"/>
    <cellStyle name="level1a 2 3 3 7 2 2" xfId="2425"/>
    <cellStyle name="level1a 2 3 3 7 3" xfId="2426"/>
    <cellStyle name="level1a 2 3 3 7 3 2" xfId="2427"/>
    <cellStyle name="level1a 2 3 3 7 3 2 2" xfId="2428"/>
    <cellStyle name="level1a 2 3 3 7 4" xfId="2429"/>
    <cellStyle name="level1a 2 3 3 8" xfId="2430"/>
    <cellStyle name="level1a 2 3 3 8 2" xfId="2431"/>
    <cellStyle name="level1a 2 3 3_STUD aligned by INSTIT" xfId="2432"/>
    <cellStyle name="level1a 2 3 4" xfId="2433"/>
    <cellStyle name="level1a 2 3 4 2" xfId="2434"/>
    <cellStyle name="level1a 2 3 4 2 2" xfId="2435"/>
    <cellStyle name="level1a 2 3 4 2 2 2" xfId="2436"/>
    <cellStyle name="level1a 2 3 4 2 2 2 2" xfId="2437"/>
    <cellStyle name="level1a 2 3 4 2 2 3" xfId="2438"/>
    <cellStyle name="level1a 2 3 4 2 2 3 2" xfId="2439"/>
    <cellStyle name="level1a 2 3 4 2 2 3 2 2" xfId="2440"/>
    <cellStyle name="level1a 2 3 4 2 2 4" xfId="2441"/>
    <cellStyle name="level1a 2 3 4 2 3" xfId="2442"/>
    <cellStyle name="level1a 2 3 4 2 3 2" xfId="2443"/>
    <cellStyle name="level1a 2 3 4 2 3 2 2" xfId="2444"/>
    <cellStyle name="level1a 2 3 4 2 3 3" xfId="2445"/>
    <cellStyle name="level1a 2 3 4 2 3 3 2" xfId="2446"/>
    <cellStyle name="level1a 2 3 4 2 3 3 2 2" xfId="2447"/>
    <cellStyle name="level1a 2 3 4 2 3 4" xfId="2448"/>
    <cellStyle name="level1a 2 3 4 2 3 4 2" xfId="2449"/>
    <cellStyle name="level1a 2 3 4 2 4" xfId="2450"/>
    <cellStyle name="level1a 2 3 4 2 5" xfId="2451"/>
    <cellStyle name="level1a 2 3 4 2 5 2" xfId="2452"/>
    <cellStyle name="level1a 2 3 4 2 6" xfId="2453"/>
    <cellStyle name="level1a 2 3 4 2 6 2" xfId="2454"/>
    <cellStyle name="level1a 2 3 4 2 6 2 2" xfId="2455"/>
    <cellStyle name="level1a 2 3 4 2 7" xfId="2456"/>
    <cellStyle name="level1a 2 3 4 2 7 2" xfId="2457"/>
    <cellStyle name="level1a 2 3 4 3" xfId="2458"/>
    <cellStyle name="level1a 2 3 4 3 2" xfId="2459"/>
    <cellStyle name="level1a 2 3 4 3 2 2" xfId="2460"/>
    <cellStyle name="level1a 2 3 4 3 2 2 2" xfId="2461"/>
    <cellStyle name="level1a 2 3 4 3 2 3" xfId="2462"/>
    <cellStyle name="level1a 2 3 4 3 2 3 2" xfId="2463"/>
    <cellStyle name="level1a 2 3 4 3 2 3 2 2" xfId="2464"/>
    <cellStyle name="level1a 2 3 4 3 2 4" xfId="2465"/>
    <cellStyle name="level1a 2 3 4 3 3" xfId="2466"/>
    <cellStyle name="level1a 2 3 4 3 3 2" xfId="2467"/>
    <cellStyle name="level1a 2 3 4 3 3 2 2" xfId="2468"/>
    <cellStyle name="level1a 2 3 4 3 3 3" xfId="2469"/>
    <cellStyle name="level1a 2 3 4 3 3 3 2" xfId="2470"/>
    <cellStyle name="level1a 2 3 4 3 3 3 2 2" xfId="2471"/>
    <cellStyle name="level1a 2 3 4 3 3 4" xfId="2472"/>
    <cellStyle name="level1a 2 3 4 3 3 4 2" xfId="2473"/>
    <cellStyle name="level1a 2 3 4 3 4" xfId="2474"/>
    <cellStyle name="level1a 2 3 4 3 5" xfId="2475"/>
    <cellStyle name="level1a 2 3 4 3 5 2" xfId="2476"/>
    <cellStyle name="level1a 2 3 4 4" xfId="2477"/>
    <cellStyle name="level1a 2 3 4 4 2" xfId="2478"/>
    <cellStyle name="level1a 2 3 4 4 2 2" xfId="2479"/>
    <cellStyle name="level1a 2 3 4 4 2 2 2" xfId="2480"/>
    <cellStyle name="level1a 2 3 4 4 2 3" xfId="2481"/>
    <cellStyle name="level1a 2 3 4 4 2 3 2" xfId="2482"/>
    <cellStyle name="level1a 2 3 4 4 2 3 2 2" xfId="2483"/>
    <cellStyle name="level1a 2 3 4 4 2 4" xfId="2484"/>
    <cellStyle name="level1a 2 3 4 4 3" xfId="2485"/>
    <cellStyle name="level1a 2 3 4 4 3 2" xfId="2486"/>
    <cellStyle name="level1a 2 3 4 4 3 2 2" xfId="2487"/>
    <cellStyle name="level1a 2 3 4 4 3 3" xfId="2488"/>
    <cellStyle name="level1a 2 3 4 4 3 3 2" xfId="2489"/>
    <cellStyle name="level1a 2 3 4 4 3 3 2 2" xfId="2490"/>
    <cellStyle name="level1a 2 3 4 4 3 4" xfId="2491"/>
    <cellStyle name="level1a 2 3 4 4 4" xfId="2492"/>
    <cellStyle name="level1a 2 3 4 4 4 2" xfId="2493"/>
    <cellStyle name="level1a 2 3 4 4 5" xfId="2494"/>
    <cellStyle name="level1a 2 3 4 4 5 2" xfId="2495"/>
    <cellStyle name="level1a 2 3 4 4 5 2 2" xfId="2496"/>
    <cellStyle name="level1a 2 3 4 4 6" xfId="2497"/>
    <cellStyle name="level1a 2 3 4 4 6 2" xfId="2498"/>
    <cellStyle name="level1a 2 3 4 5" xfId="2499"/>
    <cellStyle name="level1a 2 3 4 5 2" xfId="2500"/>
    <cellStyle name="level1a 2 3 4 5 2 2" xfId="2501"/>
    <cellStyle name="level1a 2 3 4 5 2 2 2" xfId="2502"/>
    <cellStyle name="level1a 2 3 4 5 2 3" xfId="2503"/>
    <cellStyle name="level1a 2 3 4 5 2 3 2" xfId="2504"/>
    <cellStyle name="level1a 2 3 4 5 2 3 2 2" xfId="2505"/>
    <cellStyle name="level1a 2 3 4 5 2 4" xfId="2506"/>
    <cellStyle name="level1a 2 3 4 5 3" xfId="2507"/>
    <cellStyle name="level1a 2 3 4 5 3 2" xfId="2508"/>
    <cellStyle name="level1a 2 3 4 5 3 2 2" xfId="2509"/>
    <cellStyle name="level1a 2 3 4 5 3 3" xfId="2510"/>
    <cellStyle name="level1a 2 3 4 5 3 3 2" xfId="2511"/>
    <cellStyle name="level1a 2 3 4 5 3 3 2 2" xfId="2512"/>
    <cellStyle name="level1a 2 3 4 5 3 4" xfId="2513"/>
    <cellStyle name="level1a 2 3 4 5 4" xfId="2514"/>
    <cellStyle name="level1a 2 3 4 5 4 2" xfId="2515"/>
    <cellStyle name="level1a 2 3 4 5 5" xfId="2516"/>
    <cellStyle name="level1a 2 3 4 5 5 2" xfId="2517"/>
    <cellStyle name="level1a 2 3 4 5 5 2 2" xfId="2518"/>
    <cellStyle name="level1a 2 3 4 5 6" xfId="2519"/>
    <cellStyle name="level1a 2 3 4 5 6 2" xfId="2520"/>
    <cellStyle name="level1a 2 3 4 6" xfId="2521"/>
    <cellStyle name="level1a 2 3 4 6 2" xfId="2522"/>
    <cellStyle name="level1a 2 3 4 6 2 2" xfId="2523"/>
    <cellStyle name="level1a 2 3 4 6 2 2 2" xfId="2524"/>
    <cellStyle name="level1a 2 3 4 6 2 3" xfId="2525"/>
    <cellStyle name="level1a 2 3 4 6 2 3 2" xfId="2526"/>
    <cellStyle name="level1a 2 3 4 6 2 3 2 2" xfId="2527"/>
    <cellStyle name="level1a 2 3 4 6 2 4" xfId="2528"/>
    <cellStyle name="level1a 2 3 4 6 3" xfId="2529"/>
    <cellStyle name="level1a 2 3 4 6 3 2" xfId="2530"/>
    <cellStyle name="level1a 2 3 4 6 3 2 2" xfId="2531"/>
    <cellStyle name="level1a 2 3 4 6 3 3" xfId="2532"/>
    <cellStyle name="level1a 2 3 4 6 3 3 2" xfId="2533"/>
    <cellStyle name="level1a 2 3 4 6 3 3 2 2" xfId="2534"/>
    <cellStyle name="level1a 2 3 4 6 3 4" xfId="2535"/>
    <cellStyle name="level1a 2 3 4 6 4" xfId="2536"/>
    <cellStyle name="level1a 2 3 4 6 4 2" xfId="2537"/>
    <cellStyle name="level1a 2 3 4 6 5" xfId="2538"/>
    <cellStyle name="level1a 2 3 4 6 5 2" xfId="2539"/>
    <cellStyle name="level1a 2 3 4 6 5 2 2" xfId="2540"/>
    <cellStyle name="level1a 2 3 4 6 6" xfId="2541"/>
    <cellStyle name="level1a 2 3 4 6 6 2" xfId="2542"/>
    <cellStyle name="level1a 2 3 4 7" xfId="2543"/>
    <cellStyle name="level1a 2 3 4 7 2" xfId="2544"/>
    <cellStyle name="level1a 2 3 4 7 2 2" xfId="2545"/>
    <cellStyle name="level1a 2 3 4 7 3" xfId="2546"/>
    <cellStyle name="level1a 2 3 4 7 3 2" xfId="2547"/>
    <cellStyle name="level1a 2 3 4 7 3 2 2" xfId="2548"/>
    <cellStyle name="level1a 2 3 4 7 4" xfId="2549"/>
    <cellStyle name="level1a 2 3 4 8" xfId="2550"/>
    <cellStyle name="level1a 2 3 4 8 2" xfId="2551"/>
    <cellStyle name="level1a 2 3 4 8 2 2" xfId="2552"/>
    <cellStyle name="level1a 2 3 4 8 3" xfId="2553"/>
    <cellStyle name="level1a 2 3 4 8 3 2" xfId="2554"/>
    <cellStyle name="level1a 2 3 4 8 3 2 2" xfId="2555"/>
    <cellStyle name="level1a 2 3 4 8 4" xfId="2556"/>
    <cellStyle name="level1a 2 3 4 9" xfId="2557"/>
    <cellStyle name="level1a 2 3 4 9 2" xfId="2558"/>
    <cellStyle name="level1a 2 3 4_STUD aligned by INSTIT" xfId="2559"/>
    <cellStyle name="level1a 2 3 5" xfId="2560"/>
    <cellStyle name="level1a 2 3 5 2" xfId="2561"/>
    <cellStyle name="level1a 2 3 5 2 2" xfId="2562"/>
    <cellStyle name="level1a 2 3 5 2 2 2" xfId="2563"/>
    <cellStyle name="level1a 2 3 5 2 3" xfId="2564"/>
    <cellStyle name="level1a 2 3 5 2 3 2" xfId="2565"/>
    <cellStyle name="level1a 2 3 5 2 3 2 2" xfId="2566"/>
    <cellStyle name="level1a 2 3 5 2 4" xfId="2567"/>
    <cellStyle name="level1a 2 3 5 3" xfId="2568"/>
    <cellStyle name="level1a 2 3 5 3 2" xfId="2569"/>
    <cellStyle name="level1a 2 3 5 3 2 2" xfId="2570"/>
    <cellStyle name="level1a 2 3 5 3 3" xfId="2571"/>
    <cellStyle name="level1a 2 3 5 3 3 2" xfId="2572"/>
    <cellStyle name="level1a 2 3 5 3 3 2 2" xfId="2573"/>
    <cellStyle name="level1a 2 3 5 3 4" xfId="2574"/>
    <cellStyle name="level1a 2 3 5 3 4 2" xfId="2575"/>
    <cellStyle name="level1a 2 3 5 4" xfId="2576"/>
    <cellStyle name="level1a 2 3 5 5" xfId="2577"/>
    <cellStyle name="level1a 2 3 5 5 2" xfId="2578"/>
    <cellStyle name="level1a 2 3 5 6" xfId="2579"/>
    <cellStyle name="level1a 2 3 5 6 2" xfId="2580"/>
    <cellStyle name="level1a 2 3 6" xfId="2581"/>
    <cellStyle name="level1a 2 3 6 2" xfId="2582"/>
    <cellStyle name="level1a 2 3 6 2 2" xfId="2583"/>
    <cellStyle name="level1a 2 3 6 2 2 2" xfId="2584"/>
    <cellStyle name="level1a 2 3 6 2 3" xfId="2585"/>
    <cellStyle name="level1a 2 3 6 2 3 2" xfId="2586"/>
    <cellStyle name="level1a 2 3 6 2 3 2 2" xfId="2587"/>
    <cellStyle name="level1a 2 3 6 2 4" xfId="2588"/>
    <cellStyle name="level1a 2 3 6 3" xfId="2589"/>
    <cellStyle name="level1a 2 3 6 3 2" xfId="2590"/>
    <cellStyle name="level1a 2 3 6 3 2 2" xfId="2591"/>
    <cellStyle name="level1a 2 3 6 3 3" xfId="2592"/>
    <cellStyle name="level1a 2 3 6 3 3 2" xfId="2593"/>
    <cellStyle name="level1a 2 3 6 3 3 2 2" xfId="2594"/>
    <cellStyle name="level1a 2 3 6 3 4" xfId="2595"/>
    <cellStyle name="level1a 2 3 6 3 4 2" xfId="2596"/>
    <cellStyle name="level1a 2 3 6 4" xfId="2597"/>
    <cellStyle name="level1a 2 3 6 5" xfId="2598"/>
    <cellStyle name="level1a 2 3 6 5 2" xfId="2599"/>
    <cellStyle name="level1a 2 3 6 6" xfId="2600"/>
    <cellStyle name="level1a 2 3 6 6 2" xfId="2601"/>
    <cellStyle name="level1a 2 3 6 6 2 2" xfId="2602"/>
    <cellStyle name="level1a 2 3 6 7" xfId="2603"/>
    <cellStyle name="level1a 2 3 6 7 2" xfId="2604"/>
    <cellStyle name="level1a 2 3 7" xfId="2605"/>
    <cellStyle name="level1a 2 3 7 2" xfId="2606"/>
    <cellStyle name="level1a 2 3 7 2 2" xfId="2607"/>
    <cellStyle name="level1a 2 3 7 2 2 2" xfId="2608"/>
    <cellStyle name="level1a 2 3 7 2 3" xfId="2609"/>
    <cellStyle name="level1a 2 3 7 2 3 2" xfId="2610"/>
    <cellStyle name="level1a 2 3 7 2 3 2 2" xfId="2611"/>
    <cellStyle name="level1a 2 3 7 2 4" xfId="2612"/>
    <cellStyle name="level1a 2 3 7 3" xfId="2613"/>
    <cellStyle name="level1a 2 3 7 3 2" xfId="2614"/>
    <cellStyle name="level1a 2 3 7 3 2 2" xfId="2615"/>
    <cellStyle name="level1a 2 3 7 3 3" xfId="2616"/>
    <cellStyle name="level1a 2 3 7 3 3 2" xfId="2617"/>
    <cellStyle name="level1a 2 3 7 3 3 2 2" xfId="2618"/>
    <cellStyle name="level1a 2 3 7 3 4" xfId="2619"/>
    <cellStyle name="level1a 2 3 7 3 4 2" xfId="2620"/>
    <cellStyle name="level1a 2 3 7 4" xfId="2621"/>
    <cellStyle name="level1a 2 3 7 5" xfId="2622"/>
    <cellStyle name="level1a 2 3 7 5 2" xfId="2623"/>
    <cellStyle name="level1a 2 3 7 5 2 2" xfId="2624"/>
    <cellStyle name="level1a 2 3 7 6" xfId="2625"/>
    <cellStyle name="level1a 2 3 7 6 2" xfId="2626"/>
    <cellStyle name="level1a 2 3 8" xfId="2627"/>
    <cellStyle name="level1a 2 3 8 2" xfId="2628"/>
    <cellStyle name="level1a 2 3 8 2 2" xfId="2629"/>
    <cellStyle name="level1a 2 3 8 2 2 2" xfId="2630"/>
    <cellStyle name="level1a 2 3 8 2 3" xfId="2631"/>
    <cellStyle name="level1a 2 3 8 2 3 2" xfId="2632"/>
    <cellStyle name="level1a 2 3 8 2 3 2 2" xfId="2633"/>
    <cellStyle name="level1a 2 3 8 2 4" xfId="2634"/>
    <cellStyle name="level1a 2 3 8 3" xfId="2635"/>
    <cellStyle name="level1a 2 3 8 3 2" xfId="2636"/>
    <cellStyle name="level1a 2 3 8 3 2 2" xfId="2637"/>
    <cellStyle name="level1a 2 3 8 3 3" xfId="2638"/>
    <cellStyle name="level1a 2 3 8 3 3 2" xfId="2639"/>
    <cellStyle name="level1a 2 3 8 3 3 2 2" xfId="2640"/>
    <cellStyle name="level1a 2 3 8 3 4" xfId="2641"/>
    <cellStyle name="level1a 2 3 8 3 4 2" xfId="2642"/>
    <cellStyle name="level1a 2 3 8 4" xfId="2643"/>
    <cellStyle name="level1a 2 3 8 5" xfId="2644"/>
    <cellStyle name="level1a 2 3 8 5 2" xfId="2645"/>
    <cellStyle name="level1a 2 3 8 6" xfId="2646"/>
    <cellStyle name="level1a 2 3 8 6 2" xfId="2647"/>
    <cellStyle name="level1a 2 3 8 6 2 2" xfId="2648"/>
    <cellStyle name="level1a 2 3 8 7" xfId="2649"/>
    <cellStyle name="level1a 2 3 8 7 2" xfId="2650"/>
    <cellStyle name="level1a 2 3 9" xfId="2651"/>
    <cellStyle name="level1a 2 3 9 2" xfId="2652"/>
    <cellStyle name="level1a 2 3 9 2 2" xfId="2653"/>
    <cellStyle name="level1a 2 3 9 2 2 2" xfId="2654"/>
    <cellStyle name="level1a 2 3 9 2 3" xfId="2655"/>
    <cellStyle name="level1a 2 3 9 2 3 2" xfId="2656"/>
    <cellStyle name="level1a 2 3 9 2 3 2 2" xfId="2657"/>
    <cellStyle name="level1a 2 3 9 2 4" xfId="2658"/>
    <cellStyle name="level1a 2 3 9 3" xfId="2659"/>
    <cellStyle name="level1a 2 3 9 3 2" xfId="2660"/>
    <cellStyle name="level1a 2 3 9 3 2 2" xfId="2661"/>
    <cellStyle name="level1a 2 3 9 3 3" xfId="2662"/>
    <cellStyle name="level1a 2 3 9 3 3 2" xfId="2663"/>
    <cellStyle name="level1a 2 3 9 3 3 2 2" xfId="2664"/>
    <cellStyle name="level1a 2 3 9 3 4" xfId="2665"/>
    <cellStyle name="level1a 2 3 9 4" xfId="2666"/>
    <cellStyle name="level1a 2 3 9 4 2" xfId="2667"/>
    <cellStyle name="level1a 2 3 9 5" xfId="2668"/>
    <cellStyle name="level1a 2 3 9 5 2" xfId="2669"/>
    <cellStyle name="level1a 2 3 9 5 2 2" xfId="2670"/>
    <cellStyle name="level1a 2 3 9 6" xfId="2671"/>
    <cellStyle name="level1a 2 3 9 6 2" xfId="2672"/>
    <cellStyle name="level1a 2 3_STUD aligned by INSTIT" xfId="2673"/>
    <cellStyle name="level1a 2 4" xfId="2674"/>
    <cellStyle name="level1a 2 4 10" xfId="2675"/>
    <cellStyle name="level1a 2 4 10 2" xfId="2676"/>
    <cellStyle name="level1a 2 4 2" xfId="2677"/>
    <cellStyle name="level1a 2 4 2 2" xfId="2678"/>
    <cellStyle name="level1a 2 4 2 2 2" xfId="2679"/>
    <cellStyle name="level1a 2 4 2 2 2 2" xfId="2680"/>
    <cellStyle name="level1a 2 4 2 2 2 2 2" xfId="2681"/>
    <cellStyle name="level1a 2 4 2 2 2 3" xfId="2682"/>
    <cellStyle name="level1a 2 4 2 2 2 3 2" xfId="2683"/>
    <cellStyle name="level1a 2 4 2 2 2 3 2 2" xfId="2684"/>
    <cellStyle name="level1a 2 4 2 2 2 4" xfId="2685"/>
    <cellStyle name="level1a 2 4 2 2 3" xfId="2686"/>
    <cellStyle name="level1a 2 4 2 2 3 2" xfId="2687"/>
    <cellStyle name="level1a 2 4 2 2 3 2 2" xfId="2688"/>
    <cellStyle name="level1a 2 4 2 2 3 3" xfId="2689"/>
    <cellStyle name="level1a 2 4 2 2 3 3 2" xfId="2690"/>
    <cellStyle name="level1a 2 4 2 2 3 3 2 2" xfId="2691"/>
    <cellStyle name="level1a 2 4 2 2 3 4" xfId="2692"/>
    <cellStyle name="level1a 2 4 2 2 3 4 2" xfId="2693"/>
    <cellStyle name="level1a 2 4 2 2 4" xfId="2694"/>
    <cellStyle name="level1a 2 4 2 2 5" xfId="2695"/>
    <cellStyle name="level1a 2 4 2 2 5 2" xfId="2696"/>
    <cellStyle name="level1a 2 4 2 2 6" xfId="2697"/>
    <cellStyle name="level1a 2 4 2 2 6 2" xfId="2698"/>
    <cellStyle name="level1a 2 4 2 3" xfId="2699"/>
    <cellStyle name="level1a 2 4 2 3 2" xfId="2700"/>
    <cellStyle name="level1a 2 4 2 3 2 2" xfId="2701"/>
    <cellStyle name="level1a 2 4 2 3 2 2 2" xfId="2702"/>
    <cellStyle name="level1a 2 4 2 3 2 3" xfId="2703"/>
    <cellStyle name="level1a 2 4 2 3 2 3 2" xfId="2704"/>
    <cellStyle name="level1a 2 4 2 3 2 3 2 2" xfId="2705"/>
    <cellStyle name="level1a 2 4 2 3 2 4" xfId="2706"/>
    <cellStyle name="level1a 2 4 2 3 3" xfId="2707"/>
    <cellStyle name="level1a 2 4 2 3 3 2" xfId="2708"/>
    <cellStyle name="level1a 2 4 2 3 3 2 2" xfId="2709"/>
    <cellStyle name="level1a 2 4 2 3 3 3" xfId="2710"/>
    <cellStyle name="level1a 2 4 2 3 3 3 2" xfId="2711"/>
    <cellStyle name="level1a 2 4 2 3 3 3 2 2" xfId="2712"/>
    <cellStyle name="level1a 2 4 2 3 3 4" xfId="2713"/>
    <cellStyle name="level1a 2 4 2 3 3 4 2" xfId="2714"/>
    <cellStyle name="level1a 2 4 2 3 4" xfId="2715"/>
    <cellStyle name="level1a 2 4 2 3 5" xfId="2716"/>
    <cellStyle name="level1a 2 4 2 3 5 2" xfId="2717"/>
    <cellStyle name="level1a 2 4 2 3 5 2 2" xfId="2718"/>
    <cellStyle name="level1a 2 4 2 3 6" xfId="2719"/>
    <cellStyle name="level1a 2 4 2 3 6 2" xfId="2720"/>
    <cellStyle name="level1a 2 4 2 4" xfId="2721"/>
    <cellStyle name="level1a 2 4 2 4 2" xfId="2722"/>
    <cellStyle name="level1a 2 4 2 4 2 2" xfId="2723"/>
    <cellStyle name="level1a 2 4 2 4 2 2 2" xfId="2724"/>
    <cellStyle name="level1a 2 4 2 4 2 3" xfId="2725"/>
    <cellStyle name="level1a 2 4 2 4 2 3 2" xfId="2726"/>
    <cellStyle name="level1a 2 4 2 4 2 3 2 2" xfId="2727"/>
    <cellStyle name="level1a 2 4 2 4 2 4" xfId="2728"/>
    <cellStyle name="level1a 2 4 2 4 3" xfId="2729"/>
    <cellStyle name="level1a 2 4 2 4 3 2" xfId="2730"/>
    <cellStyle name="level1a 2 4 2 4 3 2 2" xfId="2731"/>
    <cellStyle name="level1a 2 4 2 4 3 3" xfId="2732"/>
    <cellStyle name="level1a 2 4 2 4 3 3 2" xfId="2733"/>
    <cellStyle name="level1a 2 4 2 4 3 3 2 2" xfId="2734"/>
    <cellStyle name="level1a 2 4 2 4 3 4" xfId="2735"/>
    <cellStyle name="level1a 2 4 2 4 3 4 2" xfId="2736"/>
    <cellStyle name="level1a 2 4 2 4 4" xfId="2737"/>
    <cellStyle name="level1a 2 4 2 4 5" xfId="2738"/>
    <cellStyle name="level1a 2 4 2 4 5 2" xfId="2739"/>
    <cellStyle name="level1a 2 4 2 4 6" xfId="2740"/>
    <cellStyle name="level1a 2 4 2 4 6 2" xfId="2741"/>
    <cellStyle name="level1a 2 4 2 4 6 2 2" xfId="2742"/>
    <cellStyle name="level1a 2 4 2 4 7" xfId="2743"/>
    <cellStyle name="level1a 2 4 2 4 7 2" xfId="2744"/>
    <cellStyle name="level1a 2 4 2 5" xfId="2745"/>
    <cellStyle name="level1a 2 4 2 5 2" xfId="2746"/>
    <cellStyle name="level1a 2 4 2 5 2 2" xfId="2747"/>
    <cellStyle name="level1a 2 4 2 5 2 2 2" xfId="2748"/>
    <cellStyle name="level1a 2 4 2 5 2 3" xfId="2749"/>
    <cellStyle name="level1a 2 4 2 5 2 3 2" xfId="2750"/>
    <cellStyle name="level1a 2 4 2 5 2 3 2 2" xfId="2751"/>
    <cellStyle name="level1a 2 4 2 5 2 4" xfId="2752"/>
    <cellStyle name="level1a 2 4 2 5 3" xfId="2753"/>
    <cellStyle name="level1a 2 4 2 5 3 2" xfId="2754"/>
    <cellStyle name="level1a 2 4 2 5 3 2 2" xfId="2755"/>
    <cellStyle name="level1a 2 4 2 5 3 3" xfId="2756"/>
    <cellStyle name="level1a 2 4 2 5 3 3 2" xfId="2757"/>
    <cellStyle name="level1a 2 4 2 5 3 3 2 2" xfId="2758"/>
    <cellStyle name="level1a 2 4 2 5 3 4" xfId="2759"/>
    <cellStyle name="level1a 2 4 2 5 4" xfId="2760"/>
    <cellStyle name="level1a 2 4 2 5 4 2" xfId="2761"/>
    <cellStyle name="level1a 2 4 2 5 5" xfId="2762"/>
    <cellStyle name="level1a 2 4 2 5 5 2" xfId="2763"/>
    <cellStyle name="level1a 2 4 2 5 5 2 2" xfId="2764"/>
    <cellStyle name="level1a 2 4 2 5 6" xfId="2765"/>
    <cellStyle name="level1a 2 4 2 5 6 2" xfId="2766"/>
    <cellStyle name="level1a 2 4 2 6" xfId="2767"/>
    <cellStyle name="level1a 2 4 2 6 2" xfId="2768"/>
    <cellStyle name="level1a 2 4 2 6 2 2" xfId="2769"/>
    <cellStyle name="level1a 2 4 2 6 2 2 2" xfId="2770"/>
    <cellStyle name="level1a 2 4 2 6 2 3" xfId="2771"/>
    <cellStyle name="level1a 2 4 2 6 2 3 2" xfId="2772"/>
    <cellStyle name="level1a 2 4 2 6 2 3 2 2" xfId="2773"/>
    <cellStyle name="level1a 2 4 2 6 2 4" xfId="2774"/>
    <cellStyle name="level1a 2 4 2 6 3" xfId="2775"/>
    <cellStyle name="level1a 2 4 2 6 3 2" xfId="2776"/>
    <cellStyle name="level1a 2 4 2 6 3 2 2" xfId="2777"/>
    <cellStyle name="level1a 2 4 2 6 3 3" xfId="2778"/>
    <cellStyle name="level1a 2 4 2 6 3 3 2" xfId="2779"/>
    <cellStyle name="level1a 2 4 2 6 3 3 2 2" xfId="2780"/>
    <cellStyle name="level1a 2 4 2 6 3 4" xfId="2781"/>
    <cellStyle name="level1a 2 4 2 6 4" xfId="2782"/>
    <cellStyle name="level1a 2 4 2 6 4 2" xfId="2783"/>
    <cellStyle name="level1a 2 4 2 6 5" xfId="2784"/>
    <cellStyle name="level1a 2 4 2 6 5 2" xfId="2785"/>
    <cellStyle name="level1a 2 4 2 6 5 2 2" xfId="2786"/>
    <cellStyle name="level1a 2 4 2 6 6" xfId="2787"/>
    <cellStyle name="level1a 2 4 2 6 6 2" xfId="2788"/>
    <cellStyle name="level1a 2 4 2 7" xfId="2789"/>
    <cellStyle name="level1a 2 4 2 7 2" xfId="2790"/>
    <cellStyle name="level1a 2 4 2 7 2 2" xfId="2791"/>
    <cellStyle name="level1a 2 4 2 7 3" xfId="2792"/>
    <cellStyle name="level1a 2 4 2 7 3 2" xfId="2793"/>
    <cellStyle name="level1a 2 4 2 7 3 2 2" xfId="2794"/>
    <cellStyle name="level1a 2 4 2 7 4" xfId="2795"/>
    <cellStyle name="level1a 2 4 2 8" xfId="2796"/>
    <cellStyle name="level1a 2 4 2 8 2" xfId="2797"/>
    <cellStyle name="level1a 2 4 2_STUD aligned by INSTIT" xfId="2798"/>
    <cellStyle name="level1a 2 4 3" xfId="2799"/>
    <cellStyle name="level1a 2 4 3 2" xfId="2800"/>
    <cellStyle name="level1a 2 4 3 2 2" xfId="2801"/>
    <cellStyle name="level1a 2 4 3 2 2 2" xfId="2802"/>
    <cellStyle name="level1a 2 4 3 2 2 2 2" xfId="2803"/>
    <cellStyle name="level1a 2 4 3 2 2 3" xfId="2804"/>
    <cellStyle name="level1a 2 4 3 2 2 3 2" xfId="2805"/>
    <cellStyle name="level1a 2 4 3 2 2 3 2 2" xfId="2806"/>
    <cellStyle name="level1a 2 4 3 2 2 4" xfId="2807"/>
    <cellStyle name="level1a 2 4 3 2 3" xfId="2808"/>
    <cellStyle name="level1a 2 4 3 2 3 2" xfId="2809"/>
    <cellStyle name="level1a 2 4 3 2 3 2 2" xfId="2810"/>
    <cellStyle name="level1a 2 4 3 2 3 3" xfId="2811"/>
    <cellStyle name="level1a 2 4 3 2 3 3 2" xfId="2812"/>
    <cellStyle name="level1a 2 4 3 2 3 3 2 2" xfId="2813"/>
    <cellStyle name="level1a 2 4 3 2 3 4" xfId="2814"/>
    <cellStyle name="level1a 2 4 3 2 3 4 2" xfId="2815"/>
    <cellStyle name="level1a 2 4 3 2 4" xfId="2816"/>
    <cellStyle name="level1a 2 4 3 2 5" xfId="2817"/>
    <cellStyle name="level1a 2 4 3 2 5 2" xfId="2818"/>
    <cellStyle name="level1a 2 4 3 2 5 2 2" xfId="2819"/>
    <cellStyle name="level1a 2 4 3 2 6" xfId="2820"/>
    <cellStyle name="level1a 2 4 3 2 6 2" xfId="2821"/>
    <cellStyle name="level1a 2 4 3 3" xfId="2822"/>
    <cellStyle name="level1a 2 4 3 3 2" xfId="2823"/>
    <cellStyle name="level1a 2 4 3 3 2 2" xfId="2824"/>
    <cellStyle name="level1a 2 4 3 3 2 2 2" xfId="2825"/>
    <cellStyle name="level1a 2 4 3 3 2 3" xfId="2826"/>
    <cellStyle name="level1a 2 4 3 3 2 3 2" xfId="2827"/>
    <cellStyle name="level1a 2 4 3 3 2 3 2 2" xfId="2828"/>
    <cellStyle name="level1a 2 4 3 3 2 4" xfId="2829"/>
    <cellStyle name="level1a 2 4 3 3 3" xfId="2830"/>
    <cellStyle name="level1a 2 4 3 3 3 2" xfId="2831"/>
    <cellStyle name="level1a 2 4 3 3 3 2 2" xfId="2832"/>
    <cellStyle name="level1a 2 4 3 3 3 3" xfId="2833"/>
    <cellStyle name="level1a 2 4 3 3 3 3 2" xfId="2834"/>
    <cellStyle name="level1a 2 4 3 3 3 3 2 2" xfId="2835"/>
    <cellStyle name="level1a 2 4 3 3 3 4" xfId="2836"/>
    <cellStyle name="level1a 2 4 3 3 4" xfId="2837"/>
    <cellStyle name="level1a 2 4 3 3 4 2" xfId="2838"/>
    <cellStyle name="level1a 2 4 3 3 5" xfId="2839"/>
    <cellStyle name="level1a 2 4 3 3 5 2" xfId="2840"/>
    <cellStyle name="level1a 2 4 3 4" xfId="2841"/>
    <cellStyle name="level1a 2 4 3 4 2" xfId="2842"/>
    <cellStyle name="level1a 2 4 3 4 2 2" xfId="2843"/>
    <cellStyle name="level1a 2 4 3 4 2 2 2" xfId="2844"/>
    <cellStyle name="level1a 2 4 3 4 2 3" xfId="2845"/>
    <cellStyle name="level1a 2 4 3 4 2 3 2" xfId="2846"/>
    <cellStyle name="level1a 2 4 3 4 2 3 2 2" xfId="2847"/>
    <cellStyle name="level1a 2 4 3 4 2 4" xfId="2848"/>
    <cellStyle name="level1a 2 4 3 4 3" xfId="2849"/>
    <cellStyle name="level1a 2 4 3 4 3 2" xfId="2850"/>
    <cellStyle name="level1a 2 4 3 4 3 2 2" xfId="2851"/>
    <cellStyle name="level1a 2 4 3 4 3 3" xfId="2852"/>
    <cellStyle name="level1a 2 4 3 4 3 3 2" xfId="2853"/>
    <cellStyle name="level1a 2 4 3 4 3 3 2 2" xfId="2854"/>
    <cellStyle name="level1a 2 4 3 4 3 4" xfId="2855"/>
    <cellStyle name="level1a 2 4 3 4 4" xfId="2856"/>
    <cellStyle name="level1a 2 4 3 4 4 2" xfId="2857"/>
    <cellStyle name="level1a 2 4 3 4 5" xfId="2858"/>
    <cellStyle name="level1a 2 4 3 4 5 2" xfId="2859"/>
    <cellStyle name="level1a 2 4 3 4 5 2 2" xfId="2860"/>
    <cellStyle name="level1a 2 4 3 4 6" xfId="2861"/>
    <cellStyle name="level1a 2 4 3 4 6 2" xfId="2862"/>
    <cellStyle name="level1a 2 4 3 5" xfId="2863"/>
    <cellStyle name="level1a 2 4 3 5 2" xfId="2864"/>
    <cellStyle name="level1a 2 4 3 5 2 2" xfId="2865"/>
    <cellStyle name="level1a 2 4 3 5 2 2 2" xfId="2866"/>
    <cellStyle name="level1a 2 4 3 5 2 3" xfId="2867"/>
    <cellStyle name="level1a 2 4 3 5 2 3 2" xfId="2868"/>
    <cellStyle name="level1a 2 4 3 5 2 3 2 2" xfId="2869"/>
    <cellStyle name="level1a 2 4 3 5 2 4" xfId="2870"/>
    <cellStyle name="level1a 2 4 3 5 3" xfId="2871"/>
    <cellStyle name="level1a 2 4 3 5 3 2" xfId="2872"/>
    <cellStyle name="level1a 2 4 3 5 3 2 2" xfId="2873"/>
    <cellStyle name="level1a 2 4 3 5 3 3" xfId="2874"/>
    <cellStyle name="level1a 2 4 3 5 3 3 2" xfId="2875"/>
    <cellStyle name="level1a 2 4 3 5 3 3 2 2" xfId="2876"/>
    <cellStyle name="level1a 2 4 3 5 3 4" xfId="2877"/>
    <cellStyle name="level1a 2 4 3 5 4" xfId="2878"/>
    <cellStyle name="level1a 2 4 3 5 4 2" xfId="2879"/>
    <cellStyle name="level1a 2 4 3 5 5" xfId="2880"/>
    <cellStyle name="level1a 2 4 3 5 5 2" xfId="2881"/>
    <cellStyle name="level1a 2 4 3 5 5 2 2" xfId="2882"/>
    <cellStyle name="level1a 2 4 3 5 6" xfId="2883"/>
    <cellStyle name="level1a 2 4 3 5 6 2" xfId="2884"/>
    <cellStyle name="level1a 2 4 3 6" xfId="2885"/>
    <cellStyle name="level1a 2 4 3 6 2" xfId="2886"/>
    <cellStyle name="level1a 2 4 3 6 2 2" xfId="2887"/>
    <cellStyle name="level1a 2 4 3 6 2 2 2" xfId="2888"/>
    <cellStyle name="level1a 2 4 3 6 2 3" xfId="2889"/>
    <cellStyle name="level1a 2 4 3 6 2 3 2" xfId="2890"/>
    <cellStyle name="level1a 2 4 3 6 2 3 2 2" xfId="2891"/>
    <cellStyle name="level1a 2 4 3 6 2 4" xfId="2892"/>
    <cellStyle name="level1a 2 4 3 6 3" xfId="2893"/>
    <cellStyle name="level1a 2 4 3 6 3 2" xfId="2894"/>
    <cellStyle name="level1a 2 4 3 6 3 2 2" xfId="2895"/>
    <cellStyle name="level1a 2 4 3 6 3 3" xfId="2896"/>
    <cellStyle name="level1a 2 4 3 6 3 3 2" xfId="2897"/>
    <cellStyle name="level1a 2 4 3 6 3 3 2 2" xfId="2898"/>
    <cellStyle name="level1a 2 4 3 6 3 4" xfId="2899"/>
    <cellStyle name="level1a 2 4 3 6 4" xfId="2900"/>
    <cellStyle name="level1a 2 4 3 6 4 2" xfId="2901"/>
    <cellStyle name="level1a 2 4 3 6 5" xfId="2902"/>
    <cellStyle name="level1a 2 4 3 6 5 2" xfId="2903"/>
    <cellStyle name="level1a 2 4 3 6 5 2 2" xfId="2904"/>
    <cellStyle name="level1a 2 4 3 6 6" xfId="2905"/>
    <cellStyle name="level1a 2 4 3 6 6 2" xfId="2906"/>
    <cellStyle name="level1a 2 4 3 7" xfId="2907"/>
    <cellStyle name="level1a 2 4 3 7 2" xfId="2908"/>
    <cellStyle name="level1a 2 4 3 7 2 2" xfId="2909"/>
    <cellStyle name="level1a 2 4 3 7 3" xfId="2910"/>
    <cellStyle name="level1a 2 4 3 7 3 2" xfId="2911"/>
    <cellStyle name="level1a 2 4 3 7 3 2 2" xfId="2912"/>
    <cellStyle name="level1a 2 4 3 7 4" xfId="2913"/>
    <cellStyle name="level1a 2 4 3 8" xfId="2914"/>
    <cellStyle name="level1a 2 4 3 8 2" xfId="2915"/>
    <cellStyle name="level1a 2 4 3 8 2 2" xfId="2916"/>
    <cellStyle name="level1a 2 4 3 8 3" xfId="2917"/>
    <cellStyle name="level1a 2 4 3 8 3 2" xfId="2918"/>
    <cellStyle name="level1a 2 4 3 8 3 2 2" xfId="2919"/>
    <cellStyle name="level1a 2 4 3 8 4" xfId="2920"/>
    <cellStyle name="level1a 2 4 3 9" xfId="2921"/>
    <cellStyle name="level1a 2 4 3 9 2" xfId="2922"/>
    <cellStyle name="level1a 2 4 3_STUD aligned by INSTIT" xfId="2923"/>
    <cellStyle name="level1a 2 4 4" xfId="2924"/>
    <cellStyle name="level1a 2 4 4 2" xfId="2925"/>
    <cellStyle name="level1a 2 4 4 2 2" xfId="2926"/>
    <cellStyle name="level1a 2 4 4 2 2 2" xfId="2927"/>
    <cellStyle name="level1a 2 4 4 2 3" xfId="2928"/>
    <cellStyle name="level1a 2 4 4 2 3 2" xfId="2929"/>
    <cellStyle name="level1a 2 4 4 2 3 2 2" xfId="2930"/>
    <cellStyle name="level1a 2 4 4 2 4" xfId="2931"/>
    <cellStyle name="level1a 2 4 4 3" xfId="2932"/>
    <cellStyle name="level1a 2 4 4 3 2" xfId="2933"/>
    <cellStyle name="level1a 2 4 4 3 2 2" xfId="2934"/>
    <cellStyle name="level1a 2 4 4 3 3" xfId="2935"/>
    <cellStyle name="level1a 2 4 4 3 3 2" xfId="2936"/>
    <cellStyle name="level1a 2 4 4 3 3 2 2" xfId="2937"/>
    <cellStyle name="level1a 2 4 4 3 4" xfId="2938"/>
    <cellStyle name="level1a 2 4 4 3 4 2" xfId="2939"/>
    <cellStyle name="level1a 2 4 4 4" xfId="2940"/>
    <cellStyle name="level1a 2 4 4 5" xfId="2941"/>
    <cellStyle name="level1a 2 4 4 5 2" xfId="2942"/>
    <cellStyle name="level1a 2 4 4 6" xfId="2943"/>
    <cellStyle name="level1a 2 4 4 6 2" xfId="2944"/>
    <cellStyle name="level1a 2 4 5" xfId="2945"/>
    <cellStyle name="level1a 2 4 5 2" xfId="2946"/>
    <cellStyle name="level1a 2 4 5 2 2" xfId="2947"/>
    <cellStyle name="level1a 2 4 5 2 2 2" xfId="2948"/>
    <cellStyle name="level1a 2 4 5 2 3" xfId="2949"/>
    <cellStyle name="level1a 2 4 5 2 3 2" xfId="2950"/>
    <cellStyle name="level1a 2 4 5 2 3 2 2" xfId="2951"/>
    <cellStyle name="level1a 2 4 5 2 4" xfId="2952"/>
    <cellStyle name="level1a 2 4 5 3" xfId="2953"/>
    <cellStyle name="level1a 2 4 5 3 2" xfId="2954"/>
    <cellStyle name="level1a 2 4 5 3 2 2" xfId="2955"/>
    <cellStyle name="level1a 2 4 5 3 3" xfId="2956"/>
    <cellStyle name="level1a 2 4 5 3 3 2" xfId="2957"/>
    <cellStyle name="level1a 2 4 5 3 3 2 2" xfId="2958"/>
    <cellStyle name="level1a 2 4 5 3 4" xfId="2959"/>
    <cellStyle name="level1a 2 4 5 3 4 2" xfId="2960"/>
    <cellStyle name="level1a 2 4 5 4" xfId="2961"/>
    <cellStyle name="level1a 2 4 5 5" xfId="2962"/>
    <cellStyle name="level1a 2 4 5 5 2" xfId="2963"/>
    <cellStyle name="level1a 2 4 5 6" xfId="2964"/>
    <cellStyle name="level1a 2 4 5 6 2" xfId="2965"/>
    <cellStyle name="level1a 2 4 5 6 2 2" xfId="2966"/>
    <cellStyle name="level1a 2 4 5 7" xfId="2967"/>
    <cellStyle name="level1a 2 4 5 7 2" xfId="2968"/>
    <cellStyle name="level1a 2 4 6" xfId="2969"/>
    <cellStyle name="level1a 2 4 6 2" xfId="2970"/>
    <cellStyle name="level1a 2 4 6 2 2" xfId="2971"/>
    <cellStyle name="level1a 2 4 6 2 2 2" xfId="2972"/>
    <cellStyle name="level1a 2 4 6 2 3" xfId="2973"/>
    <cellStyle name="level1a 2 4 6 2 3 2" xfId="2974"/>
    <cellStyle name="level1a 2 4 6 2 3 2 2" xfId="2975"/>
    <cellStyle name="level1a 2 4 6 2 4" xfId="2976"/>
    <cellStyle name="level1a 2 4 6 3" xfId="2977"/>
    <cellStyle name="level1a 2 4 6 3 2" xfId="2978"/>
    <cellStyle name="level1a 2 4 6 3 2 2" xfId="2979"/>
    <cellStyle name="level1a 2 4 6 3 3" xfId="2980"/>
    <cellStyle name="level1a 2 4 6 3 3 2" xfId="2981"/>
    <cellStyle name="level1a 2 4 6 3 3 2 2" xfId="2982"/>
    <cellStyle name="level1a 2 4 6 3 4" xfId="2983"/>
    <cellStyle name="level1a 2 4 6 3 4 2" xfId="2984"/>
    <cellStyle name="level1a 2 4 6 4" xfId="2985"/>
    <cellStyle name="level1a 2 4 6 5" xfId="2986"/>
    <cellStyle name="level1a 2 4 6 5 2" xfId="2987"/>
    <cellStyle name="level1a 2 4 6 5 2 2" xfId="2988"/>
    <cellStyle name="level1a 2 4 6 6" xfId="2989"/>
    <cellStyle name="level1a 2 4 6 6 2" xfId="2990"/>
    <cellStyle name="level1a 2 4 7" xfId="2991"/>
    <cellStyle name="level1a 2 4 7 2" xfId="2992"/>
    <cellStyle name="level1a 2 4 7 2 2" xfId="2993"/>
    <cellStyle name="level1a 2 4 7 2 2 2" xfId="2994"/>
    <cellStyle name="level1a 2 4 7 2 3" xfId="2995"/>
    <cellStyle name="level1a 2 4 7 2 3 2" xfId="2996"/>
    <cellStyle name="level1a 2 4 7 2 3 2 2" xfId="2997"/>
    <cellStyle name="level1a 2 4 7 2 4" xfId="2998"/>
    <cellStyle name="level1a 2 4 7 3" xfId="2999"/>
    <cellStyle name="level1a 2 4 7 3 2" xfId="3000"/>
    <cellStyle name="level1a 2 4 7 3 2 2" xfId="3001"/>
    <cellStyle name="level1a 2 4 7 3 3" xfId="3002"/>
    <cellStyle name="level1a 2 4 7 3 3 2" xfId="3003"/>
    <cellStyle name="level1a 2 4 7 3 3 2 2" xfId="3004"/>
    <cellStyle name="level1a 2 4 7 3 4" xfId="3005"/>
    <cellStyle name="level1a 2 4 7 3 4 2" xfId="3006"/>
    <cellStyle name="level1a 2 4 7 4" xfId="3007"/>
    <cellStyle name="level1a 2 4 7 5" xfId="3008"/>
    <cellStyle name="level1a 2 4 7 5 2" xfId="3009"/>
    <cellStyle name="level1a 2 4 7 6" xfId="3010"/>
    <cellStyle name="level1a 2 4 7 6 2" xfId="3011"/>
    <cellStyle name="level1a 2 4 7 6 2 2" xfId="3012"/>
    <cellStyle name="level1a 2 4 7 7" xfId="3013"/>
    <cellStyle name="level1a 2 4 7 7 2" xfId="3014"/>
    <cellStyle name="level1a 2 4 8" xfId="3015"/>
    <cellStyle name="level1a 2 4 8 2" xfId="3016"/>
    <cellStyle name="level1a 2 4 8 2 2" xfId="3017"/>
    <cellStyle name="level1a 2 4 8 2 2 2" xfId="3018"/>
    <cellStyle name="level1a 2 4 8 2 3" xfId="3019"/>
    <cellStyle name="level1a 2 4 8 2 3 2" xfId="3020"/>
    <cellStyle name="level1a 2 4 8 2 3 2 2" xfId="3021"/>
    <cellStyle name="level1a 2 4 8 2 4" xfId="3022"/>
    <cellStyle name="level1a 2 4 8 3" xfId="3023"/>
    <cellStyle name="level1a 2 4 8 3 2" xfId="3024"/>
    <cellStyle name="level1a 2 4 8 3 2 2" xfId="3025"/>
    <cellStyle name="level1a 2 4 8 3 3" xfId="3026"/>
    <cellStyle name="level1a 2 4 8 3 3 2" xfId="3027"/>
    <cellStyle name="level1a 2 4 8 3 3 2 2" xfId="3028"/>
    <cellStyle name="level1a 2 4 8 3 4" xfId="3029"/>
    <cellStyle name="level1a 2 4 8 4" xfId="3030"/>
    <cellStyle name="level1a 2 4 8 4 2" xfId="3031"/>
    <cellStyle name="level1a 2 4 8 5" xfId="3032"/>
    <cellStyle name="level1a 2 4 8 5 2" xfId="3033"/>
    <cellStyle name="level1a 2 4 8 5 2 2" xfId="3034"/>
    <cellStyle name="level1a 2 4 8 6" xfId="3035"/>
    <cellStyle name="level1a 2 4 8 6 2" xfId="3036"/>
    <cellStyle name="level1a 2 4 9" xfId="3037"/>
    <cellStyle name="level1a 2 4 9 2" xfId="3038"/>
    <cellStyle name="level1a 2 4 9 2 2" xfId="3039"/>
    <cellStyle name="level1a 2 4 9 3" xfId="3040"/>
    <cellStyle name="level1a 2 4 9 3 2" xfId="3041"/>
    <cellStyle name="level1a 2 4 9 3 2 2" xfId="3042"/>
    <cellStyle name="level1a 2 4 9 4" xfId="3043"/>
    <cellStyle name="level1a 2 4_STUD aligned by INSTIT" xfId="3044"/>
    <cellStyle name="level1a 2 5" xfId="3045"/>
    <cellStyle name="level1a 2 5 2" xfId="3046"/>
    <cellStyle name="level1a 2 5 2 2" xfId="3047"/>
    <cellStyle name="level1a 2 5 2 2 2" xfId="3048"/>
    <cellStyle name="level1a 2 5 2 2 2 2" xfId="3049"/>
    <cellStyle name="level1a 2 5 2 2 3" xfId="3050"/>
    <cellStyle name="level1a 2 5 2 2 3 2" xfId="3051"/>
    <cellStyle name="level1a 2 5 2 2 3 2 2" xfId="3052"/>
    <cellStyle name="level1a 2 5 2 2 4" xfId="3053"/>
    <cellStyle name="level1a 2 5 2 3" xfId="3054"/>
    <cellStyle name="level1a 2 5 2 3 2" xfId="3055"/>
    <cellStyle name="level1a 2 5 2 3 2 2" xfId="3056"/>
    <cellStyle name="level1a 2 5 2 3 3" xfId="3057"/>
    <cellStyle name="level1a 2 5 2 3 3 2" xfId="3058"/>
    <cellStyle name="level1a 2 5 2 3 3 2 2" xfId="3059"/>
    <cellStyle name="level1a 2 5 2 3 4" xfId="3060"/>
    <cellStyle name="level1a 2 5 2 3 4 2" xfId="3061"/>
    <cellStyle name="level1a 2 5 2 4" xfId="3062"/>
    <cellStyle name="level1a 2 5 2 5" xfId="3063"/>
    <cellStyle name="level1a 2 5 2 5 2" xfId="3064"/>
    <cellStyle name="level1a 2 5 2 6" xfId="3065"/>
    <cellStyle name="level1a 2 5 2 6 2" xfId="3066"/>
    <cellStyle name="level1a 2 5 3" xfId="3067"/>
    <cellStyle name="level1a 2 5 3 2" xfId="3068"/>
    <cellStyle name="level1a 2 5 3 2 2" xfId="3069"/>
    <cellStyle name="level1a 2 5 3 2 2 2" xfId="3070"/>
    <cellStyle name="level1a 2 5 3 2 3" xfId="3071"/>
    <cellStyle name="level1a 2 5 3 2 3 2" xfId="3072"/>
    <cellStyle name="level1a 2 5 3 2 3 2 2" xfId="3073"/>
    <cellStyle name="level1a 2 5 3 2 4" xfId="3074"/>
    <cellStyle name="level1a 2 5 3 3" xfId="3075"/>
    <cellStyle name="level1a 2 5 3 3 2" xfId="3076"/>
    <cellStyle name="level1a 2 5 3 3 2 2" xfId="3077"/>
    <cellStyle name="level1a 2 5 3 3 3" xfId="3078"/>
    <cellStyle name="level1a 2 5 3 3 3 2" xfId="3079"/>
    <cellStyle name="level1a 2 5 3 3 3 2 2" xfId="3080"/>
    <cellStyle name="level1a 2 5 3 3 4" xfId="3081"/>
    <cellStyle name="level1a 2 5 3 3 4 2" xfId="3082"/>
    <cellStyle name="level1a 2 5 3 4" xfId="3083"/>
    <cellStyle name="level1a 2 5 3 5" xfId="3084"/>
    <cellStyle name="level1a 2 5 3 5 2" xfId="3085"/>
    <cellStyle name="level1a 2 5 3 5 2 2" xfId="3086"/>
    <cellStyle name="level1a 2 5 3 6" xfId="3087"/>
    <cellStyle name="level1a 2 5 3 6 2" xfId="3088"/>
    <cellStyle name="level1a 2 5 4" xfId="3089"/>
    <cellStyle name="level1a 2 5 4 2" xfId="3090"/>
    <cellStyle name="level1a 2 5 4 2 2" xfId="3091"/>
    <cellStyle name="level1a 2 5 4 2 2 2" xfId="3092"/>
    <cellStyle name="level1a 2 5 4 2 3" xfId="3093"/>
    <cellStyle name="level1a 2 5 4 2 3 2" xfId="3094"/>
    <cellStyle name="level1a 2 5 4 2 3 2 2" xfId="3095"/>
    <cellStyle name="level1a 2 5 4 2 4" xfId="3096"/>
    <cellStyle name="level1a 2 5 4 3" xfId="3097"/>
    <cellStyle name="level1a 2 5 4 3 2" xfId="3098"/>
    <cellStyle name="level1a 2 5 4 3 2 2" xfId="3099"/>
    <cellStyle name="level1a 2 5 4 3 3" xfId="3100"/>
    <cellStyle name="level1a 2 5 4 3 3 2" xfId="3101"/>
    <cellStyle name="level1a 2 5 4 3 3 2 2" xfId="3102"/>
    <cellStyle name="level1a 2 5 4 3 4" xfId="3103"/>
    <cellStyle name="level1a 2 5 4 3 4 2" xfId="3104"/>
    <cellStyle name="level1a 2 5 4 4" xfId="3105"/>
    <cellStyle name="level1a 2 5 4 5" xfId="3106"/>
    <cellStyle name="level1a 2 5 4 5 2" xfId="3107"/>
    <cellStyle name="level1a 2 5 4 6" xfId="3108"/>
    <cellStyle name="level1a 2 5 4 6 2" xfId="3109"/>
    <cellStyle name="level1a 2 5 4 6 2 2" xfId="3110"/>
    <cellStyle name="level1a 2 5 4 7" xfId="3111"/>
    <cellStyle name="level1a 2 5 4 7 2" xfId="3112"/>
    <cellStyle name="level1a 2 5 5" xfId="3113"/>
    <cellStyle name="level1a 2 5 5 2" xfId="3114"/>
    <cellStyle name="level1a 2 5 5 2 2" xfId="3115"/>
    <cellStyle name="level1a 2 5 5 2 2 2" xfId="3116"/>
    <cellStyle name="level1a 2 5 5 2 3" xfId="3117"/>
    <cellStyle name="level1a 2 5 5 2 3 2" xfId="3118"/>
    <cellStyle name="level1a 2 5 5 2 3 2 2" xfId="3119"/>
    <cellStyle name="level1a 2 5 5 2 4" xfId="3120"/>
    <cellStyle name="level1a 2 5 5 3" xfId="3121"/>
    <cellStyle name="level1a 2 5 5 3 2" xfId="3122"/>
    <cellStyle name="level1a 2 5 5 3 2 2" xfId="3123"/>
    <cellStyle name="level1a 2 5 5 3 3" xfId="3124"/>
    <cellStyle name="level1a 2 5 5 3 3 2" xfId="3125"/>
    <cellStyle name="level1a 2 5 5 3 3 2 2" xfId="3126"/>
    <cellStyle name="level1a 2 5 5 3 4" xfId="3127"/>
    <cellStyle name="level1a 2 5 5 4" xfId="3128"/>
    <cellStyle name="level1a 2 5 5 4 2" xfId="3129"/>
    <cellStyle name="level1a 2 5 5 5" xfId="3130"/>
    <cellStyle name="level1a 2 5 5 5 2" xfId="3131"/>
    <cellStyle name="level1a 2 5 5 5 2 2" xfId="3132"/>
    <cellStyle name="level1a 2 5 5 6" xfId="3133"/>
    <cellStyle name="level1a 2 5 5 6 2" xfId="3134"/>
    <cellStyle name="level1a 2 5 6" xfId="3135"/>
    <cellStyle name="level1a 2 5 6 2" xfId="3136"/>
    <cellStyle name="level1a 2 5 6 2 2" xfId="3137"/>
    <cellStyle name="level1a 2 5 6 2 2 2" xfId="3138"/>
    <cellStyle name="level1a 2 5 6 2 3" xfId="3139"/>
    <cellStyle name="level1a 2 5 6 2 3 2" xfId="3140"/>
    <cellStyle name="level1a 2 5 6 2 3 2 2" xfId="3141"/>
    <cellStyle name="level1a 2 5 6 2 4" xfId="3142"/>
    <cellStyle name="level1a 2 5 6 3" xfId="3143"/>
    <cellStyle name="level1a 2 5 6 3 2" xfId="3144"/>
    <cellStyle name="level1a 2 5 6 3 2 2" xfId="3145"/>
    <cellStyle name="level1a 2 5 6 3 3" xfId="3146"/>
    <cellStyle name="level1a 2 5 6 3 3 2" xfId="3147"/>
    <cellStyle name="level1a 2 5 6 3 3 2 2" xfId="3148"/>
    <cellStyle name="level1a 2 5 6 3 4" xfId="3149"/>
    <cellStyle name="level1a 2 5 6 4" xfId="3150"/>
    <cellStyle name="level1a 2 5 6 4 2" xfId="3151"/>
    <cellStyle name="level1a 2 5 6 5" xfId="3152"/>
    <cellStyle name="level1a 2 5 6 5 2" xfId="3153"/>
    <cellStyle name="level1a 2 5 6 5 2 2" xfId="3154"/>
    <cellStyle name="level1a 2 5 6 6" xfId="3155"/>
    <cellStyle name="level1a 2 5 6 6 2" xfId="3156"/>
    <cellStyle name="level1a 2 5 7" xfId="3157"/>
    <cellStyle name="level1a 2 5 7 2" xfId="3158"/>
    <cellStyle name="level1a 2 5 7 2 2" xfId="3159"/>
    <cellStyle name="level1a 2 5 7 3" xfId="3160"/>
    <cellStyle name="level1a 2 5 7 3 2" xfId="3161"/>
    <cellStyle name="level1a 2 5 7 3 2 2" xfId="3162"/>
    <cellStyle name="level1a 2 5 7 4" xfId="3163"/>
    <cellStyle name="level1a 2 5 8" xfId="3164"/>
    <cellStyle name="level1a 2 5 8 2" xfId="3165"/>
    <cellStyle name="level1a 2 5_STUD aligned by INSTIT" xfId="3166"/>
    <cellStyle name="level1a 2 6" xfId="3167"/>
    <cellStyle name="level1a 2 6 2" xfId="3168"/>
    <cellStyle name="level1a 2 6 2 2" xfId="3169"/>
    <cellStyle name="level1a 2 6 2 2 2" xfId="3170"/>
    <cellStyle name="level1a 2 6 2 2 2 2" xfId="3171"/>
    <cellStyle name="level1a 2 6 2 2 3" xfId="3172"/>
    <cellStyle name="level1a 2 6 2 2 3 2" xfId="3173"/>
    <cellStyle name="level1a 2 6 2 2 3 2 2" xfId="3174"/>
    <cellStyle name="level1a 2 6 2 2 4" xfId="3175"/>
    <cellStyle name="level1a 2 6 2 3" xfId="3176"/>
    <cellStyle name="level1a 2 6 2 3 2" xfId="3177"/>
    <cellStyle name="level1a 2 6 2 3 2 2" xfId="3178"/>
    <cellStyle name="level1a 2 6 2 3 3" xfId="3179"/>
    <cellStyle name="level1a 2 6 2 3 3 2" xfId="3180"/>
    <cellStyle name="level1a 2 6 2 3 3 2 2" xfId="3181"/>
    <cellStyle name="level1a 2 6 2 3 4" xfId="3182"/>
    <cellStyle name="level1a 2 6 2 3 4 2" xfId="3183"/>
    <cellStyle name="level1a 2 6 2 4" xfId="3184"/>
    <cellStyle name="level1a 2 6 2 5" xfId="3185"/>
    <cellStyle name="level1a 2 6 2 5 2" xfId="3186"/>
    <cellStyle name="level1a 2 6 2 6" xfId="3187"/>
    <cellStyle name="level1a 2 6 2 6 2" xfId="3188"/>
    <cellStyle name="level1a 2 6 2 6 2 2" xfId="3189"/>
    <cellStyle name="level1a 2 6 2 7" xfId="3190"/>
    <cellStyle name="level1a 2 6 2 7 2" xfId="3191"/>
    <cellStyle name="level1a 2 6 3" xfId="3192"/>
    <cellStyle name="level1a 2 6 3 2" xfId="3193"/>
    <cellStyle name="level1a 2 6 3 2 2" xfId="3194"/>
    <cellStyle name="level1a 2 6 3 2 2 2" xfId="3195"/>
    <cellStyle name="level1a 2 6 3 2 3" xfId="3196"/>
    <cellStyle name="level1a 2 6 3 2 3 2" xfId="3197"/>
    <cellStyle name="level1a 2 6 3 2 3 2 2" xfId="3198"/>
    <cellStyle name="level1a 2 6 3 2 4" xfId="3199"/>
    <cellStyle name="level1a 2 6 3 3" xfId="3200"/>
    <cellStyle name="level1a 2 6 3 3 2" xfId="3201"/>
    <cellStyle name="level1a 2 6 3 3 2 2" xfId="3202"/>
    <cellStyle name="level1a 2 6 3 3 3" xfId="3203"/>
    <cellStyle name="level1a 2 6 3 3 3 2" xfId="3204"/>
    <cellStyle name="level1a 2 6 3 3 3 2 2" xfId="3205"/>
    <cellStyle name="level1a 2 6 3 3 4" xfId="3206"/>
    <cellStyle name="level1a 2 6 3 3 4 2" xfId="3207"/>
    <cellStyle name="level1a 2 6 3 4" xfId="3208"/>
    <cellStyle name="level1a 2 6 3 5" xfId="3209"/>
    <cellStyle name="level1a 2 6 3 5 2" xfId="3210"/>
    <cellStyle name="level1a 2 6 4" xfId="3211"/>
    <cellStyle name="level1a 2 6 4 2" xfId="3212"/>
    <cellStyle name="level1a 2 6 4 2 2" xfId="3213"/>
    <cellStyle name="level1a 2 6 4 2 2 2" xfId="3214"/>
    <cellStyle name="level1a 2 6 4 2 3" xfId="3215"/>
    <cellStyle name="level1a 2 6 4 2 3 2" xfId="3216"/>
    <cellStyle name="level1a 2 6 4 2 3 2 2" xfId="3217"/>
    <cellStyle name="level1a 2 6 4 2 4" xfId="3218"/>
    <cellStyle name="level1a 2 6 4 3" xfId="3219"/>
    <cellStyle name="level1a 2 6 4 3 2" xfId="3220"/>
    <cellStyle name="level1a 2 6 4 3 2 2" xfId="3221"/>
    <cellStyle name="level1a 2 6 4 3 3" xfId="3222"/>
    <cellStyle name="level1a 2 6 4 3 3 2" xfId="3223"/>
    <cellStyle name="level1a 2 6 4 3 3 2 2" xfId="3224"/>
    <cellStyle name="level1a 2 6 4 3 4" xfId="3225"/>
    <cellStyle name="level1a 2 6 4 4" xfId="3226"/>
    <cellStyle name="level1a 2 6 4 4 2" xfId="3227"/>
    <cellStyle name="level1a 2 6 4 5" xfId="3228"/>
    <cellStyle name="level1a 2 6 4 5 2" xfId="3229"/>
    <cellStyle name="level1a 2 6 4 5 2 2" xfId="3230"/>
    <cellStyle name="level1a 2 6 4 6" xfId="3231"/>
    <cellStyle name="level1a 2 6 4 6 2" xfId="3232"/>
    <cellStyle name="level1a 2 6 5" xfId="3233"/>
    <cellStyle name="level1a 2 6 5 2" xfId="3234"/>
    <cellStyle name="level1a 2 6 5 2 2" xfId="3235"/>
    <cellStyle name="level1a 2 6 5 2 2 2" xfId="3236"/>
    <cellStyle name="level1a 2 6 5 2 3" xfId="3237"/>
    <cellStyle name="level1a 2 6 5 2 3 2" xfId="3238"/>
    <cellStyle name="level1a 2 6 5 2 3 2 2" xfId="3239"/>
    <cellStyle name="level1a 2 6 5 2 4" xfId="3240"/>
    <cellStyle name="level1a 2 6 5 3" xfId="3241"/>
    <cellStyle name="level1a 2 6 5 3 2" xfId="3242"/>
    <cellStyle name="level1a 2 6 5 3 2 2" xfId="3243"/>
    <cellStyle name="level1a 2 6 5 3 3" xfId="3244"/>
    <cellStyle name="level1a 2 6 5 3 3 2" xfId="3245"/>
    <cellStyle name="level1a 2 6 5 3 3 2 2" xfId="3246"/>
    <cellStyle name="level1a 2 6 5 3 4" xfId="3247"/>
    <cellStyle name="level1a 2 6 5 4" xfId="3248"/>
    <cellStyle name="level1a 2 6 5 4 2" xfId="3249"/>
    <cellStyle name="level1a 2 6 5 5" xfId="3250"/>
    <cellStyle name="level1a 2 6 5 5 2" xfId="3251"/>
    <cellStyle name="level1a 2 6 5 5 2 2" xfId="3252"/>
    <cellStyle name="level1a 2 6 5 6" xfId="3253"/>
    <cellStyle name="level1a 2 6 5 6 2" xfId="3254"/>
    <cellStyle name="level1a 2 6 6" xfId="3255"/>
    <cellStyle name="level1a 2 6 6 2" xfId="3256"/>
    <cellStyle name="level1a 2 6 6 2 2" xfId="3257"/>
    <cellStyle name="level1a 2 6 6 2 2 2" xfId="3258"/>
    <cellStyle name="level1a 2 6 6 2 3" xfId="3259"/>
    <cellStyle name="level1a 2 6 6 2 3 2" xfId="3260"/>
    <cellStyle name="level1a 2 6 6 2 3 2 2" xfId="3261"/>
    <cellStyle name="level1a 2 6 6 2 4" xfId="3262"/>
    <cellStyle name="level1a 2 6 6 3" xfId="3263"/>
    <cellStyle name="level1a 2 6 6 3 2" xfId="3264"/>
    <cellStyle name="level1a 2 6 6 3 2 2" xfId="3265"/>
    <cellStyle name="level1a 2 6 6 3 3" xfId="3266"/>
    <cellStyle name="level1a 2 6 6 3 3 2" xfId="3267"/>
    <cellStyle name="level1a 2 6 6 3 3 2 2" xfId="3268"/>
    <cellStyle name="level1a 2 6 6 3 4" xfId="3269"/>
    <cellStyle name="level1a 2 6 6 4" xfId="3270"/>
    <cellStyle name="level1a 2 6 6 4 2" xfId="3271"/>
    <cellStyle name="level1a 2 6 6 5" xfId="3272"/>
    <cellStyle name="level1a 2 6 6 5 2" xfId="3273"/>
    <cellStyle name="level1a 2 6 6 5 2 2" xfId="3274"/>
    <cellStyle name="level1a 2 6 6 6" xfId="3275"/>
    <cellStyle name="level1a 2 6 6 6 2" xfId="3276"/>
    <cellStyle name="level1a 2 6 7" xfId="3277"/>
    <cellStyle name="level1a 2 6 7 2" xfId="3278"/>
    <cellStyle name="level1a 2 6 7 2 2" xfId="3279"/>
    <cellStyle name="level1a 2 6 7 3" xfId="3280"/>
    <cellStyle name="level1a 2 6 7 3 2" xfId="3281"/>
    <cellStyle name="level1a 2 6 7 3 2 2" xfId="3282"/>
    <cellStyle name="level1a 2 6 7 4" xfId="3283"/>
    <cellStyle name="level1a 2 6 8" xfId="3284"/>
    <cellStyle name="level1a 2 6 8 2" xfId="3285"/>
    <cellStyle name="level1a 2 6 8 2 2" xfId="3286"/>
    <cellStyle name="level1a 2 6 8 3" xfId="3287"/>
    <cellStyle name="level1a 2 6 8 3 2" xfId="3288"/>
    <cellStyle name="level1a 2 6 8 3 2 2" xfId="3289"/>
    <cellStyle name="level1a 2 6 8 4" xfId="3290"/>
    <cellStyle name="level1a 2 6 9" xfId="3291"/>
    <cellStyle name="level1a 2 6 9 2" xfId="3292"/>
    <cellStyle name="level1a 2 6_STUD aligned by INSTIT" xfId="3293"/>
    <cellStyle name="level1a 2 7" xfId="3294"/>
    <cellStyle name="level1a 2 7 2" xfId="3295"/>
    <cellStyle name="level1a 2 7 2 2" xfId="3296"/>
    <cellStyle name="level1a 2 7 2 2 2" xfId="3297"/>
    <cellStyle name="level1a 2 7 2 3" xfId="3298"/>
    <cellStyle name="level1a 2 7 2 3 2" xfId="3299"/>
    <cellStyle name="level1a 2 7 2 3 2 2" xfId="3300"/>
    <cellStyle name="level1a 2 7 2 4" xfId="3301"/>
    <cellStyle name="level1a 2 7 3" xfId="3302"/>
    <cellStyle name="level1a 2 7 3 2" xfId="3303"/>
    <cellStyle name="level1a 2 7 3 2 2" xfId="3304"/>
    <cellStyle name="level1a 2 7 3 3" xfId="3305"/>
    <cellStyle name="level1a 2 7 3 3 2" xfId="3306"/>
    <cellStyle name="level1a 2 7 3 3 2 2" xfId="3307"/>
    <cellStyle name="level1a 2 7 3 4" xfId="3308"/>
    <cellStyle name="level1a 2 7 3 4 2" xfId="3309"/>
    <cellStyle name="level1a 2 7 4" xfId="3310"/>
    <cellStyle name="level1a 2 7 5" xfId="3311"/>
    <cellStyle name="level1a 2 7 5 2" xfId="3312"/>
    <cellStyle name="level1a 2 7 6" xfId="3313"/>
    <cellStyle name="level1a 2 7 6 2" xfId="3314"/>
    <cellStyle name="level1a 2 8" xfId="3315"/>
    <cellStyle name="level1a 2 8 2" xfId="3316"/>
    <cellStyle name="level1a 2 8 2 2" xfId="3317"/>
    <cellStyle name="level1a 2 8 2 2 2" xfId="3318"/>
    <cellStyle name="level1a 2 8 2 3" xfId="3319"/>
    <cellStyle name="level1a 2 8 2 3 2" xfId="3320"/>
    <cellStyle name="level1a 2 8 2 3 2 2" xfId="3321"/>
    <cellStyle name="level1a 2 8 2 4" xfId="3322"/>
    <cellStyle name="level1a 2 8 3" xfId="3323"/>
    <cellStyle name="level1a 2 8 3 2" xfId="3324"/>
    <cellStyle name="level1a 2 8 3 2 2" xfId="3325"/>
    <cellStyle name="level1a 2 8 3 3" xfId="3326"/>
    <cellStyle name="level1a 2 8 3 3 2" xfId="3327"/>
    <cellStyle name="level1a 2 8 3 3 2 2" xfId="3328"/>
    <cellStyle name="level1a 2 8 3 4" xfId="3329"/>
    <cellStyle name="level1a 2 8 3 4 2" xfId="3330"/>
    <cellStyle name="level1a 2 8 4" xfId="3331"/>
    <cellStyle name="level1a 2 8 5" xfId="3332"/>
    <cellStyle name="level1a 2 8 5 2" xfId="3333"/>
    <cellStyle name="level1a 2 8 6" xfId="3334"/>
    <cellStyle name="level1a 2 8 6 2" xfId="3335"/>
    <cellStyle name="level1a 2 8 6 2 2" xfId="3336"/>
    <cellStyle name="level1a 2 8 7" xfId="3337"/>
    <cellStyle name="level1a 2 8 7 2" xfId="3338"/>
    <cellStyle name="level1a 2 9" xfId="3339"/>
    <cellStyle name="level1a 2 9 2" xfId="3340"/>
    <cellStyle name="level1a 2 9 2 2" xfId="3341"/>
    <cellStyle name="level1a 2 9 2 2 2" xfId="3342"/>
    <cellStyle name="level1a 2 9 2 3" xfId="3343"/>
    <cellStyle name="level1a 2 9 2 3 2" xfId="3344"/>
    <cellStyle name="level1a 2 9 2 3 2 2" xfId="3345"/>
    <cellStyle name="level1a 2 9 2 4" xfId="3346"/>
    <cellStyle name="level1a 2 9 3" xfId="3347"/>
    <cellStyle name="level1a 2 9 3 2" xfId="3348"/>
    <cellStyle name="level1a 2 9 3 2 2" xfId="3349"/>
    <cellStyle name="level1a 2 9 3 3" xfId="3350"/>
    <cellStyle name="level1a 2 9 3 3 2" xfId="3351"/>
    <cellStyle name="level1a 2 9 3 3 2 2" xfId="3352"/>
    <cellStyle name="level1a 2 9 3 4" xfId="3353"/>
    <cellStyle name="level1a 2 9 3 4 2" xfId="3354"/>
    <cellStyle name="level1a 2 9 4" xfId="3355"/>
    <cellStyle name="level1a 2 9 5" xfId="3356"/>
    <cellStyle name="level1a 2 9 5 2" xfId="3357"/>
    <cellStyle name="level1a 2 9 5 2 2" xfId="3358"/>
    <cellStyle name="level1a 2 9 6" xfId="3359"/>
    <cellStyle name="level1a 2 9 6 2" xfId="3360"/>
    <cellStyle name="level1a 2_STUD aligned by INSTIT" xfId="3361"/>
    <cellStyle name="level1a 3" xfId="3362"/>
    <cellStyle name="level1a 3 10" xfId="3363"/>
    <cellStyle name="level1a 3 10 2" xfId="3364"/>
    <cellStyle name="level1a 3 10 2 2" xfId="3365"/>
    <cellStyle name="level1a 3 10 2 2 2" xfId="3366"/>
    <cellStyle name="level1a 3 10 2 3" xfId="3367"/>
    <cellStyle name="level1a 3 10 2 3 2" xfId="3368"/>
    <cellStyle name="level1a 3 10 2 3 2 2" xfId="3369"/>
    <cellStyle name="level1a 3 10 2 4" xfId="3370"/>
    <cellStyle name="level1a 3 10 3" xfId="3371"/>
    <cellStyle name="level1a 3 10 3 2" xfId="3372"/>
    <cellStyle name="level1a 3 10 3 2 2" xfId="3373"/>
    <cellStyle name="level1a 3 10 3 3" xfId="3374"/>
    <cellStyle name="level1a 3 10 3 3 2" xfId="3375"/>
    <cellStyle name="level1a 3 10 3 3 2 2" xfId="3376"/>
    <cellStyle name="level1a 3 10 3 4" xfId="3377"/>
    <cellStyle name="level1a 3 10 3 4 2" xfId="3378"/>
    <cellStyle name="level1a 3 10 4" xfId="3379"/>
    <cellStyle name="level1a 3 10 5" xfId="3380"/>
    <cellStyle name="level1a 3 10 5 2" xfId="3381"/>
    <cellStyle name="level1a 3 10 6" xfId="3382"/>
    <cellStyle name="level1a 3 10 6 2" xfId="3383"/>
    <cellStyle name="level1a 3 10 6 2 2" xfId="3384"/>
    <cellStyle name="level1a 3 10 7" xfId="3385"/>
    <cellStyle name="level1a 3 10 7 2" xfId="3386"/>
    <cellStyle name="level1a 3 11" xfId="3387"/>
    <cellStyle name="level1a 3 11 2" xfId="3388"/>
    <cellStyle name="level1a 3 11 2 2" xfId="3389"/>
    <cellStyle name="level1a 3 11 2 2 2" xfId="3390"/>
    <cellStyle name="level1a 3 11 2 3" xfId="3391"/>
    <cellStyle name="level1a 3 11 2 3 2" xfId="3392"/>
    <cellStyle name="level1a 3 11 2 3 2 2" xfId="3393"/>
    <cellStyle name="level1a 3 11 2 4" xfId="3394"/>
    <cellStyle name="level1a 3 11 3" xfId="3395"/>
    <cellStyle name="level1a 3 11 3 2" xfId="3396"/>
    <cellStyle name="level1a 3 11 3 2 2" xfId="3397"/>
    <cellStyle name="level1a 3 11 3 3" xfId="3398"/>
    <cellStyle name="level1a 3 11 3 3 2" xfId="3399"/>
    <cellStyle name="level1a 3 11 3 3 2 2" xfId="3400"/>
    <cellStyle name="level1a 3 11 3 4" xfId="3401"/>
    <cellStyle name="level1a 3 11 4" xfId="3402"/>
    <cellStyle name="level1a 3 11 4 2" xfId="3403"/>
    <cellStyle name="level1a 3 11 5" xfId="3404"/>
    <cellStyle name="level1a 3 11 5 2" xfId="3405"/>
    <cellStyle name="level1a 3 11 5 2 2" xfId="3406"/>
    <cellStyle name="level1a 3 11 6" xfId="3407"/>
    <cellStyle name="level1a 3 11 6 2" xfId="3408"/>
    <cellStyle name="level1a 3 12" xfId="3409"/>
    <cellStyle name="level1a 3 12 2" xfId="3410"/>
    <cellStyle name="level1a 3 12 2 2" xfId="3411"/>
    <cellStyle name="level1a 3 12 3" xfId="3412"/>
    <cellStyle name="level1a 3 12 3 2" xfId="3413"/>
    <cellStyle name="level1a 3 12 3 2 2" xfId="3414"/>
    <cellStyle name="level1a 3 12 4" xfId="3415"/>
    <cellStyle name="level1a 3 13" xfId="3416"/>
    <cellStyle name="level1a 3 14" xfId="3417"/>
    <cellStyle name="level1a 3 14 2" xfId="3418"/>
    <cellStyle name="level1a 3 2" xfId="3419"/>
    <cellStyle name="level1a 3 2 10" xfId="3420"/>
    <cellStyle name="level1a 3 2 10 2" xfId="3421"/>
    <cellStyle name="level1a 3 2 10 2 2" xfId="3422"/>
    <cellStyle name="level1a 3 2 10 2 2 2" xfId="3423"/>
    <cellStyle name="level1a 3 2 10 2 3" xfId="3424"/>
    <cellStyle name="level1a 3 2 10 2 3 2" xfId="3425"/>
    <cellStyle name="level1a 3 2 10 2 3 2 2" xfId="3426"/>
    <cellStyle name="level1a 3 2 10 2 4" xfId="3427"/>
    <cellStyle name="level1a 3 2 10 3" xfId="3428"/>
    <cellStyle name="level1a 3 2 10 3 2" xfId="3429"/>
    <cellStyle name="level1a 3 2 10 3 2 2" xfId="3430"/>
    <cellStyle name="level1a 3 2 10 3 3" xfId="3431"/>
    <cellStyle name="level1a 3 2 10 3 3 2" xfId="3432"/>
    <cellStyle name="level1a 3 2 10 3 3 2 2" xfId="3433"/>
    <cellStyle name="level1a 3 2 10 3 4" xfId="3434"/>
    <cellStyle name="level1a 3 2 10 4" xfId="3435"/>
    <cellStyle name="level1a 3 2 10 4 2" xfId="3436"/>
    <cellStyle name="level1a 3 2 10 5" xfId="3437"/>
    <cellStyle name="level1a 3 2 10 5 2" xfId="3438"/>
    <cellStyle name="level1a 3 2 10 5 2 2" xfId="3439"/>
    <cellStyle name="level1a 3 2 10 6" xfId="3440"/>
    <cellStyle name="level1a 3 2 10 6 2" xfId="3441"/>
    <cellStyle name="level1a 3 2 11" xfId="3442"/>
    <cellStyle name="level1a 3 2 11 2" xfId="3443"/>
    <cellStyle name="level1a 3 2 11 2 2" xfId="3444"/>
    <cellStyle name="level1a 3 2 11 3" xfId="3445"/>
    <cellStyle name="level1a 3 2 11 3 2" xfId="3446"/>
    <cellStyle name="level1a 3 2 11 3 2 2" xfId="3447"/>
    <cellStyle name="level1a 3 2 11 4" xfId="3448"/>
    <cellStyle name="level1a 3 2 12" xfId="3449"/>
    <cellStyle name="level1a 3 2 12 2" xfId="3450"/>
    <cellStyle name="level1a 3 2 2" xfId="3451"/>
    <cellStyle name="level1a 3 2 2 10" xfId="3452"/>
    <cellStyle name="level1a 3 2 2 10 2" xfId="3453"/>
    <cellStyle name="level1a 3 2 2 2" xfId="3454"/>
    <cellStyle name="level1a 3 2 2 2 2" xfId="3455"/>
    <cellStyle name="level1a 3 2 2 2 2 2" xfId="3456"/>
    <cellStyle name="level1a 3 2 2 2 2 2 2" xfId="3457"/>
    <cellStyle name="level1a 3 2 2 2 2 2 2 2" xfId="3458"/>
    <cellStyle name="level1a 3 2 2 2 2 2 3" xfId="3459"/>
    <cellStyle name="level1a 3 2 2 2 2 2 3 2" xfId="3460"/>
    <cellStyle name="level1a 3 2 2 2 2 2 3 2 2" xfId="3461"/>
    <cellStyle name="level1a 3 2 2 2 2 2 4" xfId="3462"/>
    <cellStyle name="level1a 3 2 2 2 2 3" xfId="3463"/>
    <cellStyle name="level1a 3 2 2 2 2 3 2" xfId="3464"/>
    <cellStyle name="level1a 3 2 2 2 2 3 2 2" xfId="3465"/>
    <cellStyle name="level1a 3 2 2 2 2 3 3" xfId="3466"/>
    <cellStyle name="level1a 3 2 2 2 2 3 3 2" xfId="3467"/>
    <cellStyle name="level1a 3 2 2 2 2 3 3 2 2" xfId="3468"/>
    <cellStyle name="level1a 3 2 2 2 2 3 4" xfId="3469"/>
    <cellStyle name="level1a 3 2 2 2 2 3 4 2" xfId="3470"/>
    <cellStyle name="level1a 3 2 2 2 2 4" xfId="3471"/>
    <cellStyle name="level1a 3 2 2 2 2 5" xfId="3472"/>
    <cellStyle name="level1a 3 2 2 2 2 5 2" xfId="3473"/>
    <cellStyle name="level1a 3 2 2 2 2 6" xfId="3474"/>
    <cellStyle name="level1a 3 2 2 2 2 6 2" xfId="3475"/>
    <cellStyle name="level1a 3 2 2 2 3" xfId="3476"/>
    <cellStyle name="level1a 3 2 2 2 3 2" xfId="3477"/>
    <cellStyle name="level1a 3 2 2 2 3 2 2" xfId="3478"/>
    <cellStyle name="level1a 3 2 2 2 3 2 2 2" xfId="3479"/>
    <cellStyle name="level1a 3 2 2 2 3 2 3" xfId="3480"/>
    <cellStyle name="level1a 3 2 2 2 3 2 3 2" xfId="3481"/>
    <cellStyle name="level1a 3 2 2 2 3 2 3 2 2" xfId="3482"/>
    <cellStyle name="level1a 3 2 2 2 3 2 4" xfId="3483"/>
    <cellStyle name="level1a 3 2 2 2 3 3" xfId="3484"/>
    <cellStyle name="level1a 3 2 2 2 3 3 2" xfId="3485"/>
    <cellStyle name="level1a 3 2 2 2 3 3 2 2" xfId="3486"/>
    <cellStyle name="level1a 3 2 2 2 3 3 3" xfId="3487"/>
    <cellStyle name="level1a 3 2 2 2 3 3 3 2" xfId="3488"/>
    <cellStyle name="level1a 3 2 2 2 3 3 3 2 2" xfId="3489"/>
    <cellStyle name="level1a 3 2 2 2 3 3 4" xfId="3490"/>
    <cellStyle name="level1a 3 2 2 2 3 3 4 2" xfId="3491"/>
    <cellStyle name="level1a 3 2 2 2 3 4" xfId="3492"/>
    <cellStyle name="level1a 3 2 2 2 3 5" xfId="3493"/>
    <cellStyle name="level1a 3 2 2 2 3 5 2" xfId="3494"/>
    <cellStyle name="level1a 3 2 2 2 3 5 2 2" xfId="3495"/>
    <cellStyle name="level1a 3 2 2 2 3 6" xfId="3496"/>
    <cellStyle name="level1a 3 2 2 2 3 6 2" xfId="3497"/>
    <cellStyle name="level1a 3 2 2 2 4" xfId="3498"/>
    <cellStyle name="level1a 3 2 2 2 4 2" xfId="3499"/>
    <cellStyle name="level1a 3 2 2 2 4 2 2" xfId="3500"/>
    <cellStyle name="level1a 3 2 2 2 4 2 2 2" xfId="3501"/>
    <cellStyle name="level1a 3 2 2 2 4 2 3" xfId="3502"/>
    <cellStyle name="level1a 3 2 2 2 4 2 3 2" xfId="3503"/>
    <cellStyle name="level1a 3 2 2 2 4 2 3 2 2" xfId="3504"/>
    <cellStyle name="level1a 3 2 2 2 4 2 4" xfId="3505"/>
    <cellStyle name="level1a 3 2 2 2 4 3" xfId="3506"/>
    <cellStyle name="level1a 3 2 2 2 4 3 2" xfId="3507"/>
    <cellStyle name="level1a 3 2 2 2 4 3 2 2" xfId="3508"/>
    <cellStyle name="level1a 3 2 2 2 4 3 3" xfId="3509"/>
    <cellStyle name="level1a 3 2 2 2 4 3 3 2" xfId="3510"/>
    <cellStyle name="level1a 3 2 2 2 4 3 3 2 2" xfId="3511"/>
    <cellStyle name="level1a 3 2 2 2 4 3 4" xfId="3512"/>
    <cellStyle name="level1a 3 2 2 2 4 3 4 2" xfId="3513"/>
    <cellStyle name="level1a 3 2 2 2 4 4" xfId="3514"/>
    <cellStyle name="level1a 3 2 2 2 4 5" xfId="3515"/>
    <cellStyle name="level1a 3 2 2 2 4 5 2" xfId="3516"/>
    <cellStyle name="level1a 3 2 2 2 4 6" xfId="3517"/>
    <cellStyle name="level1a 3 2 2 2 4 6 2" xfId="3518"/>
    <cellStyle name="level1a 3 2 2 2 4 6 2 2" xfId="3519"/>
    <cellStyle name="level1a 3 2 2 2 4 7" xfId="3520"/>
    <cellStyle name="level1a 3 2 2 2 4 7 2" xfId="3521"/>
    <cellStyle name="level1a 3 2 2 2 5" xfId="3522"/>
    <cellStyle name="level1a 3 2 2 2 5 2" xfId="3523"/>
    <cellStyle name="level1a 3 2 2 2 5 2 2" xfId="3524"/>
    <cellStyle name="level1a 3 2 2 2 5 2 2 2" xfId="3525"/>
    <cellStyle name="level1a 3 2 2 2 5 2 3" xfId="3526"/>
    <cellStyle name="level1a 3 2 2 2 5 2 3 2" xfId="3527"/>
    <cellStyle name="level1a 3 2 2 2 5 2 3 2 2" xfId="3528"/>
    <cellStyle name="level1a 3 2 2 2 5 2 4" xfId="3529"/>
    <cellStyle name="level1a 3 2 2 2 5 3" xfId="3530"/>
    <cellStyle name="level1a 3 2 2 2 5 3 2" xfId="3531"/>
    <cellStyle name="level1a 3 2 2 2 5 3 2 2" xfId="3532"/>
    <cellStyle name="level1a 3 2 2 2 5 3 3" xfId="3533"/>
    <cellStyle name="level1a 3 2 2 2 5 3 3 2" xfId="3534"/>
    <cellStyle name="level1a 3 2 2 2 5 3 3 2 2" xfId="3535"/>
    <cellStyle name="level1a 3 2 2 2 5 3 4" xfId="3536"/>
    <cellStyle name="level1a 3 2 2 2 5 4" xfId="3537"/>
    <cellStyle name="level1a 3 2 2 2 5 4 2" xfId="3538"/>
    <cellStyle name="level1a 3 2 2 2 5 5" xfId="3539"/>
    <cellStyle name="level1a 3 2 2 2 5 5 2" xfId="3540"/>
    <cellStyle name="level1a 3 2 2 2 5 5 2 2" xfId="3541"/>
    <cellStyle name="level1a 3 2 2 2 5 6" xfId="3542"/>
    <cellStyle name="level1a 3 2 2 2 5 6 2" xfId="3543"/>
    <cellStyle name="level1a 3 2 2 2 6" xfId="3544"/>
    <cellStyle name="level1a 3 2 2 2 6 2" xfId="3545"/>
    <cellStyle name="level1a 3 2 2 2 6 2 2" xfId="3546"/>
    <cellStyle name="level1a 3 2 2 2 6 2 2 2" xfId="3547"/>
    <cellStyle name="level1a 3 2 2 2 6 2 3" xfId="3548"/>
    <cellStyle name="level1a 3 2 2 2 6 2 3 2" xfId="3549"/>
    <cellStyle name="level1a 3 2 2 2 6 2 3 2 2" xfId="3550"/>
    <cellStyle name="level1a 3 2 2 2 6 2 4" xfId="3551"/>
    <cellStyle name="level1a 3 2 2 2 6 3" xfId="3552"/>
    <cellStyle name="level1a 3 2 2 2 6 3 2" xfId="3553"/>
    <cellStyle name="level1a 3 2 2 2 6 3 2 2" xfId="3554"/>
    <cellStyle name="level1a 3 2 2 2 6 3 3" xfId="3555"/>
    <cellStyle name="level1a 3 2 2 2 6 3 3 2" xfId="3556"/>
    <cellStyle name="level1a 3 2 2 2 6 3 3 2 2" xfId="3557"/>
    <cellStyle name="level1a 3 2 2 2 6 3 4" xfId="3558"/>
    <cellStyle name="level1a 3 2 2 2 6 4" xfId="3559"/>
    <cellStyle name="level1a 3 2 2 2 6 4 2" xfId="3560"/>
    <cellStyle name="level1a 3 2 2 2 6 5" xfId="3561"/>
    <cellStyle name="level1a 3 2 2 2 6 5 2" xfId="3562"/>
    <cellStyle name="level1a 3 2 2 2 6 5 2 2" xfId="3563"/>
    <cellStyle name="level1a 3 2 2 2 6 6" xfId="3564"/>
    <cellStyle name="level1a 3 2 2 2 6 6 2" xfId="3565"/>
    <cellStyle name="level1a 3 2 2 2 7" xfId="3566"/>
    <cellStyle name="level1a 3 2 2 2 7 2" xfId="3567"/>
    <cellStyle name="level1a 3 2 2 2 7 2 2" xfId="3568"/>
    <cellStyle name="level1a 3 2 2 2 7 3" xfId="3569"/>
    <cellStyle name="level1a 3 2 2 2 7 3 2" xfId="3570"/>
    <cellStyle name="level1a 3 2 2 2 7 3 2 2" xfId="3571"/>
    <cellStyle name="level1a 3 2 2 2 7 4" xfId="3572"/>
    <cellStyle name="level1a 3 2 2 2 8" xfId="3573"/>
    <cellStyle name="level1a 3 2 2 2 8 2" xfId="3574"/>
    <cellStyle name="level1a 3 2 2 2_STUD aligned by INSTIT" xfId="3575"/>
    <cellStyle name="level1a 3 2 2 3" xfId="3576"/>
    <cellStyle name="level1a 3 2 2 3 2" xfId="3577"/>
    <cellStyle name="level1a 3 2 2 3 2 2" xfId="3578"/>
    <cellStyle name="level1a 3 2 2 3 2 2 2" xfId="3579"/>
    <cellStyle name="level1a 3 2 2 3 2 2 2 2" xfId="3580"/>
    <cellStyle name="level1a 3 2 2 3 2 2 3" xfId="3581"/>
    <cellStyle name="level1a 3 2 2 3 2 2 3 2" xfId="3582"/>
    <cellStyle name="level1a 3 2 2 3 2 2 3 2 2" xfId="3583"/>
    <cellStyle name="level1a 3 2 2 3 2 2 4" xfId="3584"/>
    <cellStyle name="level1a 3 2 2 3 2 3" xfId="3585"/>
    <cellStyle name="level1a 3 2 2 3 2 3 2" xfId="3586"/>
    <cellStyle name="level1a 3 2 2 3 2 3 2 2" xfId="3587"/>
    <cellStyle name="level1a 3 2 2 3 2 3 3" xfId="3588"/>
    <cellStyle name="level1a 3 2 2 3 2 3 3 2" xfId="3589"/>
    <cellStyle name="level1a 3 2 2 3 2 3 3 2 2" xfId="3590"/>
    <cellStyle name="level1a 3 2 2 3 2 3 4" xfId="3591"/>
    <cellStyle name="level1a 3 2 2 3 2 3 4 2" xfId="3592"/>
    <cellStyle name="level1a 3 2 2 3 2 4" xfId="3593"/>
    <cellStyle name="level1a 3 2 2 3 2 5" xfId="3594"/>
    <cellStyle name="level1a 3 2 2 3 2 5 2" xfId="3595"/>
    <cellStyle name="level1a 3 2 2 3 2 5 2 2" xfId="3596"/>
    <cellStyle name="level1a 3 2 2 3 2 6" xfId="3597"/>
    <cellStyle name="level1a 3 2 2 3 2 6 2" xfId="3598"/>
    <cellStyle name="level1a 3 2 2 3 3" xfId="3599"/>
    <cellStyle name="level1a 3 2 2 3 3 2" xfId="3600"/>
    <cellStyle name="level1a 3 2 2 3 3 2 2" xfId="3601"/>
    <cellStyle name="level1a 3 2 2 3 3 2 2 2" xfId="3602"/>
    <cellStyle name="level1a 3 2 2 3 3 2 3" xfId="3603"/>
    <cellStyle name="level1a 3 2 2 3 3 2 3 2" xfId="3604"/>
    <cellStyle name="level1a 3 2 2 3 3 2 3 2 2" xfId="3605"/>
    <cellStyle name="level1a 3 2 2 3 3 2 4" xfId="3606"/>
    <cellStyle name="level1a 3 2 2 3 3 3" xfId="3607"/>
    <cellStyle name="level1a 3 2 2 3 3 3 2" xfId="3608"/>
    <cellStyle name="level1a 3 2 2 3 3 3 2 2" xfId="3609"/>
    <cellStyle name="level1a 3 2 2 3 3 3 3" xfId="3610"/>
    <cellStyle name="level1a 3 2 2 3 3 3 3 2" xfId="3611"/>
    <cellStyle name="level1a 3 2 2 3 3 3 3 2 2" xfId="3612"/>
    <cellStyle name="level1a 3 2 2 3 3 3 4" xfId="3613"/>
    <cellStyle name="level1a 3 2 2 3 3 4" xfId="3614"/>
    <cellStyle name="level1a 3 2 2 3 3 4 2" xfId="3615"/>
    <cellStyle name="level1a 3 2 2 3 3 5" xfId="3616"/>
    <cellStyle name="level1a 3 2 2 3 3 5 2" xfId="3617"/>
    <cellStyle name="level1a 3 2 2 3 4" xfId="3618"/>
    <cellStyle name="level1a 3 2 2 3 4 2" xfId="3619"/>
    <cellStyle name="level1a 3 2 2 3 4 2 2" xfId="3620"/>
    <cellStyle name="level1a 3 2 2 3 4 2 2 2" xfId="3621"/>
    <cellStyle name="level1a 3 2 2 3 4 2 3" xfId="3622"/>
    <cellStyle name="level1a 3 2 2 3 4 2 3 2" xfId="3623"/>
    <cellStyle name="level1a 3 2 2 3 4 2 3 2 2" xfId="3624"/>
    <cellStyle name="level1a 3 2 2 3 4 2 4" xfId="3625"/>
    <cellStyle name="level1a 3 2 2 3 4 3" xfId="3626"/>
    <cellStyle name="level1a 3 2 2 3 4 3 2" xfId="3627"/>
    <cellStyle name="level1a 3 2 2 3 4 3 2 2" xfId="3628"/>
    <cellStyle name="level1a 3 2 2 3 4 3 3" xfId="3629"/>
    <cellStyle name="level1a 3 2 2 3 4 3 3 2" xfId="3630"/>
    <cellStyle name="level1a 3 2 2 3 4 3 3 2 2" xfId="3631"/>
    <cellStyle name="level1a 3 2 2 3 4 3 4" xfId="3632"/>
    <cellStyle name="level1a 3 2 2 3 4 4" xfId="3633"/>
    <cellStyle name="level1a 3 2 2 3 4 4 2" xfId="3634"/>
    <cellStyle name="level1a 3 2 2 3 4 5" xfId="3635"/>
    <cellStyle name="level1a 3 2 2 3 4 5 2" xfId="3636"/>
    <cellStyle name="level1a 3 2 2 3 4 5 2 2" xfId="3637"/>
    <cellStyle name="level1a 3 2 2 3 4 6" xfId="3638"/>
    <cellStyle name="level1a 3 2 2 3 4 6 2" xfId="3639"/>
    <cellStyle name="level1a 3 2 2 3 5" xfId="3640"/>
    <cellStyle name="level1a 3 2 2 3 5 2" xfId="3641"/>
    <cellStyle name="level1a 3 2 2 3 5 2 2" xfId="3642"/>
    <cellStyle name="level1a 3 2 2 3 5 2 2 2" xfId="3643"/>
    <cellStyle name="level1a 3 2 2 3 5 2 3" xfId="3644"/>
    <cellStyle name="level1a 3 2 2 3 5 2 3 2" xfId="3645"/>
    <cellStyle name="level1a 3 2 2 3 5 2 3 2 2" xfId="3646"/>
    <cellStyle name="level1a 3 2 2 3 5 2 4" xfId="3647"/>
    <cellStyle name="level1a 3 2 2 3 5 3" xfId="3648"/>
    <cellStyle name="level1a 3 2 2 3 5 3 2" xfId="3649"/>
    <cellStyle name="level1a 3 2 2 3 5 3 2 2" xfId="3650"/>
    <cellStyle name="level1a 3 2 2 3 5 3 3" xfId="3651"/>
    <cellStyle name="level1a 3 2 2 3 5 3 3 2" xfId="3652"/>
    <cellStyle name="level1a 3 2 2 3 5 3 3 2 2" xfId="3653"/>
    <cellStyle name="level1a 3 2 2 3 5 3 4" xfId="3654"/>
    <cellStyle name="level1a 3 2 2 3 5 4" xfId="3655"/>
    <cellStyle name="level1a 3 2 2 3 5 4 2" xfId="3656"/>
    <cellStyle name="level1a 3 2 2 3 5 5" xfId="3657"/>
    <cellStyle name="level1a 3 2 2 3 5 5 2" xfId="3658"/>
    <cellStyle name="level1a 3 2 2 3 5 5 2 2" xfId="3659"/>
    <cellStyle name="level1a 3 2 2 3 5 6" xfId="3660"/>
    <cellStyle name="level1a 3 2 2 3 5 6 2" xfId="3661"/>
    <cellStyle name="level1a 3 2 2 3 6" xfId="3662"/>
    <cellStyle name="level1a 3 2 2 3 6 2" xfId="3663"/>
    <cellStyle name="level1a 3 2 2 3 6 2 2" xfId="3664"/>
    <cellStyle name="level1a 3 2 2 3 6 2 2 2" xfId="3665"/>
    <cellStyle name="level1a 3 2 2 3 6 2 3" xfId="3666"/>
    <cellStyle name="level1a 3 2 2 3 6 2 3 2" xfId="3667"/>
    <cellStyle name="level1a 3 2 2 3 6 2 3 2 2" xfId="3668"/>
    <cellStyle name="level1a 3 2 2 3 6 2 4" xfId="3669"/>
    <cellStyle name="level1a 3 2 2 3 6 3" xfId="3670"/>
    <cellStyle name="level1a 3 2 2 3 6 3 2" xfId="3671"/>
    <cellStyle name="level1a 3 2 2 3 6 3 2 2" xfId="3672"/>
    <cellStyle name="level1a 3 2 2 3 6 3 3" xfId="3673"/>
    <cellStyle name="level1a 3 2 2 3 6 3 3 2" xfId="3674"/>
    <cellStyle name="level1a 3 2 2 3 6 3 3 2 2" xfId="3675"/>
    <cellStyle name="level1a 3 2 2 3 6 3 4" xfId="3676"/>
    <cellStyle name="level1a 3 2 2 3 6 4" xfId="3677"/>
    <cellStyle name="level1a 3 2 2 3 6 4 2" xfId="3678"/>
    <cellStyle name="level1a 3 2 2 3 6 5" xfId="3679"/>
    <cellStyle name="level1a 3 2 2 3 6 5 2" xfId="3680"/>
    <cellStyle name="level1a 3 2 2 3 6 5 2 2" xfId="3681"/>
    <cellStyle name="level1a 3 2 2 3 6 6" xfId="3682"/>
    <cellStyle name="level1a 3 2 2 3 6 6 2" xfId="3683"/>
    <cellStyle name="level1a 3 2 2 3 7" xfId="3684"/>
    <cellStyle name="level1a 3 2 2 3 7 2" xfId="3685"/>
    <cellStyle name="level1a 3 2 2 3 7 2 2" xfId="3686"/>
    <cellStyle name="level1a 3 2 2 3 7 3" xfId="3687"/>
    <cellStyle name="level1a 3 2 2 3 7 3 2" xfId="3688"/>
    <cellStyle name="level1a 3 2 2 3 7 3 2 2" xfId="3689"/>
    <cellStyle name="level1a 3 2 2 3 7 4" xfId="3690"/>
    <cellStyle name="level1a 3 2 2 3 8" xfId="3691"/>
    <cellStyle name="level1a 3 2 2 3 8 2" xfId="3692"/>
    <cellStyle name="level1a 3 2 2 3 8 2 2" xfId="3693"/>
    <cellStyle name="level1a 3 2 2 3 8 3" xfId="3694"/>
    <cellStyle name="level1a 3 2 2 3 8 3 2" xfId="3695"/>
    <cellStyle name="level1a 3 2 2 3 8 3 2 2" xfId="3696"/>
    <cellStyle name="level1a 3 2 2 3 8 4" xfId="3697"/>
    <cellStyle name="level1a 3 2 2 3 9" xfId="3698"/>
    <cellStyle name="level1a 3 2 2 3 9 2" xfId="3699"/>
    <cellStyle name="level1a 3 2 2 3_STUD aligned by INSTIT" xfId="3700"/>
    <cellStyle name="level1a 3 2 2 4" xfId="3701"/>
    <cellStyle name="level1a 3 2 2 4 2" xfId="3702"/>
    <cellStyle name="level1a 3 2 2 4 2 2" xfId="3703"/>
    <cellStyle name="level1a 3 2 2 4 2 2 2" xfId="3704"/>
    <cellStyle name="level1a 3 2 2 4 2 3" xfId="3705"/>
    <cellStyle name="level1a 3 2 2 4 2 3 2" xfId="3706"/>
    <cellStyle name="level1a 3 2 2 4 2 3 2 2" xfId="3707"/>
    <cellStyle name="level1a 3 2 2 4 2 4" xfId="3708"/>
    <cellStyle name="level1a 3 2 2 4 3" xfId="3709"/>
    <cellStyle name="level1a 3 2 2 4 3 2" xfId="3710"/>
    <cellStyle name="level1a 3 2 2 4 3 2 2" xfId="3711"/>
    <cellStyle name="level1a 3 2 2 4 3 3" xfId="3712"/>
    <cellStyle name="level1a 3 2 2 4 3 3 2" xfId="3713"/>
    <cellStyle name="level1a 3 2 2 4 3 3 2 2" xfId="3714"/>
    <cellStyle name="level1a 3 2 2 4 3 4" xfId="3715"/>
    <cellStyle name="level1a 3 2 2 4 3 4 2" xfId="3716"/>
    <cellStyle name="level1a 3 2 2 4 4" xfId="3717"/>
    <cellStyle name="level1a 3 2 2 4 5" xfId="3718"/>
    <cellStyle name="level1a 3 2 2 4 5 2" xfId="3719"/>
    <cellStyle name="level1a 3 2 2 4 6" xfId="3720"/>
    <cellStyle name="level1a 3 2 2 4 6 2" xfId="3721"/>
    <cellStyle name="level1a 3 2 2 5" xfId="3722"/>
    <cellStyle name="level1a 3 2 2 5 2" xfId="3723"/>
    <cellStyle name="level1a 3 2 2 5 2 2" xfId="3724"/>
    <cellStyle name="level1a 3 2 2 5 2 2 2" xfId="3725"/>
    <cellStyle name="level1a 3 2 2 5 2 3" xfId="3726"/>
    <cellStyle name="level1a 3 2 2 5 2 3 2" xfId="3727"/>
    <cellStyle name="level1a 3 2 2 5 2 3 2 2" xfId="3728"/>
    <cellStyle name="level1a 3 2 2 5 2 4" xfId="3729"/>
    <cellStyle name="level1a 3 2 2 5 3" xfId="3730"/>
    <cellStyle name="level1a 3 2 2 5 3 2" xfId="3731"/>
    <cellStyle name="level1a 3 2 2 5 3 2 2" xfId="3732"/>
    <cellStyle name="level1a 3 2 2 5 3 3" xfId="3733"/>
    <cellStyle name="level1a 3 2 2 5 3 3 2" xfId="3734"/>
    <cellStyle name="level1a 3 2 2 5 3 3 2 2" xfId="3735"/>
    <cellStyle name="level1a 3 2 2 5 3 4" xfId="3736"/>
    <cellStyle name="level1a 3 2 2 5 3 4 2" xfId="3737"/>
    <cellStyle name="level1a 3 2 2 5 4" xfId="3738"/>
    <cellStyle name="level1a 3 2 2 5 5" xfId="3739"/>
    <cellStyle name="level1a 3 2 2 5 5 2" xfId="3740"/>
    <cellStyle name="level1a 3 2 2 5 6" xfId="3741"/>
    <cellStyle name="level1a 3 2 2 5 6 2" xfId="3742"/>
    <cellStyle name="level1a 3 2 2 5 6 2 2" xfId="3743"/>
    <cellStyle name="level1a 3 2 2 5 7" xfId="3744"/>
    <cellStyle name="level1a 3 2 2 5 7 2" xfId="3745"/>
    <cellStyle name="level1a 3 2 2 6" xfId="3746"/>
    <cellStyle name="level1a 3 2 2 6 2" xfId="3747"/>
    <cellStyle name="level1a 3 2 2 6 2 2" xfId="3748"/>
    <cellStyle name="level1a 3 2 2 6 2 2 2" xfId="3749"/>
    <cellStyle name="level1a 3 2 2 6 2 3" xfId="3750"/>
    <cellStyle name="level1a 3 2 2 6 2 3 2" xfId="3751"/>
    <cellStyle name="level1a 3 2 2 6 2 3 2 2" xfId="3752"/>
    <cellStyle name="level1a 3 2 2 6 2 4" xfId="3753"/>
    <cellStyle name="level1a 3 2 2 6 3" xfId="3754"/>
    <cellStyle name="level1a 3 2 2 6 3 2" xfId="3755"/>
    <cellStyle name="level1a 3 2 2 6 3 2 2" xfId="3756"/>
    <cellStyle name="level1a 3 2 2 6 3 3" xfId="3757"/>
    <cellStyle name="level1a 3 2 2 6 3 3 2" xfId="3758"/>
    <cellStyle name="level1a 3 2 2 6 3 3 2 2" xfId="3759"/>
    <cellStyle name="level1a 3 2 2 6 3 4" xfId="3760"/>
    <cellStyle name="level1a 3 2 2 6 3 4 2" xfId="3761"/>
    <cellStyle name="level1a 3 2 2 6 4" xfId="3762"/>
    <cellStyle name="level1a 3 2 2 6 5" xfId="3763"/>
    <cellStyle name="level1a 3 2 2 6 5 2" xfId="3764"/>
    <cellStyle name="level1a 3 2 2 6 5 2 2" xfId="3765"/>
    <cellStyle name="level1a 3 2 2 6 6" xfId="3766"/>
    <cellStyle name="level1a 3 2 2 6 6 2" xfId="3767"/>
    <cellStyle name="level1a 3 2 2 7" xfId="3768"/>
    <cellStyle name="level1a 3 2 2 7 2" xfId="3769"/>
    <cellStyle name="level1a 3 2 2 7 2 2" xfId="3770"/>
    <cellStyle name="level1a 3 2 2 7 2 2 2" xfId="3771"/>
    <cellStyle name="level1a 3 2 2 7 2 3" xfId="3772"/>
    <cellStyle name="level1a 3 2 2 7 2 3 2" xfId="3773"/>
    <cellStyle name="level1a 3 2 2 7 2 3 2 2" xfId="3774"/>
    <cellStyle name="level1a 3 2 2 7 2 4" xfId="3775"/>
    <cellStyle name="level1a 3 2 2 7 3" xfId="3776"/>
    <cellStyle name="level1a 3 2 2 7 3 2" xfId="3777"/>
    <cellStyle name="level1a 3 2 2 7 3 2 2" xfId="3778"/>
    <cellStyle name="level1a 3 2 2 7 3 3" xfId="3779"/>
    <cellStyle name="level1a 3 2 2 7 3 3 2" xfId="3780"/>
    <cellStyle name="level1a 3 2 2 7 3 3 2 2" xfId="3781"/>
    <cellStyle name="level1a 3 2 2 7 3 4" xfId="3782"/>
    <cellStyle name="level1a 3 2 2 7 3 4 2" xfId="3783"/>
    <cellStyle name="level1a 3 2 2 7 4" xfId="3784"/>
    <cellStyle name="level1a 3 2 2 7 5" xfId="3785"/>
    <cellStyle name="level1a 3 2 2 7 5 2" xfId="3786"/>
    <cellStyle name="level1a 3 2 2 7 6" xfId="3787"/>
    <cellStyle name="level1a 3 2 2 7 6 2" xfId="3788"/>
    <cellStyle name="level1a 3 2 2 7 6 2 2" xfId="3789"/>
    <cellStyle name="level1a 3 2 2 7 7" xfId="3790"/>
    <cellStyle name="level1a 3 2 2 7 7 2" xfId="3791"/>
    <cellStyle name="level1a 3 2 2 8" xfId="3792"/>
    <cellStyle name="level1a 3 2 2 8 2" xfId="3793"/>
    <cellStyle name="level1a 3 2 2 8 2 2" xfId="3794"/>
    <cellStyle name="level1a 3 2 2 8 2 2 2" xfId="3795"/>
    <cellStyle name="level1a 3 2 2 8 2 3" xfId="3796"/>
    <cellStyle name="level1a 3 2 2 8 2 3 2" xfId="3797"/>
    <cellStyle name="level1a 3 2 2 8 2 3 2 2" xfId="3798"/>
    <cellStyle name="level1a 3 2 2 8 2 4" xfId="3799"/>
    <cellStyle name="level1a 3 2 2 8 3" xfId="3800"/>
    <cellStyle name="level1a 3 2 2 8 3 2" xfId="3801"/>
    <cellStyle name="level1a 3 2 2 8 3 2 2" xfId="3802"/>
    <cellStyle name="level1a 3 2 2 8 3 3" xfId="3803"/>
    <cellStyle name="level1a 3 2 2 8 3 3 2" xfId="3804"/>
    <cellStyle name="level1a 3 2 2 8 3 3 2 2" xfId="3805"/>
    <cellStyle name="level1a 3 2 2 8 3 4" xfId="3806"/>
    <cellStyle name="level1a 3 2 2 8 4" xfId="3807"/>
    <cellStyle name="level1a 3 2 2 8 4 2" xfId="3808"/>
    <cellStyle name="level1a 3 2 2 8 5" xfId="3809"/>
    <cellStyle name="level1a 3 2 2 8 5 2" xfId="3810"/>
    <cellStyle name="level1a 3 2 2 8 5 2 2" xfId="3811"/>
    <cellStyle name="level1a 3 2 2 8 6" xfId="3812"/>
    <cellStyle name="level1a 3 2 2 8 6 2" xfId="3813"/>
    <cellStyle name="level1a 3 2 2 9" xfId="3814"/>
    <cellStyle name="level1a 3 2 2 9 2" xfId="3815"/>
    <cellStyle name="level1a 3 2 2 9 2 2" xfId="3816"/>
    <cellStyle name="level1a 3 2 2 9 3" xfId="3817"/>
    <cellStyle name="level1a 3 2 2 9 3 2" xfId="3818"/>
    <cellStyle name="level1a 3 2 2 9 3 2 2" xfId="3819"/>
    <cellStyle name="level1a 3 2 2 9 4" xfId="3820"/>
    <cellStyle name="level1a 3 2 2_STUD aligned by INSTIT" xfId="3821"/>
    <cellStyle name="level1a 3 2 3" xfId="3822"/>
    <cellStyle name="level1a 3 2 3 10" xfId="3823"/>
    <cellStyle name="level1a 3 2 3 10 2" xfId="3824"/>
    <cellStyle name="level1a 3 2 3 2" xfId="3825"/>
    <cellStyle name="level1a 3 2 3 2 2" xfId="3826"/>
    <cellStyle name="level1a 3 2 3 2 2 2" xfId="3827"/>
    <cellStyle name="level1a 3 2 3 2 2 2 2" xfId="3828"/>
    <cellStyle name="level1a 3 2 3 2 2 2 2 2" xfId="3829"/>
    <cellStyle name="level1a 3 2 3 2 2 2 3" xfId="3830"/>
    <cellStyle name="level1a 3 2 3 2 2 2 3 2" xfId="3831"/>
    <cellStyle name="level1a 3 2 3 2 2 2 3 2 2" xfId="3832"/>
    <cellStyle name="level1a 3 2 3 2 2 2 4" xfId="3833"/>
    <cellStyle name="level1a 3 2 3 2 2 3" xfId="3834"/>
    <cellStyle name="level1a 3 2 3 2 2 3 2" xfId="3835"/>
    <cellStyle name="level1a 3 2 3 2 2 3 2 2" xfId="3836"/>
    <cellStyle name="level1a 3 2 3 2 2 3 3" xfId="3837"/>
    <cellStyle name="level1a 3 2 3 2 2 3 3 2" xfId="3838"/>
    <cellStyle name="level1a 3 2 3 2 2 3 3 2 2" xfId="3839"/>
    <cellStyle name="level1a 3 2 3 2 2 3 4" xfId="3840"/>
    <cellStyle name="level1a 3 2 3 2 2 3 4 2" xfId="3841"/>
    <cellStyle name="level1a 3 2 3 2 2 4" xfId="3842"/>
    <cellStyle name="level1a 3 2 3 2 2 5" xfId="3843"/>
    <cellStyle name="level1a 3 2 3 2 2 5 2" xfId="3844"/>
    <cellStyle name="level1a 3 2 3 2 2 6" xfId="3845"/>
    <cellStyle name="level1a 3 2 3 2 2 6 2" xfId="3846"/>
    <cellStyle name="level1a 3 2 3 2 3" xfId="3847"/>
    <cellStyle name="level1a 3 2 3 2 3 2" xfId="3848"/>
    <cellStyle name="level1a 3 2 3 2 3 2 2" xfId="3849"/>
    <cellStyle name="level1a 3 2 3 2 3 2 2 2" xfId="3850"/>
    <cellStyle name="level1a 3 2 3 2 3 2 3" xfId="3851"/>
    <cellStyle name="level1a 3 2 3 2 3 2 3 2" xfId="3852"/>
    <cellStyle name="level1a 3 2 3 2 3 2 3 2 2" xfId="3853"/>
    <cellStyle name="level1a 3 2 3 2 3 2 4" xfId="3854"/>
    <cellStyle name="level1a 3 2 3 2 3 3" xfId="3855"/>
    <cellStyle name="level1a 3 2 3 2 3 3 2" xfId="3856"/>
    <cellStyle name="level1a 3 2 3 2 3 3 2 2" xfId="3857"/>
    <cellStyle name="level1a 3 2 3 2 3 3 3" xfId="3858"/>
    <cellStyle name="level1a 3 2 3 2 3 3 3 2" xfId="3859"/>
    <cellStyle name="level1a 3 2 3 2 3 3 3 2 2" xfId="3860"/>
    <cellStyle name="level1a 3 2 3 2 3 3 4" xfId="3861"/>
    <cellStyle name="level1a 3 2 3 2 3 3 4 2" xfId="3862"/>
    <cellStyle name="level1a 3 2 3 2 3 4" xfId="3863"/>
    <cellStyle name="level1a 3 2 3 2 3 5" xfId="3864"/>
    <cellStyle name="level1a 3 2 3 2 3 5 2" xfId="3865"/>
    <cellStyle name="level1a 3 2 3 2 3 5 2 2" xfId="3866"/>
    <cellStyle name="level1a 3 2 3 2 3 6" xfId="3867"/>
    <cellStyle name="level1a 3 2 3 2 3 6 2" xfId="3868"/>
    <cellStyle name="level1a 3 2 3 2 4" xfId="3869"/>
    <cellStyle name="level1a 3 2 3 2 4 2" xfId="3870"/>
    <cellStyle name="level1a 3 2 3 2 4 2 2" xfId="3871"/>
    <cellStyle name="level1a 3 2 3 2 4 2 2 2" xfId="3872"/>
    <cellStyle name="level1a 3 2 3 2 4 2 3" xfId="3873"/>
    <cellStyle name="level1a 3 2 3 2 4 2 3 2" xfId="3874"/>
    <cellStyle name="level1a 3 2 3 2 4 2 3 2 2" xfId="3875"/>
    <cellStyle name="level1a 3 2 3 2 4 2 4" xfId="3876"/>
    <cellStyle name="level1a 3 2 3 2 4 3" xfId="3877"/>
    <cellStyle name="level1a 3 2 3 2 4 3 2" xfId="3878"/>
    <cellStyle name="level1a 3 2 3 2 4 3 2 2" xfId="3879"/>
    <cellStyle name="level1a 3 2 3 2 4 3 3" xfId="3880"/>
    <cellStyle name="level1a 3 2 3 2 4 3 3 2" xfId="3881"/>
    <cellStyle name="level1a 3 2 3 2 4 3 3 2 2" xfId="3882"/>
    <cellStyle name="level1a 3 2 3 2 4 3 4" xfId="3883"/>
    <cellStyle name="level1a 3 2 3 2 4 3 4 2" xfId="3884"/>
    <cellStyle name="level1a 3 2 3 2 4 4" xfId="3885"/>
    <cellStyle name="level1a 3 2 3 2 4 5" xfId="3886"/>
    <cellStyle name="level1a 3 2 3 2 4 5 2" xfId="3887"/>
    <cellStyle name="level1a 3 2 3 2 4 6" xfId="3888"/>
    <cellStyle name="level1a 3 2 3 2 4 6 2" xfId="3889"/>
    <cellStyle name="level1a 3 2 3 2 4 6 2 2" xfId="3890"/>
    <cellStyle name="level1a 3 2 3 2 4 7" xfId="3891"/>
    <cellStyle name="level1a 3 2 3 2 4 7 2" xfId="3892"/>
    <cellStyle name="level1a 3 2 3 2 5" xfId="3893"/>
    <cellStyle name="level1a 3 2 3 2 5 2" xfId="3894"/>
    <cellStyle name="level1a 3 2 3 2 5 2 2" xfId="3895"/>
    <cellStyle name="level1a 3 2 3 2 5 2 2 2" xfId="3896"/>
    <cellStyle name="level1a 3 2 3 2 5 2 3" xfId="3897"/>
    <cellStyle name="level1a 3 2 3 2 5 2 3 2" xfId="3898"/>
    <cellStyle name="level1a 3 2 3 2 5 2 3 2 2" xfId="3899"/>
    <cellStyle name="level1a 3 2 3 2 5 2 4" xfId="3900"/>
    <cellStyle name="level1a 3 2 3 2 5 3" xfId="3901"/>
    <cellStyle name="level1a 3 2 3 2 5 3 2" xfId="3902"/>
    <cellStyle name="level1a 3 2 3 2 5 3 2 2" xfId="3903"/>
    <cellStyle name="level1a 3 2 3 2 5 3 3" xfId="3904"/>
    <cellStyle name="level1a 3 2 3 2 5 3 3 2" xfId="3905"/>
    <cellStyle name="level1a 3 2 3 2 5 3 3 2 2" xfId="3906"/>
    <cellStyle name="level1a 3 2 3 2 5 3 4" xfId="3907"/>
    <cellStyle name="level1a 3 2 3 2 5 4" xfId="3908"/>
    <cellStyle name="level1a 3 2 3 2 5 4 2" xfId="3909"/>
    <cellStyle name="level1a 3 2 3 2 5 5" xfId="3910"/>
    <cellStyle name="level1a 3 2 3 2 5 5 2" xfId="3911"/>
    <cellStyle name="level1a 3 2 3 2 5 5 2 2" xfId="3912"/>
    <cellStyle name="level1a 3 2 3 2 5 6" xfId="3913"/>
    <cellStyle name="level1a 3 2 3 2 5 6 2" xfId="3914"/>
    <cellStyle name="level1a 3 2 3 2 6" xfId="3915"/>
    <cellStyle name="level1a 3 2 3 2 6 2" xfId="3916"/>
    <cellStyle name="level1a 3 2 3 2 6 2 2" xfId="3917"/>
    <cellStyle name="level1a 3 2 3 2 6 2 2 2" xfId="3918"/>
    <cellStyle name="level1a 3 2 3 2 6 2 3" xfId="3919"/>
    <cellStyle name="level1a 3 2 3 2 6 2 3 2" xfId="3920"/>
    <cellStyle name="level1a 3 2 3 2 6 2 3 2 2" xfId="3921"/>
    <cellStyle name="level1a 3 2 3 2 6 2 4" xfId="3922"/>
    <cellStyle name="level1a 3 2 3 2 6 3" xfId="3923"/>
    <cellStyle name="level1a 3 2 3 2 6 3 2" xfId="3924"/>
    <cellStyle name="level1a 3 2 3 2 6 3 2 2" xfId="3925"/>
    <cellStyle name="level1a 3 2 3 2 6 3 3" xfId="3926"/>
    <cellStyle name="level1a 3 2 3 2 6 3 3 2" xfId="3927"/>
    <cellStyle name="level1a 3 2 3 2 6 3 3 2 2" xfId="3928"/>
    <cellStyle name="level1a 3 2 3 2 6 3 4" xfId="3929"/>
    <cellStyle name="level1a 3 2 3 2 6 4" xfId="3930"/>
    <cellStyle name="level1a 3 2 3 2 6 4 2" xfId="3931"/>
    <cellStyle name="level1a 3 2 3 2 6 5" xfId="3932"/>
    <cellStyle name="level1a 3 2 3 2 6 5 2" xfId="3933"/>
    <cellStyle name="level1a 3 2 3 2 6 5 2 2" xfId="3934"/>
    <cellStyle name="level1a 3 2 3 2 6 6" xfId="3935"/>
    <cellStyle name="level1a 3 2 3 2 6 6 2" xfId="3936"/>
    <cellStyle name="level1a 3 2 3 2 7" xfId="3937"/>
    <cellStyle name="level1a 3 2 3 2 7 2" xfId="3938"/>
    <cellStyle name="level1a 3 2 3 2 7 2 2" xfId="3939"/>
    <cellStyle name="level1a 3 2 3 2 7 3" xfId="3940"/>
    <cellStyle name="level1a 3 2 3 2 7 3 2" xfId="3941"/>
    <cellStyle name="level1a 3 2 3 2 7 3 2 2" xfId="3942"/>
    <cellStyle name="level1a 3 2 3 2 7 4" xfId="3943"/>
    <cellStyle name="level1a 3 2 3 2 8" xfId="3944"/>
    <cellStyle name="level1a 3 2 3 2 8 2" xfId="3945"/>
    <cellStyle name="level1a 3 2 3 2_STUD aligned by INSTIT" xfId="3946"/>
    <cellStyle name="level1a 3 2 3 3" xfId="3947"/>
    <cellStyle name="level1a 3 2 3 3 2" xfId="3948"/>
    <cellStyle name="level1a 3 2 3 3 2 2" xfId="3949"/>
    <cellStyle name="level1a 3 2 3 3 2 2 2" xfId="3950"/>
    <cellStyle name="level1a 3 2 3 3 2 2 2 2" xfId="3951"/>
    <cellStyle name="level1a 3 2 3 3 2 2 3" xfId="3952"/>
    <cellStyle name="level1a 3 2 3 3 2 2 3 2" xfId="3953"/>
    <cellStyle name="level1a 3 2 3 3 2 2 3 2 2" xfId="3954"/>
    <cellStyle name="level1a 3 2 3 3 2 2 4" xfId="3955"/>
    <cellStyle name="level1a 3 2 3 3 2 3" xfId="3956"/>
    <cellStyle name="level1a 3 2 3 3 2 3 2" xfId="3957"/>
    <cellStyle name="level1a 3 2 3 3 2 3 2 2" xfId="3958"/>
    <cellStyle name="level1a 3 2 3 3 2 3 3" xfId="3959"/>
    <cellStyle name="level1a 3 2 3 3 2 3 3 2" xfId="3960"/>
    <cellStyle name="level1a 3 2 3 3 2 3 3 2 2" xfId="3961"/>
    <cellStyle name="level1a 3 2 3 3 2 3 4" xfId="3962"/>
    <cellStyle name="level1a 3 2 3 3 2 3 4 2" xfId="3963"/>
    <cellStyle name="level1a 3 2 3 3 2 4" xfId="3964"/>
    <cellStyle name="level1a 3 2 3 3 2 5" xfId="3965"/>
    <cellStyle name="level1a 3 2 3 3 2 5 2" xfId="3966"/>
    <cellStyle name="level1a 3 2 3 3 2 5 2 2" xfId="3967"/>
    <cellStyle name="level1a 3 2 3 3 2 6" xfId="3968"/>
    <cellStyle name="level1a 3 2 3 3 2 6 2" xfId="3969"/>
    <cellStyle name="level1a 3 2 3 3 3" xfId="3970"/>
    <cellStyle name="level1a 3 2 3 3 3 2" xfId="3971"/>
    <cellStyle name="level1a 3 2 3 3 3 2 2" xfId="3972"/>
    <cellStyle name="level1a 3 2 3 3 3 2 2 2" xfId="3973"/>
    <cellStyle name="level1a 3 2 3 3 3 2 3" xfId="3974"/>
    <cellStyle name="level1a 3 2 3 3 3 2 3 2" xfId="3975"/>
    <cellStyle name="level1a 3 2 3 3 3 2 3 2 2" xfId="3976"/>
    <cellStyle name="level1a 3 2 3 3 3 2 4" xfId="3977"/>
    <cellStyle name="level1a 3 2 3 3 3 3" xfId="3978"/>
    <cellStyle name="level1a 3 2 3 3 3 3 2" xfId="3979"/>
    <cellStyle name="level1a 3 2 3 3 3 3 2 2" xfId="3980"/>
    <cellStyle name="level1a 3 2 3 3 3 3 3" xfId="3981"/>
    <cellStyle name="level1a 3 2 3 3 3 3 3 2" xfId="3982"/>
    <cellStyle name="level1a 3 2 3 3 3 3 3 2 2" xfId="3983"/>
    <cellStyle name="level1a 3 2 3 3 3 3 4" xfId="3984"/>
    <cellStyle name="level1a 3 2 3 3 3 4" xfId="3985"/>
    <cellStyle name="level1a 3 2 3 3 3 4 2" xfId="3986"/>
    <cellStyle name="level1a 3 2 3 3 3 5" xfId="3987"/>
    <cellStyle name="level1a 3 2 3 3 3 5 2" xfId="3988"/>
    <cellStyle name="level1a 3 2 3 3 4" xfId="3989"/>
    <cellStyle name="level1a 3 2 3 3 4 2" xfId="3990"/>
    <cellStyle name="level1a 3 2 3 3 4 2 2" xfId="3991"/>
    <cellStyle name="level1a 3 2 3 3 4 2 2 2" xfId="3992"/>
    <cellStyle name="level1a 3 2 3 3 4 2 3" xfId="3993"/>
    <cellStyle name="level1a 3 2 3 3 4 2 3 2" xfId="3994"/>
    <cellStyle name="level1a 3 2 3 3 4 2 3 2 2" xfId="3995"/>
    <cellStyle name="level1a 3 2 3 3 4 2 4" xfId="3996"/>
    <cellStyle name="level1a 3 2 3 3 4 3" xfId="3997"/>
    <cellStyle name="level1a 3 2 3 3 4 3 2" xfId="3998"/>
    <cellStyle name="level1a 3 2 3 3 4 3 2 2" xfId="3999"/>
    <cellStyle name="level1a 3 2 3 3 4 3 3" xfId="4000"/>
    <cellStyle name="level1a 3 2 3 3 4 3 3 2" xfId="4001"/>
    <cellStyle name="level1a 3 2 3 3 4 3 3 2 2" xfId="4002"/>
    <cellStyle name="level1a 3 2 3 3 4 3 4" xfId="4003"/>
    <cellStyle name="level1a 3 2 3 3 4 4" xfId="4004"/>
    <cellStyle name="level1a 3 2 3 3 4 4 2" xfId="4005"/>
    <cellStyle name="level1a 3 2 3 3 4 5" xfId="4006"/>
    <cellStyle name="level1a 3 2 3 3 4 5 2" xfId="4007"/>
    <cellStyle name="level1a 3 2 3 3 4 5 2 2" xfId="4008"/>
    <cellStyle name="level1a 3 2 3 3 4 6" xfId="4009"/>
    <cellStyle name="level1a 3 2 3 3 4 6 2" xfId="4010"/>
    <cellStyle name="level1a 3 2 3 3 5" xfId="4011"/>
    <cellStyle name="level1a 3 2 3 3 5 2" xfId="4012"/>
    <cellStyle name="level1a 3 2 3 3 5 2 2" xfId="4013"/>
    <cellStyle name="level1a 3 2 3 3 5 2 2 2" xfId="4014"/>
    <cellStyle name="level1a 3 2 3 3 5 2 3" xfId="4015"/>
    <cellStyle name="level1a 3 2 3 3 5 2 3 2" xfId="4016"/>
    <cellStyle name="level1a 3 2 3 3 5 2 3 2 2" xfId="4017"/>
    <cellStyle name="level1a 3 2 3 3 5 2 4" xfId="4018"/>
    <cellStyle name="level1a 3 2 3 3 5 3" xfId="4019"/>
    <cellStyle name="level1a 3 2 3 3 5 3 2" xfId="4020"/>
    <cellStyle name="level1a 3 2 3 3 5 3 2 2" xfId="4021"/>
    <cellStyle name="level1a 3 2 3 3 5 3 3" xfId="4022"/>
    <cellStyle name="level1a 3 2 3 3 5 3 3 2" xfId="4023"/>
    <cellStyle name="level1a 3 2 3 3 5 3 3 2 2" xfId="4024"/>
    <cellStyle name="level1a 3 2 3 3 5 3 4" xfId="4025"/>
    <cellStyle name="level1a 3 2 3 3 5 4" xfId="4026"/>
    <cellStyle name="level1a 3 2 3 3 5 4 2" xfId="4027"/>
    <cellStyle name="level1a 3 2 3 3 5 5" xfId="4028"/>
    <cellStyle name="level1a 3 2 3 3 5 5 2" xfId="4029"/>
    <cellStyle name="level1a 3 2 3 3 5 5 2 2" xfId="4030"/>
    <cellStyle name="level1a 3 2 3 3 5 6" xfId="4031"/>
    <cellStyle name="level1a 3 2 3 3 5 6 2" xfId="4032"/>
    <cellStyle name="level1a 3 2 3 3 6" xfId="4033"/>
    <cellStyle name="level1a 3 2 3 3 6 2" xfId="4034"/>
    <cellStyle name="level1a 3 2 3 3 6 2 2" xfId="4035"/>
    <cellStyle name="level1a 3 2 3 3 6 2 2 2" xfId="4036"/>
    <cellStyle name="level1a 3 2 3 3 6 2 3" xfId="4037"/>
    <cellStyle name="level1a 3 2 3 3 6 2 3 2" xfId="4038"/>
    <cellStyle name="level1a 3 2 3 3 6 2 3 2 2" xfId="4039"/>
    <cellStyle name="level1a 3 2 3 3 6 2 4" xfId="4040"/>
    <cellStyle name="level1a 3 2 3 3 6 3" xfId="4041"/>
    <cellStyle name="level1a 3 2 3 3 6 3 2" xfId="4042"/>
    <cellStyle name="level1a 3 2 3 3 6 3 2 2" xfId="4043"/>
    <cellStyle name="level1a 3 2 3 3 6 3 3" xfId="4044"/>
    <cellStyle name="level1a 3 2 3 3 6 3 3 2" xfId="4045"/>
    <cellStyle name="level1a 3 2 3 3 6 3 3 2 2" xfId="4046"/>
    <cellStyle name="level1a 3 2 3 3 6 3 4" xfId="4047"/>
    <cellStyle name="level1a 3 2 3 3 6 4" xfId="4048"/>
    <cellStyle name="level1a 3 2 3 3 6 4 2" xfId="4049"/>
    <cellStyle name="level1a 3 2 3 3 6 5" xfId="4050"/>
    <cellStyle name="level1a 3 2 3 3 6 5 2" xfId="4051"/>
    <cellStyle name="level1a 3 2 3 3 6 5 2 2" xfId="4052"/>
    <cellStyle name="level1a 3 2 3 3 6 6" xfId="4053"/>
    <cellStyle name="level1a 3 2 3 3 6 6 2" xfId="4054"/>
    <cellStyle name="level1a 3 2 3 3 7" xfId="4055"/>
    <cellStyle name="level1a 3 2 3 3 7 2" xfId="4056"/>
    <cellStyle name="level1a 3 2 3 3 7 2 2" xfId="4057"/>
    <cellStyle name="level1a 3 2 3 3 7 3" xfId="4058"/>
    <cellStyle name="level1a 3 2 3 3 7 3 2" xfId="4059"/>
    <cellStyle name="level1a 3 2 3 3 7 3 2 2" xfId="4060"/>
    <cellStyle name="level1a 3 2 3 3 7 4" xfId="4061"/>
    <cellStyle name="level1a 3 2 3 3 8" xfId="4062"/>
    <cellStyle name="level1a 3 2 3 3 8 2" xfId="4063"/>
    <cellStyle name="level1a 3 2 3 3 8 2 2" xfId="4064"/>
    <cellStyle name="level1a 3 2 3 3 8 3" xfId="4065"/>
    <cellStyle name="level1a 3 2 3 3 8 3 2" xfId="4066"/>
    <cellStyle name="level1a 3 2 3 3 8 3 2 2" xfId="4067"/>
    <cellStyle name="level1a 3 2 3 3 8 4" xfId="4068"/>
    <cellStyle name="level1a 3 2 3 3 9" xfId="4069"/>
    <cellStyle name="level1a 3 2 3 3 9 2" xfId="4070"/>
    <cellStyle name="level1a 3 2 3 3_STUD aligned by INSTIT" xfId="4071"/>
    <cellStyle name="level1a 3 2 3 4" xfId="4072"/>
    <cellStyle name="level1a 3 2 3 4 2" xfId="4073"/>
    <cellStyle name="level1a 3 2 3 4 2 2" xfId="4074"/>
    <cellStyle name="level1a 3 2 3 4 2 2 2" xfId="4075"/>
    <cellStyle name="level1a 3 2 3 4 2 3" xfId="4076"/>
    <cellStyle name="level1a 3 2 3 4 2 3 2" xfId="4077"/>
    <cellStyle name="level1a 3 2 3 4 2 3 2 2" xfId="4078"/>
    <cellStyle name="level1a 3 2 3 4 2 4" xfId="4079"/>
    <cellStyle name="level1a 3 2 3 4 3" xfId="4080"/>
    <cellStyle name="level1a 3 2 3 4 3 2" xfId="4081"/>
    <cellStyle name="level1a 3 2 3 4 3 2 2" xfId="4082"/>
    <cellStyle name="level1a 3 2 3 4 3 3" xfId="4083"/>
    <cellStyle name="level1a 3 2 3 4 3 3 2" xfId="4084"/>
    <cellStyle name="level1a 3 2 3 4 3 3 2 2" xfId="4085"/>
    <cellStyle name="level1a 3 2 3 4 3 4" xfId="4086"/>
    <cellStyle name="level1a 3 2 3 4 3 4 2" xfId="4087"/>
    <cellStyle name="level1a 3 2 3 4 4" xfId="4088"/>
    <cellStyle name="level1a 3 2 3 4 5" xfId="4089"/>
    <cellStyle name="level1a 3 2 3 4 5 2" xfId="4090"/>
    <cellStyle name="level1a 3 2 3 4 6" xfId="4091"/>
    <cellStyle name="level1a 3 2 3 4 6 2" xfId="4092"/>
    <cellStyle name="level1a 3 2 3 5" xfId="4093"/>
    <cellStyle name="level1a 3 2 3 5 2" xfId="4094"/>
    <cellStyle name="level1a 3 2 3 5 2 2" xfId="4095"/>
    <cellStyle name="level1a 3 2 3 5 2 2 2" xfId="4096"/>
    <cellStyle name="level1a 3 2 3 5 2 3" xfId="4097"/>
    <cellStyle name="level1a 3 2 3 5 2 3 2" xfId="4098"/>
    <cellStyle name="level1a 3 2 3 5 2 3 2 2" xfId="4099"/>
    <cellStyle name="level1a 3 2 3 5 2 4" xfId="4100"/>
    <cellStyle name="level1a 3 2 3 5 3" xfId="4101"/>
    <cellStyle name="level1a 3 2 3 5 3 2" xfId="4102"/>
    <cellStyle name="level1a 3 2 3 5 3 2 2" xfId="4103"/>
    <cellStyle name="level1a 3 2 3 5 3 3" xfId="4104"/>
    <cellStyle name="level1a 3 2 3 5 3 3 2" xfId="4105"/>
    <cellStyle name="level1a 3 2 3 5 3 3 2 2" xfId="4106"/>
    <cellStyle name="level1a 3 2 3 5 3 4" xfId="4107"/>
    <cellStyle name="level1a 3 2 3 5 3 4 2" xfId="4108"/>
    <cellStyle name="level1a 3 2 3 5 4" xfId="4109"/>
    <cellStyle name="level1a 3 2 3 5 5" xfId="4110"/>
    <cellStyle name="level1a 3 2 3 5 5 2" xfId="4111"/>
    <cellStyle name="level1a 3 2 3 5 6" xfId="4112"/>
    <cellStyle name="level1a 3 2 3 5 6 2" xfId="4113"/>
    <cellStyle name="level1a 3 2 3 5 6 2 2" xfId="4114"/>
    <cellStyle name="level1a 3 2 3 5 7" xfId="4115"/>
    <cellStyle name="level1a 3 2 3 5 7 2" xfId="4116"/>
    <cellStyle name="level1a 3 2 3 6" xfId="4117"/>
    <cellStyle name="level1a 3 2 3 6 2" xfId="4118"/>
    <cellStyle name="level1a 3 2 3 6 2 2" xfId="4119"/>
    <cellStyle name="level1a 3 2 3 6 2 2 2" xfId="4120"/>
    <cellStyle name="level1a 3 2 3 6 2 3" xfId="4121"/>
    <cellStyle name="level1a 3 2 3 6 2 3 2" xfId="4122"/>
    <cellStyle name="level1a 3 2 3 6 2 3 2 2" xfId="4123"/>
    <cellStyle name="level1a 3 2 3 6 2 4" xfId="4124"/>
    <cellStyle name="level1a 3 2 3 6 3" xfId="4125"/>
    <cellStyle name="level1a 3 2 3 6 3 2" xfId="4126"/>
    <cellStyle name="level1a 3 2 3 6 3 2 2" xfId="4127"/>
    <cellStyle name="level1a 3 2 3 6 3 3" xfId="4128"/>
    <cellStyle name="level1a 3 2 3 6 3 3 2" xfId="4129"/>
    <cellStyle name="level1a 3 2 3 6 3 3 2 2" xfId="4130"/>
    <cellStyle name="level1a 3 2 3 6 3 4" xfId="4131"/>
    <cellStyle name="level1a 3 2 3 6 3 4 2" xfId="4132"/>
    <cellStyle name="level1a 3 2 3 6 4" xfId="4133"/>
    <cellStyle name="level1a 3 2 3 6 5" xfId="4134"/>
    <cellStyle name="level1a 3 2 3 6 5 2" xfId="4135"/>
    <cellStyle name="level1a 3 2 3 6 5 2 2" xfId="4136"/>
    <cellStyle name="level1a 3 2 3 6 6" xfId="4137"/>
    <cellStyle name="level1a 3 2 3 6 6 2" xfId="4138"/>
    <cellStyle name="level1a 3 2 3 7" xfId="4139"/>
    <cellStyle name="level1a 3 2 3 7 2" xfId="4140"/>
    <cellStyle name="level1a 3 2 3 7 2 2" xfId="4141"/>
    <cellStyle name="level1a 3 2 3 7 2 2 2" xfId="4142"/>
    <cellStyle name="level1a 3 2 3 7 2 3" xfId="4143"/>
    <cellStyle name="level1a 3 2 3 7 2 3 2" xfId="4144"/>
    <cellStyle name="level1a 3 2 3 7 2 3 2 2" xfId="4145"/>
    <cellStyle name="level1a 3 2 3 7 2 4" xfId="4146"/>
    <cellStyle name="level1a 3 2 3 7 3" xfId="4147"/>
    <cellStyle name="level1a 3 2 3 7 3 2" xfId="4148"/>
    <cellStyle name="level1a 3 2 3 7 3 2 2" xfId="4149"/>
    <cellStyle name="level1a 3 2 3 7 3 3" xfId="4150"/>
    <cellStyle name="level1a 3 2 3 7 3 3 2" xfId="4151"/>
    <cellStyle name="level1a 3 2 3 7 3 3 2 2" xfId="4152"/>
    <cellStyle name="level1a 3 2 3 7 3 4" xfId="4153"/>
    <cellStyle name="level1a 3 2 3 7 3 4 2" xfId="4154"/>
    <cellStyle name="level1a 3 2 3 7 4" xfId="4155"/>
    <cellStyle name="level1a 3 2 3 7 5" xfId="4156"/>
    <cellStyle name="level1a 3 2 3 7 5 2" xfId="4157"/>
    <cellStyle name="level1a 3 2 3 7 6" xfId="4158"/>
    <cellStyle name="level1a 3 2 3 7 6 2" xfId="4159"/>
    <cellStyle name="level1a 3 2 3 7 6 2 2" xfId="4160"/>
    <cellStyle name="level1a 3 2 3 7 7" xfId="4161"/>
    <cellStyle name="level1a 3 2 3 7 7 2" xfId="4162"/>
    <cellStyle name="level1a 3 2 3 8" xfId="4163"/>
    <cellStyle name="level1a 3 2 3 8 2" xfId="4164"/>
    <cellStyle name="level1a 3 2 3 8 2 2" xfId="4165"/>
    <cellStyle name="level1a 3 2 3 8 2 2 2" xfId="4166"/>
    <cellStyle name="level1a 3 2 3 8 2 3" xfId="4167"/>
    <cellStyle name="level1a 3 2 3 8 2 3 2" xfId="4168"/>
    <cellStyle name="level1a 3 2 3 8 2 3 2 2" xfId="4169"/>
    <cellStyle name="level1a 3 2 3 8 2 4" xfId="4170"/>
    <cellStyle name="level1a 3 2 3 8 3" xfId="4171"/>
    <cellStyle name="level1a 3 2 3 8 3 2" xfId="4172"/>
    <cellStyle name="level1a 3 2 3 8 3 2 2" xfId="4173"/>
    <cellStyle name="level1a 3 2 3 8 3 3" xfId="4174"/>
    <cellStyle name="level1a 3 2 3 8 3 3 2" xfId="4175"/>
    <cellStyle name="level1a 3 2 3 8 3 3 2 2" xfId="4176"/>
    <cellStyle name="level1a 3 2 3 8 3 4" xfId="4177"/>
    <cellStyle name="level1a 3 2 3 8 4" xfId="4178"/>
    <cellStyle name="level1a 3 2 3 8 4 2" xfId="4179"/>
    <cellStyle name="level1a 3 2 3 8 5" xfId="4180"/>
    <cellStyle name="level1a 3 2 3 8 5 2" xfId="4181"/>
    <cellStyle name="level1a 3 2 3 8 5 2 2" xfId="4182"/>
    <cellStyle name="level1a 3 2 3 8 6" xfId="4183"/>
    <cellStyle name="level1a 3 2 3 8 6 2" xfId="4184"/>
    <cellStyle name="level1a 3 2 3 9" xfId="4185"/>
    <cellStyle name="level1a 3 2 3 9 2" xfId="4186"/>
    <cellStyle name="level1a 3 2 3 9 2 2" xfId="4187"/>
    <cellStyle name="level1a 3 2 3 9 3" xfId="4188"/>
    <cellStyle name="level1a 3 2 3 9 3 2" xfId="4189"/>
    <cellStyle name="level1a 3 2 3 9 3 2 2" xfId="4190"/>
    <cellStyle name="level1a 3 2 3 9 4" xfId="4191"/>
    <cellStyle name="level1a 3 2 3_STUD aligned by INSTIT" xfId="4192"/>
    <cellStyle name="level1a 3 2 4" xfId="4193"/>
    <cellStyle name="level1a 3 2 4 2" xfId="4194"/>
    <cellStyle name="level1a 3 2 4 2 2" xfId="4195"/>
    <cellStyle name="level1a 3 2 4 2 2 2" xfId="4196"/>
    <cellStyle name="level1a 3 2 4 2 2 2 2" xfId="4197"/>
    <cellStyle name="level1a 3 2 4 2 2 3" xfId="4198"/>
    <cellStyle name="level1a 3 2 4 2 2 3 2" xfId="4199"/>
    <cellStyle name="level1a 3 2 4 2 2 3 2 2" xfId="4200"/>
    <cellStyle name="level1a 3 2 4 2 2 4" xfId="4201"/>
    <cellStyle name="level1a 3 2 4 2 3" xfId="4202"/>
    <cellStyle name="level1a 3 2 4 2 3 2" xfId="4203"/>
    <cellStyle name="level1a 3 2 4 2 3 2 2" xfId="4204"/>
    <cellStyle name="level1a 3 2 4 2 3 3" xfId="4205"/>
    <cellStyle name="level1a 3 2 4 2 3 3 2" xfId="4206"/>
    <cellStyle name="level1a 3 2 4 2 3 3 2 2" xfId="4207"/>
    <cellStyle name="level1a 3 2 4 2 3 4" xfId="4208"/>
    <cellStyle name="level1a 3 2 4 2 3 4 2" xfId="4209"/>
    <cellStyle name="level1a 3 2 4 2 4" xfId="4210"/>
    <cellStyle name="level1a 3 2 4 2 5" xfId="4211"/>
    <cellStyle name="level1a 3 2 4 2 5 2" xfId="4212"/>
    <cellStyle name="level1a 3 2 4 2 6" xfId="4213"/>
    <cellStyle name="level1a 3 2 4 2 6 2" xfId="4214"/>
    <cellStyle name="level1a 3 2 4 3" xfId="4215"/>
    <cellStyle name="level1a 3 2 4 3 2" xfId="4216"/>
    <cellStyle name="level1a 3 2 4 3 2 2" xfId="4217"/>
    <cellStyle name="level1a 3 2 4 3 2 2 2" xfId="4218"/>
    <cellStyle name="level1a 3 2 4 3 2 3" xfId="4219"/>
    <cellStyle name="level1a 3 2 4 3 2 3 2" xfId="4220"/>
    <cellStyle name="level1a 3 2 4 3 2 3 2 2" xfId="4221"/>
    <cellStyle name="level1a 3 2 4 3 2 4" xfId="4222"/>
    <cellStyle name="level1a 3 2 4 3 3" xfId="4223"/>
    <cellStyle name="level1a 3 2 4 3 3 2" xfId="4224"/>
    <cellStyle name="level1a 3 2 4 3 3 2 2" xfId="4225"/>
    <cellStyle name="level1a 3 2 4 3 3 3" xfId="4226"/>
    <cellStyle name="level1a 3 2 4 3 3 3 2" xfId="4227"/>
    <cellStyle name="level1a 3 2 4 3 3 3 2 2" xfId="4228"/>
    <cellStyle name="level1a 3 2 4 3 3 4" xfId="4229"/>
    <cellStyle name="level1a 3 2 4 3 3 4 2" xfId="4230"/>
    <cellStyle name="level1a 3 2 4 3 4" xfId="4231"/>
    <cellStyle name="level1a 3 2 4 3 5" xfId="4232"/>
    <cellStyle name="level1a 3 2 4 3 5 2" xfId="4233"/>
    <cellStyle name="level1a 3 2 4 3 5 2 2" xfId="4234"/>
    <cellStyle name="level1a 3 2 4 3 6" xfId="4235"/>
    <cellStyle name="level1a 3 2 4 3 6 2" xfId="4236"/>
    <cellStyle name="level1a 3 2 4 4" xfId="4237"/>
    <cellStyle name="level1a 3 2 4 4 2" xfId="4238"/>
    <cellStyle name="level1a 3 2 4 4 2 2" xfId="4239"/>
    <cellStyle name="level1a 3 2 4 4 2 2 2" xfId="4240"/>
    <cellStyle name="level1a 3 2 4 4 2 3" xfId="4241"/>
    <cellStyle name="level1a 3 2 4 4 2 3 2" xfId="4242"/>
    <cellStyle name="level1a 3 2 4 4 2 3 2 2" xfId="4243"/>
    <cellStyle name="level1a 3 2 4 4 2 4" xfId="4244"/>
    <cellStyle name="level1a 3 2 4 4 3" xfId="4245"/>
    <cellStyle name="level1a 3 2 4 4 3 2" xfId="4246"/>
    <cellStyle name="level1a 3 2 4 4 3 2 2" xfId="4247"/>
    <cellStyle name="level1a 3 2 4 4 3 3" xfId="4248"/>
    <cellStyle name="level1a 3 2 4 4 3 3 2" xfId="4249"/>
    <cellStyle name="level1a 3 2 4 4 3 3 2 2" xfId="4250"/>
    <cellStyle name="level1a 3 2 4 4 3 4" xfId="4251"/>
    <cellStyle name="level1a 3 2 4 4 3 4 2" xfId="4252"/>
    <cellStyle name="level1a 3 2 4 4 4" xfId="4253"/>
    <cellStyle name="level1a 3 2 4 4 5" xfId="4254"/>
    <cellStyle name="level1a 3 2 4 4 5 2" xfId="4255"/>
    <cellStyle name="level1a 3 2 4 4 6" xfId="4256"/>
    <cellStyle name="level1a 3 2 4 4 6 2" xfId="4257"/>
    <cellStyle name="level1a 3 2 4 4 6 2 2" xfId="4258"/>
    <cellStyle name="level1a 3 2 4 4 7" xfId="4259"/>
    <cellStyle name="level1a 3 2 4 4 7 2" xfId="4260"/>
    <cellStyle name="level1a 3 2 4 5" xfId="4261"/>
    <cellStyle name="level1a 3 2 4 5 2" xfId="4262"/>
    <cellStyle name="level1a 3 2 4 5 2 2" xfId="4263"/>
    <cellStyle name="level1a 3 2 4 5 2 2 2" xfId="4264"/>
    <cellStyle name="level1a 3 2 4 5 2 3" xfId="4265"/>
    <cellStyle name="level1a 3 2 4 5 2 3 2" xfId="4266"/>
    <cellStyle name="level1a 3 2 4 5 2 3 2 2" xfId="4267"/>
    <cellStyle name="level1a 3 2 4 5 2 4" xfId="4268"/>
    <cellStyle name="level1a 3 2 4 5 3" xfId="4269"/>
    <cellStyle name="level1a 3 2 4 5 3 2" xfId="4270"/>
    <cellStyle name="level1a 3 2 4 5 3 2 2" xfId="4271"/>
    <cellStyle name="level1a 3 2 4 5 3 3" xfId="4272"/>
    <cellStyle name="level1a 3 2 4 5 3 3 2" xfId="4273"/>
    <cellStyle name="level1a 3 2 4 5 3 3 2 2" xfId="4274"/>
    <cellStyle name="level1a 3 2 4 5 3 4" xfId="4275"/>
    <cellStyle name="level1a 3 2 4 5 4" xfId="4276"/>
    <cellStyle name="level1a 3 2 4 5 4 2" xfId="4277"/>
    <cellStyle name="level1a 3 2 4 5 5" xfId="4278"/>
    <cellStyle name="level1a 3 2 4 5 5 2" xfId="4279"/>
    <cellStyle name="level1a 3 2 4 5 5 2 2" xfId="4280"/>
    <cellStyle name="level1a 3 2 4 5 6" xfId="4281"/>
    <cellStyle name="level1a 3 2 4 5 6 2" xfId="4282"/>
    <cellStyle name="level1a 3 2 4 6" xfId="4283"/>
    <cellStyle name="level1a 3 2 4 6 2" xfId="4284"/>
    <cellStyle name="level1a 3 2 4 6 2 2" xfId="4285"/>
    <cellStyle name="level1a 3 2 4 6 2 2 2" xfId="4286"/>
    <cellStyle name="level1a 3 2 4 6 2 3" xfId="4287"/>
    <cellStyle name="level1a 3 2 4 6 2 3 2" xfId="4288"/>
    <cellStyle name="level1a 3 2 4 6 2 3 2 2" xfId="4289"/>
    <cellStyle name="level1a 3 2 4 6 2 4" xfId="4290"/>
    <cellStyle name="level1a 3 2 4 6 3" xfId="4291"/>
    <cellStyle name="level1a 3 2 4 6 3 2" xfId="4292"/>
    <cellStyle name="level1a 3 2 4 6 3 2 2" xfId="4293"/>
    <cellStyle name="level1a 3 2 4 6 3 3" xfId="4294"/>
    <cellStyle name="level1a 3 2 4 6 3 3 2" xfId="4295"/>
    <cellStyle name="level1a 3 2 4 6 3 3 2 2" xfId="4296"/>
    <cellStyle name="level1a 3 2 4 6 3 4" xfId="4297"/>
    <cellStyle name="level1a 3 2 4 6 4" xfId="4298"/>
    <cellStyle name="level1a 3 2 4 6 4 2" xfId="4299"/>
    <cellStyle name="level1a 3 2 4 6 5" xfId="4300"/>
    <cellStyle name="level1a 3 2 4 6 5 2" xfId="4301"/>
    <cellStyle name="level1a 3 2 4 6 5 2 2" xfId="4302"/>
    <cellStyle name="level1a 3 2 4 6 6" xfId="4303"/>
    <cellStyle name="level1a 3 2 4 6 6 2" xfId="4304"/>
    <cellStyle name="level1a 3 2 4 7" xfId="4305"/>
    <cellStyle name="level1a 3 2 4 7 2" xfId="4306"/>
    <cellStyle name="level1a 3 2 4 7 2 2" xfId="4307"/>
    <cellStyle name="level1a 3 2 4 7 3" xfId="4308"/>
    <cellStyle name="level1a 3 2 4 7 3 2" xfId="4309"/>
    <cellStyle name="level1a 3 2 4 7 3 2 2" xfId="4310"/>
    <cellStyle name="level1a 3 2 4 7 4" xfId="4311"/>
    <cellStyle name="level1a 3 2 4 8" xfId="4312"/>
    <cellStyle name="level1a 3 2 4 8 2" xfId="4313"/>
    <cellStyle name="level1a 3 2 4_STUD aligned by INSTIT" xfId="4314"/>
    <cellStyle name="level1a 3 2 5" xfId="4315"/>
    <cellStyle name="level1a 3 2 5 2" xfId="4316"/>
    <cellStyle name="level1a 3 2 5 2 2" xfId="4317"/>
    <cellStyle name="level1a 3 2 5 2 2 2" xfId="4318"/>
    <cellStyle name="level1a 3 2 5 2 2 2 2" xfId="4319"/>
    <cellStyle name="level1a 3 2 5 2 2 3" xfId="4320"/>
    <cellStyle name="level1a 3 2 5 2 2 3 2" xfId="4321"/>
    <cellStyle name="level1a 3 2 5 2 2 3 2 2" xfId="4322"/>
    <cellStyle name="level1a 3 2 5 2 2 4" xfId="4323"/>
    <cellStyle name="level1a 3 2 5 2 3" xfId="4324"/>
    <cellStyle name="level1a 3 2 5 2 3 2" xfId="4325"/>
    <cellStyle name="level1a 3 2 5 2 3 2 2" xfId="4326"/>
    <cellStyle name="level1a 3 2 5 2 3 3" xfId="4327"/>
    <cellStyle name="level1a 3 2 5 2 3 3 2" xfId="4328"/>
    <cellStyle name="level1a 3 2 5 2 3 3 2 2" xfId="4329"/>
    <cellStyle name="level1a 3 2 5 2 3 4" xfId="4330"/>
    <cellStyle name="level1a 3 2 5 2 3 4 2" xfId="4331"/>
    <cellStyle name="level1a 3 2 5 2 4" xfId="4332"/>
    <cellStyle name="level1a 3 2 5 2 5" xfId="4333"/>
    <cellStyle name="level1a 3 2 5 2 5 2" xfId="4334"/>
    <cellStyle name="level1a 3 2 5 2 6" xfId="4335"/>
    <cellStyle name="level1a 3 2 5 2 6 2" xfId="4336"/>
    <cellStyle name="level1a 3 2 5 2 6 2 2" xfId="4337"/>
    <cellStyle name="level1a 3 2 5 2 7" xfId="4338"/>
    <cellStyle name="level1a 3 2 5 2 7 2" xfId="4339"/>
    <cellStyle name="level1a 3 2 5 3" xfId="4340"/>
    <cellStyle name="level1a 3 2 5 3 2" xfId="4341"/>
    <cellStyle name="level1a 3 2 5 3 2 2" xfId="4342"/>
    <cellStyle name="level1a 3 2 5 3 2 2 2" xfId="4343"/>
    <cellStyle name="level1a 3 2 5 3 2 3" xfId="4344"/>
    <cellStyle name="level1a 3 2 5 3 2 3 2" xfId="4345"/>
    <cellStyle name="level1a 3 2 5 3 2 3 2 2" xfId="4346"/>
    <cellStyle name="level1a 3 2 5 3 2 4" xfId="4347"/>
    <cellStyle name="level1a 3 2 5 3 3" xfId="4348"/>
    <cellStyle name="level1a 3 2 5 3 3 2" xfId="4349"/>
    <cellStyle name="level1a 3 2 5 3 3 2 2" xfId="4350"/>
    <cellStyle name="level1a 3 2 5 3 3 3" xfId="4351"/>
    <cellStyle name="level1a 3 2 5 3 3 3 2" xfId="4352"/>
    <cellStyle name="level1a 3 2 5 3 3 3 2 2" xfId="4353"/>
    <cellStyle name="level1a 3 2 5 3 3 4" xfId="4354"/>
    <cellStyle name="level1a 3 2 5 3 3 4 2" xfId="4355"/>
    <cellStyle name="level1a 3 2 5 3 4" xfId="4356"/>
    <cellStyle name="level1a 3 2 5 3 5" xfId="4357"/>
    <cellStyle name="level1a 3 2 5 3 5 2" xfId="4358"/>
    <cellStyle name="level1a 3 2 5 4" xfId="4359"/>
    <cellStyle name="level1a 3 2 5 4 2" xfId="4360"/>
    <cellStyle name="level1a 3 2 5 4 2 2" xfId="4361"/>
    <cellStyle name="level1a 3 2 5 4 2 2 2" xfId="4362"/>
    <cellStyle name="level1a 3 2 5 4 2 3" xfId="4363"/>
    <cellStyle name="level1a 3 2 5 4 2 3 2" xfId="4364"/>
    <cellStyle name="level1a 3 2 5 4 2 3 2 2" xfId="4365"/>
    <cellStyle name="level1a 3 2 5 4 2 4" xfId="4366"/>
    <cellStyle name="level1a 3 2 5 4 3" xfId="4367"/>
    <cellStyle name="level1a 3 2 5 4 3 2" xfId="4368"/>
    <cellStyle name="level1a 3 2 5 4 3 2 2" xfId="4369"/>
    <cellStyle name="level1a 3 2 5 4 3 3" xfId="4370"/>
    <cellStyle name="level1a 3 2 5 4 3 3 2" xfId="4371"/>
    <cellStyle name="level1a 3 2 5 4 3 3 2 2" xfId="4372"/>
    <cellStyle name="level1a 3 2 5 4 3 4" xfId="4373"/>
    <cellStyle name="level1a 3 2 5 4 4" xfId="4374"/>
    <cellStyle name="level1a 3 2 5 4 4 2" xfId="4375"/>
    <cellStyle name="level1a 3 2 5 4 5" xfId="4376"/>
    <cellStyle name="level1a 3 2 5 4 5 2" xfId="4377"/>
    <cellStyle name="level1a 3 2 5 4 5 2 2" xfId="4378"/>
    <cellStyle name="level1a 3 2 5 4 6" xfId="4379"/>
    <cellStyle name="level1a 3 2 5 4 6 2" xfId="4380"/>
    <cellStyle name="level1a 3 2 5 5" xfId="4381"/>
    <cellStyle name="level1a 3 2 5 5 2" xfId="4382"/>
    <cellStyle name="level1a 3 2 5 5 2 2" xfId="4383"/>
    <cellStyle name="level1a 3 2 5 5 2 2 2" xfId="4384"/>
    <cellStyle name="level1a 3 2 5 5 2 3" xfId="4385"/>
    <cellStyle name="level1a 3 2 5 5 2 3 2" xfId="4386"/>
    <cellStyle name="level1a 3 2 5 5 2 3 2 2" xfId="4387"/>
    <cellStyle name="level1a 3 2 5 5 2 4" xfId="4388"/>
    <cellStyle name="level1a 3 2 5 5 3" xfId="4389"/>
    <cellStyle name="level1a 3 2 5 5 3 2" xfId="4390"/>
    <cellStyle name="level1a 3 2 5 5 3 2 2" xfId="4391"/>
    <cellStyle name="level1a 3 2 5 5 3 3" xfId="4392"/>
    <cellStyle name="level1a 3 2 5 5 3 3 2" xfId="4393"/>
    <cellStyle name="level1a 3 2 5 5 3 3 2 2" xfId="4394"/>
    <cellStyle name="level1a 3 2 5 5 3 4" xfId="4395"/>
    <cellStyle name="level1a 3 2 5 5 4" xfId="4396"/>
    <cellStyle name="level1a 3 2 5 5 4 2" xfId="4397"/>
    <cellStyle name="level1a 3 2 5 5 5" xfId="4398"/>
    <cellStyle name="level1a 3 2 5 5 5 2" xfId="4399"/>
    <cellStyle name="level1a 3 2 5 5 5 2 2" xfId="4400"/>
    <cellStyle name="level1a 3 2 5 5 6" xfId="4401"/>
    <cellStyle name="level1a 3 2 5 5 6 2" xfId="4402"/>
    <cellStyle name="level1a 3 2 5 6" xfId="4403"/>
    <cellStyle name="level1a 3 2 5 6 2" xfId="4404"/>
    <cellStyle name="level1a 3 2 5 6 2 2" xfId="4405"/>
    <cellStyle name="level1a 3 2 5 6 2 2 2" xfId="4406"/>
    <cellStyle name="level1a 3 2 5 6 2 3" xfId="4407"/>
    <cellStyle name="level1a 3 2 5 6 2 3 2" xfId="4408"/>
    <cellStyle name="level1a 3 2 5 6 2 3 2 2" xfId="4409"/>
    <cellStyle name="level1a 3 2 5 6 2 4" xfId="4410"/>
    <cellStyle name="level1a 3 2 5 6 3" xfId="4411"/>
    <cellStyle name="level1a 3 2 5 6 3 2" xfId="4412"/>
    <cellStyle name="level1a 3 2 5 6 3 2 2" xfId="4413"/>
    <cellStyle name="level1a 3 2 5 6 3 3" xfId="4414"/>
    <cellStyle name="level1a 3 2 5 6 3 3 2" xfId="4415"/>
    <cellStyle name="level1a 3 2 5 6 3 3 2 2" xfId="4416"/>
    <cellStyle name="level1a 3 2 5 6 3 4" xfId="4417"/>
    <cellStyle name="level1a 3 2 5 6 4" xfId="4418"/>
    <cellStyle name="level1a 3 2 5 6 4 2" xfId="4419"/>
    <cellStyle name="level1a 3 2 5 6 5" xfId="4420"/>
    <cellStyle name="level1a 3 2 5 6 5 2" xfId="4421"/>
    <cellStyle name="level1a 3 2 5 6 5 2 2" xfId="4422"/>
    <cellStyle name="level1a 3 2 5 6 6" xfId="4423"/>
    <cellStyle name="level1a 3 2 5 6 6 2" xfId="4424"/>
    <cellStyle name="level1a 3 2 5 7" xfId="4425"/>
    <cellStyle name="level1a 3 2 5 7 2" xfId="4426"/>
    <cellStyle name="level1a 3 2 5 7 2 2" xfId="4427"/>
    <cellStyle name="level1a 3 2 5 7 3" xfId="4428"/>
    <cellStyle name="level1a 3 2 5 7 3 2" xfId="4429"/>
    <cellStyle name="level1a 3 2 5 7 3 2 2" xfId="4430"/>
    <cellStyle name="level1a 3 2 5 7 4" xfId="4431"/>
    <cellStyle name="level1a 3 2 5 8" xfId="4432"/>
    <cellStyle name="level1a 3 2 5 8 2" xfId="4433"/>
    <cellStyle name="level1a 3 2 5 8 2 2" xfId="4434"/>
    <cellStyle name="level1a 3 2 5 8 3" xfId="4435"/>
    <cellStyle name="level1a 3 2 5 8 3 2" xfId="4436"/>
    <cellStyle name="level1a 3 2 5 8 3 2 2" xfId="4437"/>
    <cellStyle name="level1a 3 2 5 8 4" xfId="4438"/>
    <cellStyle name="level1a 3 2 5 9" xfId="4439"/>
    <cellStyle name="level1a 3 2 5 9 2" xfId="4440"/>
    <cellStyle name="level1a 3 2 5_STUD aligned by INSTIT" xfId="4441"/>
    <cellStyle name="level1a 3 2 6" xfId="4442"/>
    <cellStyle name="level1a 3 2 6 2" xfId="4443"/>
    <cellStyle name="level1a 3 2 6 2 2" xfId="4444"/>
    <cellStyle name="level1a 3 2 6 2 2 2" xfId="4445"/>
    <cellStyle name="level1a 3 2 6 2 3" xfId="4446"/>
    <cellStyle name="level1a 3 2 6 2 3 2" xfId="4447"/>
    <cellStyle name="level1a 3 2 6 2 3 2 2" xfId="4448"/>
    <cellStyle name="level1a 3 2 6 2 4" xfId="4449"/>
    <cellStyle name="level1a 3 2 6 3" xfId="4450"/>
    <cellStyle name="level1a 3 2 6 3 2" xfId="4451"/>
    <cellStyle name="level1a 3 2 6 3 2 2" xfId="4452"/>
    <cellStyle name="level1a 3 2 6 3 3" xfId="4453"/>
    <cellStyle name="level1a 3 2 6 3 3 2" xfId="4454"/>
    <cellStyle name="level1a 3 2 6 3 3 2 2" xfId="4455"/>
    <cellStyle name="level1a 3 2 6 3 4" xfId="4456"/>
    <cellStyle name="level1a 3 2 6 3 4 2" xfId="4457"/>
    <cellStyle name="level1a 3 2 6 4" xfId="4458"/>
    <cellStyle name="level1a 3 2 6 5" xfId="4459"/>
    <cellStyle name="level1a 3 2 6 5 2" xfId="4460"/>
    <cellStyle name="level1a 3 2 6 6" xfId="4461"/>
    <cellStyle name="level1a 3 2 6 6 2" xfId="4462"/>
    <cellStyle name="level1a 3 2 7" xfId="4463"/>
    <cellStyle name="level1a 3 2 7 2" xfId="4464"/>
    <cellStyle name="level1a 3 2 7 2 2" xfId="4465"/>
    <cellStyle name="level1a 3 2 7 2 2 2" xfId="4466"/>
    <cellStyle name="level1a 3 2 7 2 3" xfId="4467"/>
    <cellStyle name="level1a 3 2 7 2 3 2" xfId="4468"/>
    <cellStyle name="level1a 3 2 7 2 3 2 2" xfId="4469"/>
    <cellStyle name="level1a 3 2 7 2 4" xfId="4470"/>
    <cellStyle name="level1a 3 2 7 3" xfId="4471"/>
    <cellStyle name="level1a 3 2 7 3 2" xfId="4472"/>
    <cellStyle name="level1a 3 2 7 3 2 2" xfId="4473"/>
    <cellStyle name="level1a 3 2 7 3 3" xfId="4474"/>
    <cellStyle name="level1a 3 2 7 3 3 2" xfId="4475"/>
    <cellStyle name="level1a 3 2 7 3 3 2 2" xfId="4476"/>
    <cellStyle name="level1a 3 2 7 3 4" xfId="4477"/>
    <cellStyle name="level1a 3 2 7 3 4 2" xfId="4478"/>
    <cellStyle name="level1a 3 2 7 4" xfId="4479"/>
    <cellStyle name="level1a 3 2 7 5" xfId="4480"/>
    <cellStyle name="level1a 3 2 7 5 2" xfId="4481"/>
    <cellStyle name="level1a 3 2 7 6" xfId="4482"/>
    <cellStyle name="level1a 3 2 7 6 2" xfId="4483"/>
    <cellStyle name="level1a 3 2 7 6 2 2" xfId="4484"/>
    <cellStyle name="level1a 3 2 7 7" xfId="4485"/>
    <cellStyle name="level1a 3 2 7 7 2" xfId="4486"/>
    <cellStyle name="level1a 3 2 8" xfId="4487"/>
    <cellStyle name="level1a 3 2 8 2" xfId="4488"/>
    <cellStyle name="level1a 3 2 8 2 2" xfId="4489"/>
    <cellStyle name="level1a 3 2 8 2 2 2" xfId="4490"/>
    <cellStyle name="level1a 3 2 8 2 3" xfId="4491"/>
    <cellStyle name="level1a 3 2 8 2 3 2" xfId="4492"/>
    <cellStyle name="level1a 3 2 8 2 3 2 2" xfId="4493"/>
    <cellStyle name="level1a 3 2 8 2 4" xfId="4494"/>
    <cellStyle name="level1a 3 2 8 3" xfId="4495"/>
    <cellStyle name="level1a 3 2 8 3 2" xfId="4496"/>
    <cellStyle name="level1a 3 2 8 3 2 2" xfId="4497"/>
    <cellStyle name="level1a 3 2 8 3 3" xfId="4498"/>
    <cellStyle name="level1a 3 2 8 3 3 2" xfId="4499"/>
    <cellStyle name="level1a 3 2 8 3 3 2 2" xfId="4500"/>
    <cellStyle name="level1a 3 2 8 3 4" xfId="4501"/>
    <cellStyle name="level1a 3 2 8 3 4 2" xfId="4502"/>
    <cellStyle name="level1a 3 2 8 4" xfId="4503"/>
    <cellStyle name="level1a 3 2 8 5" xfId="4504"/>
    <cellStyle name="level1a 3 2 8 5 2" xfId="4505"/>
    <cellStyle name="level1a 3 2 8 5 2 2" xfId="4506"/>
    <cellStyle name="level1a 3 2 8 6" xfId="4507"/>
    <cellStyle name="level1a 3 2 8 6 2" xfId="4508"/>
    <cellStyle name="level1a 3 2 9" xfId="4509"/>
    <cellStyle name="level1a 3 2 9 2" xfId="4510"/>
    <cellStyle name="level1a 3 2 9 2 2" xfId="4511"/>
    <cellStyle name="level1a 3 2 9 2 2 2" xfId="4512"/>
    <cellStyle name="level1a 3 2 9 2 3" xfId="4513"/>
    <cellStyle name="level1a 3 2 9 2 3 2" xfId="4514"/>
    <cellStyle name="level1a 3 2 9 2 3 2 2" xfId="4515"/>
    <cellStyle name="level1a 3 2 9 2 4" xfId="4516"/>
    <cellStyle name="level1a 3 2 9 3" xfId="4517"/>
    <cellStyle name="level1a 3 2 9 3 2" xfId="4518"/>
    <cellStyle name="level1a 3 2 9 3 2 2" xfId="4519"/>
    <cellStyle name="level1a 3 2 9 3 3" xfId="4520"/>
    <cellStyle name="level1a 3 2 9 3 3 2" xfId="4521"/>
    <cellStyle name="level1a 3 2 9 3 3 2 2" xfId="4522"/>
    <cellStyle name="level1a 3 2 9 3 4" xfId="4523"/>
    <cellStyle name="level1a 3 2 9 3 4 2" xfId="4524"/>
    <cellStyle name="level1a 3 2 9 4" xfId="4525"/>
    <cellStyle name="level1a 3 2 9 5" xfId="4526"/>
    <cellStyle name="level1a 3 2 9 5 2" xfId="4527"/>
    <cellStyle name="level1a 3 2 9 6" xfId="4528"/>
    <cellStyle name="level1a 3 2 9 6 2" xfId="4529"/>
    <cellStyle name="level1a 3 2 9 6 2 2" xfId="4530"/>
    <cellStyle name="level1a 3 2 9 7" xfId="4531"/>
    <cellStyle name="level1a 3 2 9 7 2" xfId="4532"/>
    <cellStyle name="level1a 3 2_STUD aligned by INSTIT" xfId="4533"/>
    <cellStyle name="level1a 3 3" xfId="4534"/>
    <cellStyle name="level1a 3 3 10" xfId="4535"/>
    <cellStyle name="level1a 3 3 10 2" xfId="4536"/>
    <cellStyle name="level1a 3 3 10 2 2" xfId="4537"/>
    <cellStyle name="level1a 3 3 10 3" xfId="4538"/>
    <cellStyle name="level1a 3 3 10 3 2" xfId="4539"/>
    <cellStyle name="level1a 3 3 10 3 2 2" xfId="4540"/>
    <cellStyle name="level1a 3 3 10 4" xfId="4541"/>
    <cellStyle name="level1a 3 3 11" xfId="4542"/>
    <cellStyle name="level1a 3 3 11 2" xfId="4543"/>
    <cellStyle name="level1a 3 3 2" xfId="4544"/>
    <cellStyle name="level1a 3 3 2 10" xfId="4545"/>
    <cellStyle name="level1a 3 3 2 10 2" xfId="4546"/>
    <cellStyle name="level1a 3 3 2 2" xfId="4547"/>
    <cellStyle name="level1a 3 3 2 2 2" xfId="4548"/>
    <cellStyle name="level1a 3 3 2 2 2 2" xfId="4549"/>
    <cellStyle name="level1a 3 3 2 2 2 2 2" xfId="4550"/>
    <cellStyle name="level1a 3 3 2 2 2 2 2 2" xfId="4551"/>
    <cellStyle name="level1a 3 3 2 2 2 2 3" xfId="4552"/>
    <cellStyle name="level1a 3 3 2 2 2 2 3 2" xfId="4553"/>
    <cellStyle name="level1a 3 3 2 2 2 2 3 2 2" xfId="4554"/>
    <cellStyle name="level1a 3 3 2 2 2 2 4" xfId="4555"/>
    <cellStyle name="level1a 3 3 2 2 2 3" xfId="4556"/>
    <cellStyle name="level1a 3 3 2 2 2 3 2" xfId="4557"/>
    <cellStyle name="level1a 3 3 2 2 2 3 2 2" xfId="4558"/>
    <cellStyle name="level1a 3 3 2 2 2 3 3" xfId="4559"/>
    <cellStyle name="level1a 3 3 2 2 2 3 3 2" xfId="4560"/>
    <cellStyle name="level1a 3 3 2 2 2 3 3 2 2" xfId="4561"/>
    <cellStyle name="level1a 3 3 2 2 2 3 4" xfId="4562"/>
    <cellStyle name="level1a 3 3 2 2 2 3 4 2" xfId="4563"/>
    <cellStyle name="level1a 3 3 2 2 2 4" xfId="4564"/>
    <cellStyle name="level1a 3 3 2 2 2 5" xfId="4565"/>
    <cellStyle name="level1a 3 3 2 2 2 5 2" xfId="4566"/>
    <cellStyle name="level1a 3 3 2 2 2 6" xfId="4567"/>
    <cellStyle name="level1a 3 3 2 2 2 6 2" xfId="4568"/>
    <cellStyle name="level1a 3 3 2 2 3" xfId="4569"/>
    <cellStyle name="level1a 3 3 2 2 3 2" xfId="4570"/>
    <cellStyle name="level1a 3 3 2 2 3 2 2" xfId="4571"/>
    <cellStyle name="level1a 3 3 2 2 3 2 2 2" xfId="4572"/>
    <cellStyle name="level1a 3 3 2 2 3 2 3" xfId="4573"/>
    <cellStyle name="level1a 3 3 2 2 3 2 3 2" xfId="4574"/>
    <cellStyle name="level1a 3 3 2 2 3 2 3 2 2" xfId="4575"/>
    <cellStyle name="level1a 3 3 2 2 3 2 4" xfId="4576"/>
    <cellStyle name="level1a 3 3 2 2 3 3" xfId="4577"/>
    <cellStyle name="level1a 3 3 2 2 3 3 2" xfId="4578"/>
    <cellStyle name="level1a 3 3 2 2 3 3 2 2" xfId="4579"/>
    <cellStyle name="level1a 3 3 2 2 3 3 3" xfId="4580"/>
    <cellStyle name="level1a 3 3 2 2 3 3 3 2" xfId="4581"/>
    <cellStyle name="level1a 3 3 2 2 3 3 3 2 2" xfId="4582"/>
    <cellStyle name="level1a 3 3 2 2 3 3 4" xfId="4583"/>
    <cellStyle name="level1a 3 3 2 2 3 3 4 2" xfId="4584"/>
    <cellStyle name="level1a 3 3 2 2 3 4" xfId="4585"/>
    <cellStyle name="level1a 3 3 2 2 3 5" xfId="4586"/>
    <cellStyle name="level1a 3 3 2 2 3 5 2" xfId="4587"/>
    <cellStyle name="level1a 3 3 2 2 3 5 2 2" xfId="4588"/>
    <cellStyle name="level1a 3 3 2 2 3 6" xfId="4589"/>
    <cellStyle name="level1a 3 3 2 2 3 6 2" xfId="4590"/>
    <cellStyle name="level1a 3 3 2 2 4" xfId="4591"/>
    <cellStyle name="level1a 3 3 2 2 4 2" xfId="4592"/>
    <cellStyle name="level1a 3 3 2 2 4 2 2" xfId="4593"/>
    <cellStyle name="level1a 3 3 2 2 4 2 2 2" xfId="4594"/>
    <cellStyle name="level1a 3 3 2 2 4 2 3" xfId="4595"/>
    <cellStyle name="level1a 3 3 2 2 4 2 3 2" xfId="4596"/>
    <cellStyle name="level1a 3 3 2 2 4 2 3 2 2" xfId="4597"/>
    <cellStyle name="level1a 3 3 2 2 4 2 4" xfId="4598"/>
    <cellStyle name="level1a 3 3 2 2 4 3" xfId="4599"/>
    <cellStyle name="level1a 3 3 2 2 4 3 2" xfId="4600"/>
    <cellStyle name="level1a 3 3 2 2 4 3 2 2" xfId="4601"/>
    <cellStyle name="level1a 3 3 2 2 4 3 3" xfId="4602"/>
    <cellStyle name="level1a 3 3 2 2 4 3 3 2" xfId="4603"/>
    <cellStyle name="level1a 3 3 2 2 4 3 3 2 2" xfId="4604"/>
    <cellStyle name="level1a 3 3 2 2 4 3 4" xfId="4605"/>
    <cellStyle name="level1a 3 3 2 2 4 3 4 2" xfId="4606"/>
    <cellStyle name="level1a 3 3 2 2 4 4" xfId="4607"/>
    <cellStyle name="level1a 3 3 2 2 4 5" xfId="4608"/>
    <cellStyle name="level1a 3 3 2 2 4 5 2" xfId="4609"/>
    <cellStyle name="level1a 3 3 2 2 4 6" xfId="4610"/>
    <cellStyle name="level1a 3 3 2 2 4 6 2" xfId="4611"/>
    <cellStyle name="level1a 3 3 2 2 4 6 2 2" xfId="4612"/>
    <cellStyle name="level1a 3 3 2 2 4 7" xfId="4613"/>
    <cellStyle name="level1a 3 3 2 2 4 7 2" xfId="4614"/>
    <cellStyle name="level1a 3 3 2 2 5" xfId="4615"/>
    <cellStyle name="level1a 3 3 2 2 5 2" xfId="4616"/>
    <cellStyle name="level1a 3 3 2 2 5 2 2" xfId="4617"/>
    <cellStyle name="level1a 3 3 2 2 5 2 2 2" xfId="4618"/>
    <cellStyle name="level1a 3 3 2 2 5 2 3" xfId="4619"/>
    <cellStyle name="level1a 3 3 2 2 5 2 3 2" xfId="4620"/>
    <cellStyle name="level1a 3 3 2 2 5 2 3 2 2" xfId="4621"/>
    <cellStyle name="level1a 3 3 2 2 5 2 4" xfId="4622"/>
    <cellStyle name="level1a 3 3 2 2 5 3" xfId="4623"/>
    <cellStyle name="level1a 3 3 2 2 5 3 2" xfId="4624"/>
    <cellStyle name="level1a 3 3 2 2 5 3 2 2" xfId="4625"/>
    <cellStyle name="level1a 3 3 2 2 5 3 3" xfId="4626"/>
    <cellStyle name="level1a 3 3 2 2 5 3 3 2" xfId="4627"/>
    <cellStyle name="level1a 3 3 2 2 5 3 3 2 2" xfId="4628"/>
    <cellStyle name="level1a 3 3 2 2 5 3 4" xfId="4629"/>
    <cellStyle name="level1a 3 3 2 2 5 4" xfId="4630"/>
    <cellStyle name="level1a 3 3 2 2 5 4 2" xfId="4631"/>
    <cellStyle name="level1a 3 3 2 2 5 5" xfId="4632"/>
    <cellStyle name="level1a 3 3 2 2 5 5 2" xfId="4633"/>
    <cellStyle name="level1a 3 3 2 2 5 5 2 2" xfId="4634"/>
    <cellStyle name="level1a 3 3 2 2 5 6" xfId="4635"/>
    <cellStyle name="level1a 3 3 2 2 5 6 2" xfId="4636"/>
    <cellStyle name="level1a 3 3 2 2 6" xfId="4637"/>
    <cellStyle name="level1a 3 3 2 2 6 2" xfId="4638"/>
    <cellStyle name="level1a 3 3 2 2 6 2 2" xfId="4639"/>
    <cellStyle name="level1a 3 3 2 2 6 2 2 2" xfId="4640"/>
    <cellStyle name="level1a 3 3 2 2 6 2 3" xfId="4641"/>
    <cellStyle name="level1a 3 3 2 2 6 2 3 2" xfId="4642"/>
    <cellStyle name="level1a 3 3 2 2 6 2 3 2 2" xfId="4643"/>
    <cellStyle name="level1a 3 3 2 2 6 2 4" xfId="4644"/>
    <cellStyle name="level1a 3 3 2 2 6 3" xfId="4645"/>
    <cellStyle name="level1a 3 3 2 2 6 3 2" xfId="4646"/>
    <cellStyle name="level1a 3 3 2 2 6 3 2 2" xfId="4647"/>
    <cellStyle name="level1a 3 3 2 2 6 3 3" xfId="4648"/>
    <cellStyle name="level1a 3 3 2 2 6 3 3 2" xfId="4649"/>
    <cellStyle name="level1a 3 3 2 2 6 3 3 2 2" xfId="4650"/>
    <cellStyle name="level1a 3 3 2 2 6 3 4" xfId="4651"/>
    <cellStyle name="level1a 3 3 2 2 6 4" xfId="4652"/>
    <cellStyle name="level1a 3 3 2 2 6 4 2" xfId="4653"/>
    <cellStyle name="level1a 3 3 2 2 6 5" xfId="4654"/>
    <cellStyle name="level1a 3 3 2 2 6 5 2" xfId="4655"/>
    <cellStyle name="level1a 3 3 2 2 6 5 2 2" xfId="4656"/>
    <cellStyle name="level1a 3 3 2 2 6 6" xfId="4657"/>
    <cellStyle name="level1a 3 3 2 2 6 6 2" xfId="4658"/>
    <cellStyle name="level1a 3 3 2 2 7" xfId="4659"/>
    <cellStyle name="level1a 3 3 2 2 7 2" xfId="4660"/>
    <cellStyle name="level1a 3 3 2 2 7 2 2" xfId="4661"/>
    <cellStyle name="level1a 3 3 2 2 7 3" xfId="4662"/>
    <cellStyle name="level1a 3 3 2 2 7 3 2" xfId="4663"/>
    <cellStyle name="level1a 3 3 2 2 7 3 2 2" xfId="4664"/>
    <cellStyle name="level1a 3 3 2 2 7 4" xfId="4665"/>
    <cellStyle name="level1a 3 3 2 2 8" xfId="4666"/>
    <cellStyle name="level1a 3 3 2 2 8 2" xfId="4667"/>
    <cellStyle name="level1a 3 3 2 2_STUD aligned by INSTIT" xfId="4668"/>
    <cellStyle name="level1a 3 3 2 3" xfId="4669"/>
    <cellStyle name="level1a 3 3 2 3 2" xfId="4670"/>
    <cellStyle name="level1a 3 3 2 3 2 2" xfId="4671"/>
    <cellStyle name="level1a 3 3 2 3 2 2 2" xfId="4672"/>
    <cellStyle name="level1a 3 3 2 3 2 2 2 2" xfId="4673"/>
    <cellStyle name="level1a 3 3 2 3 2 2 3" xfId="4674"/>
    <cellStyle name="level1a 3 3 2 3 2 2 3 2" xfId="4675"/>
    <cellStyle name="level1a 3 3 2 3 2 2 3 2 2" xfId="4676"/>
    <cellStyle name="level1a 3 3 2 3 2 2 4" xfId="4677"/>
    <cellStyle name="level1a 3 3 2 3 2 3" xfId="4678"/>
    <cellStyle name="level1a 3 3 2 3 2 3 2" xfId="4679"/>
    <cellStyle name="level1a 3 3 2 3 2 3 2 2" xfId="4680"/>
    <cellStyle name="level1a 3 3 2 3 2 3 3" xfId="4681"/>
    <cellStyle name="level1a 3 3 2 3 2 3 3 2" xfId="4682"/>
    <cellStyle name="level1a 3 3 2 3 2 3 3 2 2" xfId="4683"/>
    <cellStyle name="level1a 3 3 2 3 2 3 4" xfId="4684"/>
    <cellStyle name="level1a 3 3 2 3 2 3 4 2" xfId="4685"/>
    <cellStyle name="level1a 3 3 2 3 2 4" xfId="4686"/>
    <cellStyle name="level1a 3 3 2 3 2 5" xfId="4687"/>
    <cellStyle name="level1a 3 3 2 3 2 5 2" xfId="4688"/>
    <cellStyle name="level1a 3 3 2 3 2 5 2 2" xfId="4689"/>
    <cellStyle name="level1a 3 3 2 3 2 6" xfId="4690"/>
    <cellStyle name="level1a 3 3 2 3 2 6 2" xfId="4691"/>
    <cellStyle name="level1a 3 3 2 3 3" xfId="4692"/>
    <cellStyle name="level1a 3 3 2 3 3 2" xfId="4693"/>
    <cellStyle name="level1a 3 3 2 3 3 2 2" xfId="4694"/>
    <cellStyle name="level1a 3 3 2 3 3 2 2 2" xfId="4695"/>
    <cellStyle name="level1a 3 3 2 3 3 2 3" xfId="4696"/>
    <cellStyle name="level1a 3 3 2 3 3 2 3 2" xfId="4697"/>
    <cellStyle name="level1a 3 3 2 3 3 2 3 2 2" xfId="4698"/>
    <cellStyle name="level1a 3 3 2 3 3 2 4" xfId="4699"/>
    <cellStyle name="level1a 3 3 2 3 3 3" xfId="4700"/>
    <cellStyle name="level1a 3 3 2 3 3 3 2" xfId="4701"/>
    <cellStyle name="level1a 3 3 2 3 3 3 2 2" xfId="4702"/>
    <cellStyle name="level1a 3 3 2 3 3 3 3" xfId="4703"/>
    <cellStyle name="level1a 3 3 2 3 3 3 3 2" xfId="4704"/>
    <cellStyle name="level1a 3 3 2 3 3 3 3 2 2" xfId="4705"/>
    <cellStyle name="level1a 3 3 2 3 3 3 4" xfId="4706"/>
    <cellStyle name="level1a 3 3 2 3 3 4" xfId="4707"/>
    <cellStyle name="level1a 3 3 2 3 3 4 2" xfId="4708"/>
    <cellStyle name="level1a 3 3 2 3 3 5" xfId="4709"/>
    <cellStyle name="level1a 3 3 2 3 3 5 2" xfId="4710"/>
    <cellStyle name="level1a 3 3 2 3 4" xfId="4711"/>
    <cellStyle name="level1a 3 3 2 3 4 2" xfId="4712"/>
    <cellStyle name="level1a 3 3 2 3 4 2 2" xfId="4713"/>
    <cellStyle name="level1a 3 3 2 3 4 2 2 2" xfId="4714"/>
    <cellStyle name="level1a 3 3 2 3 4 2 3" xfId="4715"/>
    <cellStyle name="level1a 3 3 2 3 4 2 3 2" xfId="4716"/>
    <cellStyle name="level1a 3 3 2 3 4 2 3 2 2" xfId="4717"/>
    <cellStyle name="level1a 3 3 2 3 4 2 4" xfId="4718"/>
    <cellStyle name="level1a 3 3 2 3 4 3" xfId="4719"/>
    <cellStyle name="level1a 3 3 2 3 4 3 2" xfId="4720"/>
    <cellStyle name="level1a 3 3 2 3 4 3 2 2" xfId="4721"/>
    <cellStyle name="level1a 3 3 2 3 4 3 3" xfId="4722"/>
    <cellStyle name="level1a 3 3 2 3 4 3 3 2" xfId="4723"/>
    <cellStyle name="level1a 3 3 2 3 4 3 3 2 2" xfId="4724"/>
    <cellStyle name="level1a 3 3 2 3 4 3 4" xfId="4725"/>
    <cellStyle name="level1a 3 3 2 3 4 4" xfId="4726"/>
    <cellStyle name="level1a 3 3 2 3 4 4 2" xfId="4727"/>
    <cellStyle name="level1a 3 3 2 3 4 5" xfId="4728"/>
    <cellStyle name="level1a 3 3 2 3 4 5 2" xfId="4729"/>
    <cellStyle name="level1a 3 3 2 3 4 5 2 2" xfId="4730"/>
    <cellStyle name="level1a 3 3 2 3 4 6" xfId="4731"/>
    <cellStyle name="level1a 3 3 2 3 4 6 2" xfId="4732"/>
    <cellStyle name="level1a 3 3 2 3 5" xfId="4733"/>
    <cellStyle name="level1a 3 3 2 3 5 2" xfId="4734"/>
    <cellStyle name="level1a 3 3 2 3 5 2 2" xfId="4735"/>
    <cellStyle name="level1a 3 3 2 3 5 2 2 2" xfId="4736"/>
    <cellStyle name="level1a 3 3 2 3 5 2 3" xfId="4737"/>
    <cellStyle name="level1a 3 3 2 3 5 2 3 2" xfId="4738"/>
    <cellStyle name="level1a 3 3 2 3 5 2 3 2 2" xfId="4739"/>
    <cellStyle name="level1a 3 3 2 3 5 2 4" xfId="4740"/>
    <cellStyle name="level1a 3 3 2 3 5 3" xfId="4741"/>
    <cellStyle name="level1a 3 3 2 3 5 3 2" xfId="4742"/>
    <cellStyle name="level1a 3 3 2 3 5 3 2 2" xfId="4743"/>
    <cellStyle name="level1a 3 3 2 3 5 3 3" xfId="4744"/>
    <cellStyle name="level1a 3 3 2 3 5 3 3 2" xfId="4745"/>
    <cellStyle name="level1a 3 3 2 3 5 3 3 2 2" xfId="4746"/>
    <cellStyle name="level1a 3 3 2 3 5 3 4" xfId="4747"/>
    <cellStyle name="level1a 3 3 2 3 5 4" xfId="4748"/>
    <cellStyle name="level1a 3 3 2 3 5 4 2" xfId="4749"/>
    <cellStyle name="level1a 3 3 2 3 5 5" xfId="4750"/>
    <cellStyle name="level1a 3 3 2 3 5 5 2" xfId="4751"/>
    <cellStyle name="level1a 3 3 2 3 5 5 2 2" xfId="4752"/>
    <cellStyle name="level1a 3 3 2 3 5 6" xfId="4753"/>
    <cellStyle name="level1a 3 3 2 3 5 6 2" xfId="4754"/>
    <cellStyle name="level1a 3 3 2 3 6" xfId="4755"/>
    <cellStyle name="level1a 3 3 2 3 6 2" xfId="4756"/>
    <cellStyle name="level1a 3 3 2 3 6 2 2" xfId="4757"/>
    <cellStyle name="level1a 3 3 2 3 6 2 2 2" xfId="4758"/>
    <cellStyle name="level1a 3 3 2 3 6 2 3" xfId="4759"/>
    <cellStyle name="level1a 3 3 2 3 6 2 3 2" xfId="4760"/>
    <cellStyle name="level1a 3 3 2 3 6 2 3 2 2" xfId="4761"/>
    <cellStyle name="level1a 3 3 2 3 6 2 4" xfId="4762"/>
    <cellStyle name="level1a 3 3 2 3 6 3" xfId="4763"/>
    <cellStyle name="level1a 3 3 2 3 6 3 2" xfId="4764"/>
    <cellStyle name="level1a 3 3 2 3 6 3 2 2" xfId="4765"/>
    <cellStyle name="level1a 3 3 2 3 6 3 3" xfId="4766"/>
    <cellStyle name="level1a 3 3 2 3 6 3 3 2" xfId="4767"/>
    <cellStyle name="level1a 3 3 2 3 6 3 3 2 2" xfId="4768"/>
    <cellStyle name="level1a 3 3 2 3 6 3 4" xfId="4769"/>
    <cellStyle name="level1a 3 3 2 3 6 4" xfId="4770"/>
    <cellStyle name="level1a 3 3 2 3 6 4 2" xfId="4771"/>
    <cellStyle name="level1a 3 3 2 3 6 5" xfId="4772"/>
    <cellStyle name="level1a 3 3 2 3 6 5 2" xfId="4773"/>
    <cellStyle name="level1a 3 3 2 3 6 5 2 2" xfId="4774"/>
    <cellStyle name="level1a 3 3 2 3 6 6" xfId="4775"/>
    <cellStyle name="level1a 3 3 2 3 6 6 2" xfId="4776"/>
    <cellStyle name="level1a 3 3 2 3 7" xfId="4777"/>
    <cellStyle name="level1a 3 3 2 3 7 2" xfId="4778"/>
    <cellStyle name="level1a 3 3 2 3 7 2 2" xfId="4779"/>
    <cellStyle name="level1a 3 3 2 3 7 3" xfId="4780"/>
    <cellStyle name="level1a 3 3 2 3 7 3 2" xfId="4781"/>
    <cellStyle name="level1a 3 3 2 3 7 3 2 2" xfId="4782"/>
    <cellStyle name="level1a 3 3 2 3 7 4" xfId="4783"/>
    <cellStyle name="level1a 3 3 2 3 8" xfId="4784"/>
    <cellStyle name="level1a 3 3 2 3 8 2" xfId="4785"/>
    <cellStyle name="level1a 3 3 2 3 8 2 2" xfId="4786"/>
    <cellStyle name="level1a 3 3 2 3 8 3" xfId="4787"/>
    <cellStyle name="level1a 3 3 2 3 8 3 2" xfId="4788"/>
    <cellStyle name="level1a 3 3 2 3 8 3 2 2" xfId="4789"/>
    <cellStyle name="level1a 3 3 2 3 8 4" xfId="4790"/>
    <cellStyle name="level1a 3 3 2 3 9" xfId="4791"/>
    <cellStyle name="level1a 3 3 2 3 9 2" xfId="4792"/>
    <cellStyle name="level1a 3 3 2 3_STUD aligned by INSTIT" xfId="4793"/>
    <cellStyle name="level1a 3 3 2 4" xfId="4794"/>
    <cellStyle name="level1a 3 3 2 4 2" xfId="4795"/>
    <cellStyle name="level1a 3 3 2 4 2 2" xfId="4796"/>
    <cellStyle name="level1a 3 3 2 4 2 2 2" xfId="4797"/>
    <cellStyle name="level1a 3 3 2 4 2 3" xfId="4798"/>
    <cellStyle name="level1a 3 3 2 4 2 3 2" xfId="4799"/>
    <cellStyle name="level1a 3 3 2 4 2 3 2 2" xfId="4800"/>
    <cellStyle name="level1a 3 3 2 4 2 4" xfId="4801"/>
    <cellStyle name="level1a 3 3 2 4 3" xfId="4802"/>
    <cellStyle name="level1a 3 3 2 4 3 2" xfId="4803"/>
    <cellStyle name="level1a 3 3 2 4 3 2 2" xfId="4804"/>
    <cellStyle name="level1a 3 3 2 4 3 3" xfId="4805"/>
    <cellStyle name="level1a 3 3 2 4 3 3 2" xfId="4806"/>
    <cellStyle name="level1a 3 3 2 4 3 3 2 2" xfId="4807"/>
    <cellStyle name="level1a 3 3 2 4 3 4" xfId="4808"/>
    <cellStyle name="level1a 3 3 2 4 3 4 2" xfId="4809"/>
    <cellStyle name="level1a 3 3 2 4 4" xfId="4810"/>
    <cellStyle name="level1a 3 3 2 4 5" xfId="4811"/>
    <cellStyle name="level1a 3 3 2 4 5 2" xfId="4812"/>
    <cellStyle name="level1a 3 3 2 4 6" xfId="4813"/>
    <cellStyle name="level1a 3 3 2 4 6 2" xfId="4814"/>
    <cellStyle name="level1a 3 3 2 5" xfId="4815"/>
    <cellStyle name="level1a 3 3 2 5 2" xfId="4816"/>
    <cellStyle name="level1a 3 3 2 5 2 2" xfId="4817"/>
    <cellStyle name="level1a 3 3 2 5 2 2 2" xfId="4818"/>
    <cellStyle name="level1a 3 3 2 5 2 3" xfId="4819"/>
    <cellStyle name="level1a 3 3 2 5 2 3 2" xfId="4820"/>
    <cellStyle name="level1a 3 3 2 5 2 3 2 2" xfId="4821"/>
    <cellStyle name="level1a 3 3 2 5 2 4" xfId="4822"/>
    <cellStyle name="level1a 3 3 2 5 3" xfId="4823"/>
    <cellStyle name="level1a 3 3 2 5 3 2" xfId="4824"/>
    <cellStyle name="level1a 3 3 2 5 3 2 2" xfId="4825"/>
    <cellStyle name="level1a 3 3 2 5 3 3" xfId="4826"/>
    <cellStyle name="level1a 3 3 2 5 3 3 2" xfId="4827"/>
    <cellStyle name="level1a 3 3 2 5 3 3 2 2" xfId="4828"/>
    <cellStyle name="level1a 3 3 2 5 3 4" xfId="4829"/>
    <cellStyle name="level1a 3 3 2 5 3 4 2" xfId="4830"/>
    <cellStyle name="level1a 3 3 2 5 4" xfId="4831"/>
    <cellStyle name="level1a 3 3 2 5 5" xfId="4832"/>
    <cellStyle name="level1a 3 3 2 5 5 2" xfId="4833"/>
    <cellStyle name="level1a 3 3 2 5 6" xfId="4834"/>
    <cellStyle name="level1a 3 3 2 5 6 2" xfId="4835"/>
    <cellStyle name="level1a 3 3 2 5 6 2 2" xfId="4836"/>
    <cellStyle name="level1a 3 3 2 5 7" xfId="4837"/>
    <cellStyle name="level1a 3 3 2 5 7 2" xfId="4838"/>
    <cellStyle name="level1a 3 3 2 6" xfId="4839"/>
    <cellStyle name="level1a 3 3 2 6 2" xfId="4840"/>
    <cellStyle name="level1a 3 3 2 6 2 2" xfId="4841"/>
    <cellStyle name="level1a 3 3 2 6 2 2 2" xfId="4842"/>
    <cellStyle name="level1a 3 3 2 6 2 3" xfId="4843"/>
    <cellStyle name="level1a 3 3 2 6 2 3 2" xfId="4844"/>
    <cellStyle name="level1a 3 3 2 6 2 3 2 2" xfId="4845"/>
    <cellStyle name="level1a 3 3 2 6 2 4" xfId="4846"/>
    <cellStyle name="level1a 3 3 2 6 3" xfId="4847"/>
    <cellStyle name="level1a 3 3 2 6 3 2" xfId="4848"/>
    <cellStyle name="level1a 3 3 2 6 3 2 2" xfId="4849"/>
    <cellStyle name="level1a 3 3 2 6 3 3" xfId="4850"/>
    <cellStyle name="level1a 3 3 2 6 3 3 2" xfId="4851"/>
    <cellStyle name="level1a 3 3 2 6 3 3 2 2" xfId="4852"/>
    <cellStyle name="level1a 3 3 2 6 3 4" xfId="4853"/>
    <cellStyle name="level1a 3 3 2 6 3 4 2" xfId="4854"/>
    <cellStyle name="level1a 3 3 2 6 4" xfId="4855"/>
    <cellStyle name="level1a 3 3 2 6 5" xfId="4856"/>
    <cellStyle name="level1a 3 3 2 6 5 2" xfId="4857"/>
    <cellStyle name="level1a 3 3 2 6 5 2 2" xfId="4858"/>
    <cellStyle name="level1a 3 3 2 6 6" xfId="4859"/>
    <cellStyle name="level1a 3 3 2 6 6 2" xfId="4860"/>
    <cellStyle name="level1a 3 3 2 7" xfId="4861"/>
    <cellStyle name="level1a 3 3 2 7 2" xfId="4862"/>
    <cellStyle name="level1a 3 3 2 7 2 2" xfId="4863"/>
    <cellStyle name="level1a 3 3 2 7 2 2 2" xfId="4864"/>
    <cellStyle name="level1a 3 3 2 7 2 3" xfId="4865"/>
    <cellStyle name="level1a 3 3 2 7 2 3 2" xfId="4866"/>
    <cellStyle name="level1a 3 3 2 7 2 3 2 2" xfId="4867"/>
    <cellStyle name="level1a 3 3 2 7 2 4" xfId="4868"/>
    <cellStyle name="level1a 3 3 2 7 3" xfId="4869"/>
    <cellStyle name="level1a 3 3 2 7 3 2" xfId="4870"/>
    <cellStyle name="level1a 3 3 2 7 3 2 2" xfId="4871"/>
    <cellStyle name="level1a 3 3 2 7 3 3" xfId="4872"/>
    <cellStyle name="level1a 3 3 2 7 3 3 2" xfId="4873"/>
    <cellStyle name="level1a 3 3 2 7 3 3 2 2" xfId="4874"/>
    <cellStyle name="level1a 3 3 2 7 3 4" xfId="4875"/>
    <cellStyle name="level1a 3 3 2 7 3 4 2" xfId="4876"/>
    <cellStyle name="level1a 3 3 2 7 4" xfId="4877"/>
    <cellStyle name="level1a 3 3 2 7 5" xfId="4878"/>
    <cellStyle name="level1a 3 3 2 7 5 2" xfId="4879"/>
    <cellStyle name="level1a 3 3 2 7 6" xfId="4880"/>
    <cellStyle name="level1a 3 3 2 7 6 2" xfId="4881"/>
    <cellStyle name="level1a 3 3 2 7 6 2 2" xfId="4882"/>
    <cellStyle name="level1a 3 3 2 7 7" xfId="4883"/>
    <cellStyle name="level1a 3 3 2 7 7 2" xfId="4884"/>
    <cellStyle name="level1a 3 3 2 8" xfId="4885"/>
    <cellStyle name="level1a 3 3 2 8 2" xfId="4886"/>
    <cellStyle name="level1a 3 3 2 8 2 2" xfId="4887"/>
    <cellStyle name="level1a 3 3 2 8 2 2 2" xfId="4888"/>
    <cellStyle name="level1a 3 3 2 8 2 3" xfId="4889"/>
    <cellStyle name="level1a 3 3 2 8 2 3 2" xfId="4890"/>
    <cellStyle name="level1a 3 3 2 8 2 3 2 2" xfId="4891"/>
    <cellStyle name="level1a 3 3 2 8 2 4" xfId="4892"/>
    <cellStyle name="level1a 3 3 2 8 3" xfId="4893"/>
    <cellStyle name="level1a 3 3 2 8 3 2" xfId="4894"/>
    <cellStyle name="level1a 3 3 2 8 3 2 2" xfId="4895"/>
    <cellStyle name="level1a 3 3 2 8 3 3" xfId="4896"/>
    <cellStyle name="level1a 3 3 2 8 3 3 2" xfId="4897"/>
    <cellStyle name="level1a 3 3 2 8 3 3 2 2" xfId="4898"/>
    <cellStyle name="level1a 3 3 2 8 3 4" xfId="4899"/>
    <cellStyle name="level1a 3 3 2 8 4" xfId="4900"/>
    <cellStyle name="level1a 3 3 2 8 4 2" xfId="4901"/>
    <cellStyle name="level1a 3 3 2 8 5" xfId="4902"/>
    <cellStyle name="level1a 3 3 2 8 5 2" xfId="4903"/>
    <cellStyle name="level1a 3 3 2 8 5 2 2" xfId="4904"/>
    <cellStyle name="level1a 3 3 2 8 6" xfId="4905"/>
    <cellStyle name="level1a 3 3 2 8 6 2" xfId="4906"/>
    <cellStyle name="level1a 3 3 2 9" xfId="4907"/>
    <cellStyle name="level1a 3 3 2 9 2" xfId="4908"/>
    <cellStyle name="level1a 3 3 2 9 2 2" xfId="4909"/>
    <cellStyle name="level1a 3 3 2 9 3" xfId="4910"/>
    <cellStyle name="level1a 3 3 2 9 3 2" xfId="4911"/>
    <cellStyle name="level1a 3 3 2 9 3 2 2" xfId="4912"/>
    <cellStyle name="level1a 3 3 2 9 4" xfId="4913"/>
    <cellStyle name="level1a 3 3 2_STUD aligned by INSTIT" xfId="4914"/>
    <cellStyle name="level1a 3 3 3" xfId="4915"/>
    <cellStyle name="level1a 3 3 3 2" xfId="4916"/>
    <cellStyle name="level1a 3 3 3 2 2" xfId="4917"/>
    <cellStyle name="level1a 3 3 3 2 2 2" xfId="4918"/>
    <cellStyle name="level1a 3 3 3 2 2 2 2" xfId="4919"/>
    <cellStyle name="level1a 3 3 3 2 2 3" xfId="4920"/>
    <cellStyle name="level1a 3 3 3 2 2 3 2" xfId="4921"/>
    <cellStyle name="level1a 3 3 3 2 2 3 2 2" xfId="4922"/>
    <cellStyle name="level1a 3 3 3 2 2 4" xfId="4923"/>
    <cellStyle name="level1a 3 3 3 2 3" xfId="4924"/>
    <cellStyle name="level1a 3 3 3 2 3 2" xfId="4925"/>
    <cellStyle name="level1a 3 3 3 2 3 2 2" xfId="4926"/>
    <cellStyle name="level1a 3 3 3 2 3 3" xfId="4927"/>
    <cellStyle name="level1a 3 3 3 2 3 3 2" xfId="4928"/>
    <cellStyle name="level1a 3 3 3 2 3 3 2 2" xfId="4929"/>
    <cellStyle name="level1a 3 3 3 2 3 4" xfId="4930"/>
    <cellStyle name="level1a 3 3 3 2 3 4 2" xfId="4931"/>
    <cellStyle name="level1a 3 3 3 2 4" xfId="4932"/>
    <cellStyle name="level1a 3 3 3 2 5" xfId="4933"/>
    <cellStyle name="level1a 3 3 3 2 5 2" xfId="4934"/>
    <cellStyle name="level1a 3 3 3 2 6" xfId="4935"/>
    <cellStyle name="level1a 3 3 3 2 6 2" xfId="4936"/>
    <cellStyle name="level1a 3 3 3 3" xfId="4937"/>
    <cellStyle name="level1a 3 3 3 3 2" xfId="4938"/>
    <cellStyle name="level1a 3 3 3 3 2 2" xfId="4939"/>
    <cellStyle name="level1a 3 3 3 3 2 2 2" xfId="4940"/>
    <cellStyle name="level1a 3 3 3 3 2 3" xfId="4941"/>
    <cellStyle name="level1a 3 3 3 3 2 3 2" xfId="4942"/>
    <cellStyle name="level1a 3 3 3 3 2 3 2 2" xfId="4943"/>
    <cellStyle name="level1a 3 3 3 3 2 4" xfId="4944"/>
    <cellStyle name="level1a 3 3 3 3 3" xfId="4945"/>
    <cellStyle name="level1a 3 3 3 3 3 2" xfId="4946"/>
    <cellStyle name="level1a 3 3 3 3 3 2 2" xfId="4947"/>
    <cellStyle name="level1a 3 3 3 3 3 3" xfId="4948"/>
    <cellStyle name="level1a 3 3 3 3 3 3 2" xfId="4949"/>
    <cellStyle name="level1a 3 3 3 3 3 3 2 2" xfId="4950"/>
    <cellStyle name="level1a 3 3 3 3 3 4" xfId="4951"/>
    <cellStyle name="level1a 3 3 3 3 3 4 2" xfId="4952"/>
    <cellStyle name="level1a 3 3 3 3 4" xfId="4953"/>
    <cellStyle name="level1a 3 3 3 3 5" xfId="4954"/>
    <cellStyle name="level1a 3 3 3 3 5 2" xfId="4955"/>
    <cellStyle name="level1a 3 3 3 3 5 2 2" xfId="4956"/>
    <cellStyle name="level1a 3 3 3 3 6" xfId="4957"/>
    <cellStyle name="level1a 3 3 3 3 6 2" xfId="4958"/>
    <cellStyle name="level1a 3 3 3 4" xfId="4959"/>
    <cellStyle name="level1a 3 3 3 4 2" xfId="4960"/>
    <cellStyle name="level1a 3 3 3 4 2 2" xfId="4961"/>
    <cellStyle name="level1a 3 3 3 4 2 2 2" xfId="4962"/>
    <cellStyle name="level1a 3 3 3 4 2 3" xfId="4963"/>
    <cellStyle name="level1a 3 3 3 4 2 3 2" xfId="4964"/>
    <cellStyle name="level1a 3 3 3 4 2 3 2 2" xfId="4965"/>
    <cellStyle name="level1a 3 3 3 4 2 4" xfId="4966"/>
    <cellStyle name="level1a 3 3 3 4 3" xfId="4967"/>
    <cellStyle name="level1a 3 3 3 4 3 2" xfId="4968"/>
    <cellStyle name="level1a 3 3 3 4 3 2 2" xfId="4969"/>
    <cellStyle name="level1a 3 3 3 4 3 3" xfId="4970"/>
    <cellStyle name="level1a 3 3 3 4 3 3 2" xfId="4971"/>
    <cellStyle name="level1a 3 3 3 4 3 3 2 2" xfId="4972"/>
    <cellStyle name="level1a 3 3 3 4 3 4" xfId="4973"/>
    <cellStyle name="level1a 3 3 3 4 3 4 2" xfId="4974"/>
    <cellStyle name="level1a 3 3 3 4 4" xfId="4975"/>
    <cellStyle name="level1a 3 3 3 4 5" xfId="4976"/>
    <cellStyle name="level1a 3 3 3 4 5 2" xfId="4977"/>
    <cellStyle name="level1a 3 3 3 4 6" xfId="4978"/>
    <cellStyle name="level1a 3 3 3 4 6 2" xfId="4979"/>
    <cellStyle name="level1a 3 3 3 4 6 2 2" xfId="4980"/>
    <cellStyle name="level1a 3 3 3 4 7" xfId="4981"/>
    <cellStyle name="level1a 3 3 3 4 7 2" xfId="4982"/>
    <cellStyle name="level1a 3 3 3 5" xfId="4983"/>
    <cellStyle name="level1a 3 3 3 5 2" xfId="4984"/>
    <cellStyle name="level1a 3 3 3 5 2 2" xfId="4985"/>
    <cellStyle name="level1a 3 3 3 5 2 2 2" xfId="4986"/>
    <cellStyle name="level1a 3 3 3 5 2 3" xfId="4987"/>
    <cellStyle name="level1a 3 3 3 5 2 3 2" xfId="4988"/>
    <cellStyle name="level1a 3 3 3 5 2 3 2 2" xfId="4989"/>
    <cellStyle name="level1a 3 3 3 5 2 4" xfId="4990"/>
    <cellStyle name="level1a 3 3 3 5 3" xfId="4991"/>
    <cellStyle name="level1a 3 3 3 5 3 2" xfId="4992"/>
    <cellStyle name="level1a 3 3 3 5 3 2 2" xfId="4993"/>
    <cellStyle name="level1a 3 3 3 5 3 3" xfId="4994"/>
    <cellStyle name="level1a 3 3 3 5 3 3 2" xfId="4995"/>
    <cellStyle name="level1a 3 3 3 5 3 3 2 2" xfId="4996"/>
    <cellStyle name="level1a 3 3 3 5 3 4" xfId="4997"/>
    <cellStyle name="level1a 3 3 3 5 4" xfId="4998"/>
    <cellStyle name="level1a 3 3 3 5 4 2" xfId="4999"/>
    <cellStyle name="level1a 3 3 3 5 5" xfId="5000"/>
    <cellStyle name="level1a 3 3 3 5 5 2" xfId="5001"/>
    <cellStyle name="level1a 3 3 3 5 5 2 2" xfId="5002"/>
    <cellStyle name="level1a 3 3 3 5 6" xfId="5003"/>
    <cellStyle name="level1a 3 3 3 5 6 2" xfId="5004"/>
    <cellStyle name="level1a 3 3 3 6" xfId="5005"/>
    <cellStyle name="level1a 3 3 3 6 2" xfId="5006"/>
    <cellStyle name="level1a 3 3 3 6 2 2" xfId="5007"/>
    <cellStyle name="level1a 3 3 3 6 2 2 2" xfId="5008"/>
    <cellStyle name="level1a 3 3 3 6 2 3" xfId="5009"/>
    <cellStyle name="level1a 3 3 3 6 2 3 2" xfId="5010"/>
    <cellStyle name="level1a 3 3 3 6 2 3 2 2" xfId="5011"/>
    <cellStyle name="level1a 3 3 3 6 2 4" xfId="5012"/>
    <cellStyle name="level1a 3 3 3 6 3" xfId="5013"/>
    <cellStyle name="level1a 3 3 3 6 3 2" xfId="5014"/>
    <cellStyle name="level1a 3 3 3 6 3 2 2" xfId="5015"/>
    <cellStyle name="level1a 3 3 3 6 3 3" xfId="5016"/>
    <cellStyle name="level1a 3 3 3 6 3 3 2" xfId="5017"/>
    <cellStyle name="level1a 3 3 3 6 3 3 2 2" xfId="5018"/>
    <cellStyle name="level1a 3 3 3 6 3 4" xfId="5019"/>
    <cellStyle name="level1a 3 3 3 6 4" xfId="5020"/>
    <cellStyle name="level1a 3 3 3 6 4 2" xfId="5021"/>
    <cellStyle name="level1a 3 3 3 6 5" xfId="5022"/>
    <cellStyle name="level1a 3 3 3 6 5 2" xfId="5023"/>
    <cellStyle name="level1a 3 3 3 6 5 2 2" xfId="5024"/>
    <cellStyle name="level1a 3 3 3 6 6" xfId="5025"/>
    <cellStyle name="level1a 3 3 3 6 6 2" xfId="5026"/>
    <cellStyle name="level1a 3 3 3 7" xfId="5027"/>
    <cellStyle name="level1a 3 3 3 7 2" xfId="5028"/>
    <cellStyle name="level1a 3 3 3 7 2 2" xfId="5029"/>
    <cellStyle name="level1a 3 3 3 7 3" xfId="5030"/>
    <cellStyle name="level1a 3 3 3 7 3 2" xfId="5031"/>
    <cellStyle name="level1a 3 3 3 7 3 2 2" xfId="5032"/>
    <cellStyle name="level1a 3 3 3 7 4" xfId="5033"/>
    <cellStyle name="level1a 3 3 3 8" xfId="5034"/>
    <cellStyle name="level1a 3 3 3 8 2" xfId="5035"/>
    <cellStyle name="level1a 3 3 3_STUD aligned by INSTIT" xfId="5036"/>
    <cellStyle name="level1a 3 3 4" xfId="5037"/>
    <cellStyle name="level1a 3 3 4 2" xfId="5038"/>
    <cellStyle name="level1a 3 3 4 2 2" xfId="5039"/>
    <cellStyle name="level1a 3 3 4 2 2 2" xfId="5040"/>
    <cellStyle name="level1a 3 3 4 2 2 2 2" xfId="5041"/>
    <cellStyle name="level1a 3 3 4 2 2 3" xfId="5042"/>
    <cellStyle name="level1a 3 3 4 2 2 3 2" xfId="5043"/>
    <cellStyle name="level1a 3 3 4 2 2 3 2 2" xfId="5044"/>
    <cellStyle name="level1a 3 3 4 2 2 4" xfId="5045"/>
    <cellStyle name="level1a 3 3 4 2 3" xfId="5046"/>
    <cellStyle name="level1a 3 3 4 2 3 2" xfId="5047"/>
    <cellStyle name="level1a 3 3 4 2 3 2 2" xfId="5048"/>
    <cellStyle name="level1a 3 3 4 2 3 3" xfId="5049"/>
    <cellStyle name="level1a 3 3 4 2 3 3 2" xfId="5050"/>
    <cellStyle name="level1a 3 3 4 2 3 3 2 2" xfId="5051"/>
    <cellStyle name="level1a 3 3 4 2 3 4" xfId="5052"/>
    <cellStyle name="level1a 3 3 4 2 3 4 2" xfId="5053"/>
    <cellStyle name="level1a 3 3 4 2 4" xfId="5054"/>
    <cellStyle name="level1a 3 3 4 2 5" xfId="5055"/>
    <cellStyle name="level1a 3 3 4 2 5 2" xfId="5056"/>
    <cellStyle name="level1a 3 3 4 2 6" xfId="5057"/>
    <cellStyle name="level1a 3 3 4 2 6 2" xfId="5058"/>
    <cellStyle name="level1a 3 3 4 2 6 2 2" xfId="5059"/>
    <cellStyle name="level1a 3 3 4 2 7" xfId="5060"/>
    <cellStyle name="level1a 3 3 4 2 7 2" xfId="5061"/>
    <cellStyle name="level1a 3 3 4 3" xfId="5062"/>
    <cellStyle name="level1a 3 3 4 3 2" xfId="5063"/>
    <cellStyle name="level1a 3 3 4 3 2 2" xfId="5064"/>
    <cellStyle name="level1a 3 3 4 3 2 2 2" xfId="5065"/>
    <cellStyle name="level1a 3 3 4 3 2 3" xfId="5066"/>
    <cellStyle name="level1a 3 3 4 3 2 3 2" xfId="5067"/>
    <cellStyle name="level1a 3 3 4 3 2 3 2 2" xfId="5068"/>
    <cellStyle name="level1a 3 3 4 3 2 4" xfId="5069"/>
    <cellStyle name="level1a 3 3 4 3 3" xfId="5070"/>
    <cellStyle name="level1a 3 3 4 3 3 2" xfId="5071"/>
    <cellStyle name="level1a 3 3 4 3 3 2 2" xfId="5072"/>
    <cellStyle name="level1a 3 3 4 3 3 3" xfId="5073"/>
    <cellStyle name="level1a 3 3 4 3 3 3 2" xfId="5074"/>
    <cellStyle name="level1a 3 3 4 3 3 3 2 2" xfId="5075"/>
    <cellStyle name="level1a 3 3 4 3 3 4" xfId="5076"/>
    <cellStyle name="level1a 3 3 4 3 3 4 2" xfId="5077"/>
    <cellStyle name="level1a 3 3 4 3 4" xfId="5078"/>
    <cellStyle name="level1a 3 3 4 3 5" xfId="5079"/>
    <cellStyle name="level1a 3 3 4 3 5 2" xfId="5080"/>
    <cellStyle name="level1a 3 3 4 4" xfId="5081"/>
    <cellStyle name="level1a 3 3 4 4 2" xfId="5082"/>
    <cellStyle name="level1a 3 3 4 4 2 2" xfId="5083"/>
    <cellStyle name="level1a 3 3 4 4 2 2 2" xfId="5084"/>
    <cellStyle name="level1a 3 3 4 4 2 3" xfId="5085"/>
    <cellStyle name="level1a 3 3 4 4 2 3 2" xfId="5086"/>
    <cellStyle name="level1a 3 3 4 4 2 3 2 2" xfId="5087"/>
    <cellStyle name="level1a 3 3 4 4 2 4" xfId="5088"/>
    <cellStyle name="level1a 3 3 4 4 3" xfId="5089"/>
    <cellStyle name="level1a 3 3 4 4 3 2" xfId="5090"/>
    <cellStyle name="level1a 3 3 4 4 3 2 2" xfId="5091"/>
    <cellStyle name="level1a 3 3 4 4 3 3" xfId="5092"/>
    <cellStyle name="level1a 3 3 4 4 3 3 2" xfId="5093"/>
    <cellStyle name="level1a 3 3 4 4 3 3 2 2" xfId="5094"/>
    <cellStyle name="level1a 3 3 4 4 3 4" xfId="5095"/>
    <cellStyle name="level1a 3 3 4 4 4" xfId="5096"/>
    <cellStyle name="level1a 3 3 4 4 4 2" xfId="5097"/>
    <cellStyle name="level1a 3 3 4 4 5" xfId="5098"/>
    <cellStyle name="level1a 3 3 4 4 5 2" xfId="5099"/>
    <cellStyle name="level1a 3 3 4 4 5 2 2" xfId="5100"/>
    <cellStyle name="level1a 3 3 4 4 6" xfId="5101"/>
    <cellStyle name="level1a 3 3 4 4 6 2" xfId="5102"/>
    <cellStyle name="level1a 3 3 4 5" xfId="5103"/>
    <cellStyle name="level1a 3 3 4 5 2" xfId="5104"/>
    <cellStyle name="level1a 3 3 4 5 2 2" xfId="5105"/>
    <cellStyle name="level1a 3 3 4 5 2 2 2" xfId="5106"/>
    <cellStyle name="level1a 3 3 4 5 2 3" xfId="5107"/>
    <cellStyle name="level1a 3 3 4 5 2 3 2" xfId="5108"/>
    <cellStyle name="level1a 3 3 4 5 2 3 2 2" xfId="5109"/>
    <cellStyle name="level1a 3 3 4 5 2 4" xfId="5110"/>
    <cellStyle name="level1a 3 3 4 5 3" xfId="5111"/>
    <cellStyle name="level1a 3 3 4 5 3 2" xfId="5112"/>
    <cellStyle name="level1a 3 3 4 5 3 2 2" xfId="5113"/>
    <cellStyle name="level1a 3 3 4 5 3 3" xfId="5114"/>
    <cellStyle name="level1a 3 3 4 5 3 3 2" xfId="5115"/>
    <cellStyle name="level1a 3 3 4 5 3 3 2 2" xfId="5116"/>
    <cellStyle name="level1a 3 3 4 5 3 4" xfId="5117"/>
    <cellStyle name="level1a 3 3 4 5 4" xfId="5118"/>
    <cellStyle name="level1a 3 3 4 5 4 2" xfId="5119"/>
    <cellStyle name="level1a 3 3 4 5 5" xfId="5120"/>
    <cellStyle name="level1a 3 3 4 5 5 2" xfId="5121"/>
    <cellStyle name="level1a 3 3 4 5 5 2 2" xfId="5122"/>
    <cellStyle name="level1a 3 3 4 5 6" xfId="5123"/>
    <cellStyle name="level1a 3 3 4 5 6 2" xfId="5124"/>
    <cellStyle name="level1a 3 3 4 6" xfId="5125"/>
    <cellStyle name="level1a 3 3 4 6 2" xfId="5126"/>
    <cellStyle name="level1a 3 3 4 6 2 2" xfId="5127"/>
    <cellStyle name="level1a 3 3 4 6 2 2 2" xfId="5128"/>
    <cellStyle name="level1a 3 3 4 6 2 3" xfId="5129"/>
    <cellStyle name="level1a 3 3 4 6 2 3 2" xfId="5130"/>
    <cellStyle name="level1a 3 3 4 6 2 3 2 2" xfId="5131"/>
    <cellStyle name="level1a 3 3 4 6 2 4" xfId="5132"/>
    <cellStyle name="level1a 3 3 4 6 3" xfId="5133"/>
    <cellStyle name="level1a 3 3 4 6 3 2" xfId="5134"/>
    <cellStyle name="level1a 3 3 4 6 3 2 2" xfId="5135"/>
    <cellStyle name="level1a 3 3 4 6 3 3" xfId="5136"/>
    <cellStyle name="level1a 3 3 4 6 3 3 2" xfId="5137"/>
    <cellStyle name="level1a 3 3 4 6 3 3 2 2" xfId="5138"/>
    <cellStyle name="level1a 3 3 4 6 3 4" xfId="5139"/>
    <cellStyle name="level1a 3 3 4 6 4" xfId="5140"/>
    <cellStyle name="level1a 3 3 4 6 4 2" xfId="5141"/>
    <cellStyle name="level1a 3 3 4 6 5" xfId="5142"/>
    <cellStyle name="level1a 3 3 4 6 5 2" xfId="5143"/>
    <cellStyle name="level1a 3 3 4 6 5 2 2" xfId="5144"/>
    <cellStyle name="level1a 3 3 4 6 6" xfId="5145"/>
    <cellStyle name="level1a 3 3 4 6 6 2" xfId="5146"/>
    <cellStyle name="level1a 3 3 4 7" xfId="5147"/>
    <cellStyle name="level1a 3 3 4 7 2" xfId="5148"/>
    <cellStyle name="level1a 3 3 4 7 2 2" xfId="5149"/>
    <cellStyle name="level1a 3 3 4 7 3" xfId="5150"/>
    <cellStyle name="level1a 3 3 4 7 3 2" xfId="5151"/>
    <cellStyle name="level1a 3 3 4 7 3 2 2" xfId="5152"/>
    <cellStyle name="level1a 3 3 4 7 4" xfId="5153"/>
    <cellStyle name="level1a 3 3 4 8" xfId="5154"/>
    <cellStyle name="level1a 3 3 4 8 2" xfId="5155"/>
    <cellStyle name="level1a 3 3 4 8 2 2" xfId="5156"/>
    <cellStyle name="level1a 3 3 4 8 3" xfId="5157"/>
    <cellStyle name="level1a 3 3 4 8 3 2" xfId="5158"/>
    <cellStyle name="level1a 3 3 4 8 3 2 2" xfId="5159"/>
    <cellStyle name="level1a 3 3 4 8 4" xfId="5160"/>
    <cellStyle name="level1a 3 3 4 9" xfId="5161"/>
    <cellStyle name="level1a 3 3 4 9 2" xfId="5162"/>
    <cellStyle name="level1a 3 3 4_STUD aligned by INSTIT" xfId="5163"/>
    <cellStyle name="level1a 3 3 5" xfId="5164"/>
    <cellStyle name="level1a 3 3 5 2" xfId="5165"/>
    <cellStyle name="level1a 3 3 5 2 2" xfId="5166"/>
    <cellStyle name="level1a 3 3 5 2 2 2" xfId="5167"/>
    <cellStyle name="level1a 3 3 5 2 3" xfId="5168"/>
    <cellStyle name="level1a 3 3 5 2 3 2" xfId="5169"/>
    <cellStyle name="level1a 3 3 5 2 3 2 2" xfId="5170"/>
    <cellStyle name="level1a 3 3 5 2 4" xfId="5171"/>
    <cellStyle name="level1a 3 3 5 3" xfId="5172"/>
    <cellStyle name="level1a 3 3 5 3 2" xfId="5173"/>
    <cellStyle name="level1a 3 3 5 3 2 2" xfId="5174"/>
    <cellStyle name="level1a 3 3 5 3 3" xfId="5175"/>
    <cellStyle name="level1a 3 3 5 3 3 2" xfId="5176"/>
    <cellStyle name="level1a 3 3 5 3 3 2 2" xfId="5177"/>
    <cellStyle name="level1a 3 3 5 3 4" xfId="5178"/>
    <cellStyle name="level1a 3 3 5 3 4 2" xfId="5179"/>
    <cellStyle name="level1a 3 3 5 4" xfId="5180"/>
    <cellStyle name="level1a 3 3 5 5" xfId="5181"/>
    <cellStyle name="level1a 3 3 5 5 2" xfId="5182"/>
    <cellStyle name="level1a 3 3 5 6" xfId="5183"/>
    <cellStyle name="level1a 3 3 5 6 2" xfId="5184"/>
    <cellStyle name="level1a 3 3 6" xfId="5185"/>
    <cellStyle name="level1a 3 3 6 2" xfId="5186"/>
    <cellStyle name="level1a 3 3 6 2 2" xfId="5187"/>
    <cellStyle name="level1a 3 3 6 2 2 2" xfId="5188"/>
    <cellStyle name="level1a 3 3 6 2 3" xfId="5189"/>
    <cellStyle name="level1a 3 3 6 2 3 2" xfId="5190"/>
    <cellStyle name="level1a 3 3 6 2 3 2 2" xfId="5191"/>
    <cellStyle name="level1a 3 3 6 2 4" xfId="5192"/>
    <cellStyle name="level1a 3 3 6 3" xfId="5193"/>
    <cellStyle name="level1a 3 3 6 3 2" xfId="5194"/>
    <cellStyle name="level1a 3 3 6 3 2 2" xfId="5195"/>
    <cellStyle name="level1a 3 3 6 3 3" xfId="5196"/>
    <cellStyle name="level1a 3 3 6 3 3 2" xfId="5197"/>
    <cellStyle name="level1a 3 3 6 3 3 2 2" xfId="5198"/>
    <cellStyle name="level1a 3 3 6 3 4" xfId="5199"/>
    <cellStyle name="level1a 3 3 6 3 4 2" xfId="5200"/>
    <cellStyle name="level1a 3 3 6 4" xfId="5201"/>
    <cellStyle name="level1a 3 3 6 5" xfId="5202"/>
    <cellStyle name="level1a 3 3 6 5 2" xfId="5203"/>
    <cellStyle name="level1a 3 3 6 6" xfId="5204"/>
    <cellStyle name="level1a 3 3 6 6 2" xfId="5205"/>
    <cellStyle name="level1a 3 3 6 6 2 2" xfId="5206"/>
    <cellStyle name="level1a 3 3 6 7" xfId="5207"/>
    <cellStyle name="level1a 3 3 6 7 2" xfId="5208"/>
    <cellStyle name="level1a 3 3 7" xfId="5209"/>
    <cellStyle name="level1a 3 3 7 2" xfId="5210"/>
    <cellStyle name="level1a 3 3 7 2 2" xfId="5211"/>
    <cellStyle name="level1a 3 3 7 2 2 2" xfId="5212"/>
    <cellStyle name="level1a 3 3 7 2 3" xfId="5213"/>
    <cellStyle name="level1a 3 3 7 2 3 2" xfId="5214"/>
    <cellStyle name="level1a 3 3 7 2 3 2 2" xfId="5215"/>
    <cellStyle name="level1a 3 3 7 2 4" xfId="5216"/>
    <cellStyle name="level1a 3 3 7 3" xfId="5217"/>
    <cellStyle name="level1a 3 3 7 3 2" xfId="5218"/>
    <cellStyle name="level1a 3 3 7 3 2 2" xfId="5219"/>
    <cellStyle name="level1a 3 3 7 3 3" xfId="5220"/>
    <cellStyle name="level1a 3 3 7 3 3 2" xfId="5221"/>
    <cellStyle name="level1a 3 3 7 3 3 2 2" xfId="5222"/>
    <cellStyle name="level1a 3 3 7 3 4" xfId="5223"/>
    <cellStyle name="level1a 3 3 7 3 4 2" xfId="5224"/>
    <cellStyle name="level1a 3 3 7 4" xfId="5225"/>
    <cellStyle name="level1a 3 3 7 5" xfId="5226"/>
    <cellStyle name="level1a 3 3 7 5 2" xfId="5227"/>
    <cellStyle name="level1a 3 3 7 5 2 2" xfId="5228"/>
    <cellStyle name="level1a 3 3 7 6" xfId="5229"/>
    <cellStyle name="level1a 3 3 7 6 2" xfId="5230"/>
    <cellStyle name="level1a 3 3 8" xfId="5231"/>
    <cellStyle name="level1a 3 3 8 2" xfId="5232"/>
    <cellStyle name="level1a 3 3 8 2 2" xfId="5233"/>
    <cellStyle name="level1a 3 3 8 2 2 2" xfId="5234"/>
    <cellStyle name="level1a 3 3 8 2 3" xfId="5235"/>
    <cellStyle name="level1a 3 3 8 2 3 2" xfId="5236"/>
    <cellStyle name="level1a 3 3 8 2 3 2 2" xfId="5237"/>
    <cellStyle name="level1a 3 3 8 2 4" xfId="5238"/>
    <cellStyle name="level1a 3 3 8 3" xfId="5239"/>
    <cellStyle name="level1a 3 3 8 3 2" xfId="5240"/>
    <cellStyle name="level1a 3 3 8 3 2 2" xfId="5241"/>
    <cellStyle name="level1a 3 3 8 3 3" xfId="5242"/>
    <cellStyle name="level1a 3 3 8 3 3 2" xfId="5243"/>
    <cellStyle name="level1a 3 3 8 3 3 2 2" xfId="5244"/>
    <cellStyle name="level1a 3 3 8 3 4" xfId="5245"/>
    <cellStyle name="level1a 3 3 8 3 4 2" xfId="5246"/>
    <cellStyle name="level1a 3 3 8 4" xfId="5247"/>
    <cellStyle name="level1a 3 3 8 5" xfId="5248"/>
    <cellStyle name="level1a 3 3 8 5 2" xfId="5249"/>
    <cellStyle name="level1a 3 3 8 6" xfId="5250"/>
    <cellStyle name="level1a 3 3 8 6 2" xfId="5251"/>
    <cellStyle name="level1a 3 3 8 6 2 2" xfId="5252"/>
    <cellStyle name="level1a 3 3 8 7" xfId="5253"/>
    <cellStyle name="level1a 3 3 8 7 2" xfId="5254"/>
    <cellStyle name="level1a 3 3 9" xfId="5255"/>
    <cellStyle name="level1a 3 3 9 2" xfId="5256"/>
    <cellStyle name="level1a 3 3 9 2 2" xfId="5257"/>
    <cellStyle name="level1a 3 3 9 2 2 2" xfId="5258"/>
    <cellStyle name="level1a 3 3 9 2 3" xfId="5259"/>
    <cellStyle name="level1a 3 3 9 2 3 2" xfId="5260"/>
    <cellStyle name="level1a 3 3 9 2 3 2 2" xfId="5261"/>
    <cellStyle name="level1a 3 3 9 2 4" xfId="5262"/>
    <cellStyle name="level1a 3 3 9 3" xfId="5263"/>
    <cellStyle name="level1a 3 3 9 3 2" xfId="5264"/>
    <cellStyle name="level1a 3 3 9 3 2 2" xfId="5265"/>
    <cellStyle name="level1a 3 3 9 3 3" xfId="5266"/>
    <cellStyle name="level1a 3 3 9 3 3 2" xfId="5267"/>
    <cellStyle name="level1a 3 3 9 3 3 2 2" xfId="5268"/>
    <cellStyle name="level1a 3 3 9 3 4" xfId="5269"/>
    <cellStyle name="level1a 3 3 9 4" xfId="5270"/>
    <cellStyle name="level1a 3 3 9 4 2" xfId="5271"/>
    <cellStyle name="level1a 3 3 9 5" xfId="5272"/>
    <cellStyle name="level1a 3 3 9 5 2" xfId="5273"/>
    <cellStyle name="level1a 3 3 9 5 2 2" xfId="5274"/>
    <cellStyle name="level1a 3 3 9 6" xfId="5275"/>
    <cellStyle name="level1a 3 3 9 6 2" xfId="5276"/>
    <cellStyle name="level1a 3 3_STUD aligned by INSTIT" xfId="5277"/>
    <cellStyle name="level1a 3 4" xfId="5278"/>
    <cellStyle name="level1a 3 4 10" xfId="5279"/>
    <cellStyle name="level1a 3 4 10 2" xfId="5280"/>
    <cellStyle name="level1a 3 4 2" xfId="5281"/>
    <cellStyle name="level1a 3 4 2 2" xfId="5282"/>
    <cellStyle name="level1a 3 4 2 2 2" xfId="5283"/>
    <cellStyle name="level1a 3 4 2 2 2 2" xfId="5284"/>
    <cellStyle name="level1a 3 4 2 2 2 2 2" xfId="5285"/>
    <cellStyle name="level1a 3 4 2 2 2 3" xfId="5286"/>
    <cellStyle name="level1a 3 4 2 2 2 3 2" xfId="5287"/>
    <cellStyle name="level1a 3 4 2 2 2 3 2 2" xfId="5288"/>
    <cellStyle name="level1a 3 4 2 2 2 4" xfId="5289"/>
    <cellStyle name="level1a 3 4 2 2 3" xfId="5290"/>
    <cellStyle name="level1a 3 4 2 2 3 2" xfId="5291"/>
    <cellStyle name="level1a 3 4 2 2 3 2 2" xfId="5292"/>
    <cellStyle name="level1a 3 4 2 2 3 3" xfId="5293"/>
    <cellStyle name="level1a 3 4 2 2 3 3 2" xfId="5294"/>
    <cellStyle name="level1a 3 4 2 2 3 3 2 2" xfId="5295"/>
    <cellStyle name="level1a 3 4 2 2 3 4" xfId="5296"/>
    <cellStyle name="level1a 3 4 2 2 3 4 2" xfId="5297"/>
    <cellStyle name="level1a 3 4 2 2 4" xfId="5298"/>
    <cellStyle name="level1a 3 4 2 2 5" xfId="5299"/>
    <cellStyle name="level1a 3 4 2 2 5 2" xfId="5300"/>
    <cellStyle name="level1a 3 4 2 2 6" xfId="5301"/>
    <cellStyle name="level1a 3 4 2 2 6 2" xfId="5302"/>
    <cellStyle name="level1a 3 4 2 3" xfId="5303"/>
    <cellStyle name="level1a 3 4 2 3 2" xfId="5304"/>
    <cellStyle name="level1a 3 4 2 3 2 2" xfId="5305"/>
    <cellStyle name="level1a 3 4 2 3 2 2 2" xfId="5306"/>
    <cellStyle name="level1a 3 4 2 3 2 3" xfId="5307"/>
    <cellStyle name="level1a 3 4 2 3 2 3 2" xfId="5308"/>
    <cellStyle name="level1a 3 4 2 3 2 3 2 2" xfId="5309"/>
    <cellStyle name="level1a 3 4 2 3 2 4" xfId="5310"/>
    <cellStyle name="level1a 3 4 2 3 3" xfId="5311"/>
    <cellStyle name="level1a 3 4 2 3 3 2" xfId="5312"/>
    <cellStyle name="level1a 3 4 2 3 3 2 2" xfId="5313"/>
    <cellStyle name="level1a 3 4 2 3 3 3" xfId="5314"/>
    <cellStyle name="level1a 3 4 2 3 3 3 2" xfId="5315"/>
    <cellStyle name="level1a 3 4 2 3 3 3 2 2" xfId="5316"/>
    <cellStyle name="level1a 3 4 2 3 3 4" xfId="5317"/>
    <cellStyle name="level1a 3 4 2 3 3 4 2" xfId="5318"/>
    <cellStyle name="level1a 3 4 2 3 4" xfId="5319"/>
    <cellStyle name="level1a 3 4 2 3 5" xfId="5320"/>
    <cellStyle name="level1a 3 4 2 3 5 2" xfId="5321"/>
    <cellStyle name="level1a 3 4 2 3 5 2 2" xfId="5322"/>
    <cellStyle name="level1a 3 4 2 3 6" xfId="5323"/>
    <cellStyle name="level1a 3 4 2 3 6 2" xfId="5324"/>
    <cellStyle name="level1a 3 4 2 4" xfId="5325"/>
    <cellStyle name="level1a 3 4 2 4 2" xfId="5326"/>
    <cellStyle name="level1a 3 4 2 4 2 2" xfId="5327"/>
    <cellStyle name="level1a 3 4 2 4 2 2 2" xfId="5328"/>
    <cellStyle name="level1a 3 4 2 4 2 3" xfId="5329"/>
    <cellStyle name="level1a 3 4 2 4 2 3 2" xfId="5330"/>
    <cellStyle name="level1a 3 4 2 4 2 3 2 2" xfId="5331"/>
    <cellStyle name="level1a 3 4 2 4 2 4" xfId="5332"/>
    <cellStyle name="level1a 3 4 2 4 3" xfId="5333"/>
    <cellStyle name="level1a 3 4 2 4 3 2" xfId="5334"/>
    <cellStyle name="level1a 3 4 2 4 3 2 2" xfId="5335"/>
    <cellStyle name="level1a 3 4 2 4 3 3" xfId="5336"/>
    <cellStyle name="level1a 3 4 2 4 3 3 2" xfId="5337"/>
    <cellStyle name="level1a 3 4 2 4 3 3 2 2" xfId="5338"/>
    <cellStyle name="level1a 3 4 2 4 3 4" xfId="5339"/>
    <cellStyle name="level1a 3 4 2 4 3 4 2" xfId="5340"/>
    <cellStyle name="level1a 3 4 2 4 4" xfId="5341"/>
    <cellStyle name="level1a 3 4 2 4 5" xfId="5342"/>
    <cellStyle name="level1a 3 4 2 4 5 2" xfId="5343"/>
    <cellStyle name="level1a 3 4 2 4 6" xfId="5344"/>
    <cellStyle name="level1a 3 4 2 4 6 2" xfId="5345"/>
    <cellStyle name="level1a 3 4 2 4 6 2 2" xfId="5346"/>
    <cellStyle name="level1a 3 4 2 4 7" xfId="5347"/>
    <cellStyle name="level1a 3 4 2 4 7 2" xfId="5348"/>
    <cellStyle name="level1a 3 4 2 5" xfId="5349"/>
    <cellStyle name="level1a 3 4 2 5 2" xfId="5350"/>
    <cellStyle name="level1a 3 4 2 5 2 2" xfId="5351"/>
    <cellStyle name="level1a 3 4 2 5 2 2 2" xfId="5352"/>
    <cellStyle name="level1a 3 4 2 5 2 3" xfId="5353"/>
    <cellStyle name="level1a 3 4 2 5 2 3 2" xfId="5354"/>
    <cellStyle name="level1a 3 4 2 5 2 3 2 2" xfId="5355"/>
    <cellStyle name="level1a 3 4 2 5 2 4" xfId="5356"/>
    <cellStyle name="level1a 3 4 2 5 3" xfId="5357"/>
    <cellStyle name="level1a 3 4 2 5 3 2" xfId="5358"/>
    <cellStyle name="level1a 3 4 2 5 3 2 2" xfId="5359"/>
    <cellStyle name="level1a 3 4 2 5 3 3" xfId="5360"/>
    <cellStyle name="level1a 3 4 2 5 3 3 2" xfId="5361"/>
    <cellStyle name="level1a 3 4 2 5 3 3 2 2" xfId="5362"/>
    <cellStyle name="level1a 3 4 2 5 3 4" xfId="5363"/>
    <cellStyle name="level1a 3 4 2 5 4" xfId="5364"/>
    <cellStyle name="level1a 3 4 2 5 4 2" xfId="5365"/>
    <cellStyle name="level1a 3 4 2 5 5" xfId="5366"/>
    <cellStyle name="level1a 3 4 2 5 5 2" xfId="5367"/>
    <cellStyle name="level1a 3 4 2 5 5 2 2" xfId="5368"/>
    <cellStyle name="level1a 3 4 2 5 6" xfId="5369"/>
    <cellStyle name="level1a 3 4 2 5 6 2" xfId="5370"/>
    <cellStyle name="level1a 3 4 2 6" xfId="5371"/>
    <cellStyle name="level1a 3 4 2 6 2" xfId="5372"/>
    <cellStyle name="level1a 3 4 2 6 2 2" xfId="5373"/>
    <cellStyle name="level1a 3 4 2 6 2 2 2" xfId="5374"/>
    <cellStyle name="level1a 3 4 2 6 2 3" xfId="5375"/>
    <cellStyle name="level1a 3 4 2 6 2 3 2" xfId="5376"/>
    <cellStyle name="level1a 3 4 2 6 2 3 2 2" xfId="5377"/>
    <cellStyle name="level1a 3 4 2 6 2 4" xfId="5378"/>
    <cellStyle name="level1a 3 4 2 6 3" xfId="5379"/>
    <cellStyle name="level1a 3 4 2 6 3 2" xfId="5380"/>
    <cellStyle name="level1a 3 4 2 6 3 2 2" xfId="5381"/>
    <cellStyle name="level1a 3 4 2 6 3 3" xfId="5382"/>
    <cellStyle name="level1a 3 4 2 6 3 3 2" xfId="5383"/>
    <cellStyle name="level1a 3 4 2 6 3 3 2 2" xfId="5384"/>
    <cellStyle name="level1a 3 4 2 6 3 4" xfId="5385"/>
    <cellStyle name="level1a 3 4 2 6 4" xfId="5386"/>
    <cellStyle name="level1a 3 4 2 6 4 2" xfId="5387"/>
    <cellStyle name="level1a 3 4 2 6 5" xfId="5388"/>
    <cellStyle name="level1a 3 4 2 6 5 2" xfId="5389"/>
    <cellStyle name="level1a 3 4 2 6 5 2 2" xfId="5390"/>
    <cellStyle name="level1a 3 4 2 6 6" xfId="5391"/>
    <cellStyle name="level1a 3 4 2 6 6 2" xfId="5392"/>
    <cellStyle name="level1a 3 4 2 7" xfId="5393"/>
    <cellStyle name="level1a 3 4 2 7 2" xfId="5394"/>
    <cellStyle name="level1a 3 4 2 7 2 2" xfId="5395"/>
    <cellStyle name="level1a 3 4 2 7 3" xfId="5396"/>
    <cellStyle name="level1a 3 4 2 7 3 2" xfId="5397"/>
    <cellStyle name="level1a 3 4 2 7 3 2 2" xfId="5398"/>
    <cellStyle name="level1a 3 4 2 7 4" xfId="5399"/>
    <cellStyle name="level1a 3 4 2 8" xfId="5400"/>
    <cellStyle name="level1a 3 4 2 8 2" xfId="5401"/>
    <cellStyle name="level1a 3 4 2_STUD aligned by INSTIT" xfId="5402"/>
    <cellStyle name="level1a 3 4 3" xfId="5403"/>
    <cellStyle name="level1a 3 4 3 2" xfId="5404"/>
    <cellStyle name="level1a 3 4 3 2 2" xfId="5405"/>
    <cellStyle name="level1a 3 4 3 2 2 2" xfId="5406"/>
    <cellStyle name="level1a 3 4 3 2 2 2 2" xfId="5407"/>
    <cellStyle name="level1a 3 4 3 2 2 3" xfId="5408"/>
    <cellStyle name="level1a 3 4 3 2 2 3 2" xfId="5409"/>
    <cellStyle name="level1a 3 4 3 2 2 3 2 2" xfId="5410"/>
    <cellStyle name="level1a 3 4 3 2 2 4" xfId="5411"/>
    <cellStyle name="level1a 3 4 3 2 3" xfId="5412"/>
    <cellStyle name="level1a 3 4 3 2 3 2" xfId="5413"/>
    <cellStyle name="level1a 3 4 3 2 3 2 2" xfId="5414"/>
    <cellStyle name="level1a 3 4 3 2 3 3" xfId="5415"/>
    <cellStyle name="level1a 3 4 3 2 3 3 2" xfId="5416"/>
    <cellStyle name="level1a 3 4 3 2 3 3 2 2" xfId="5417"/>
    <cellStyle name="level1a 3 4 3 2 3 4" xfId="5418"/>
    <cellStyle name="level1a 3 4 3 2 3 4 2" xfId="5419"/>
    <cellStyle name="level1a 3 4 3 2 4" xfId="5420"/>
    <cellStyle name="level1a 3 4 3 2 5" xfId="5421"/>
    <cellStyle name="level1a 3 4 3 2 5 2" xfId="5422"/>
    <cellStyle name="level1a 3 4 3 2 5 2 2" xfId="5423"/>
    <cellStyle name="level1a 3 4 3 2 6" xfId="5424"/>
    <cellStyle name="level1a 3 4 3 2 6 2" xfId="5425"/>
    <cellStyle name="level1a 3 4 3 3" xfId="5426"/>
    <cellStyle name="level1a 3 4 3 3 2" xfId="5427"/>
    <cellStyle name="level1a 3 4 3 3 2 2" xfId="5428"/>
    <cellStyle name="level1a 3 4 3 3 2 2 2" xfId="5429"/>
    <cellStyle name="level1a 3 4 3 3 2 3" xfId="5430"/>
    <cellStyle name="level1a 3 4 3 3 2 3 2" xfId="5431"/>
    <cellStyle name="level1a 3 4 3 3 2 3 2 2" xfId="5432"/>
    <cellStyle name="level1a 3 4 3 3 2 4" xfId="5433"/>
    <cellStyle name="level1a 3 4 3 3 3" xfId="5434"/>
    <cellStyle name="level1a 3 4 3 3 3 2" xfId="5435"/>
    <cellStyle name="level1a 3 4 3 3 3 2 2" xfId="5436"/>
    <cellStyle name="level1a 3 4 3 3 3 3" xfId="5437"/>
    <cellStyle name="level1a 3 4 3 3 3 3 2" xfId="5438"/>
    <cellStyle name="level1a 3 4 3 3 3 3 2 2" xfId="5439"/>
    <cellStyle name="level1a 3 4 3 3 3 4" xfId="5440"/>
    <cellStyle name="level1a 3 4 3 3 4" xfId="5441"/>
    <cellStyle name="level1a 3 4 3 3 4 2" xfId="5442"/>
    <cellStyle name="level1a 3 4 3 3 5" xfId="5443"/>
    <cellStyle name="level1a 3 4 3 3 5 2" xfId="5444"/>
    <cellStyle name="level1a 3 4 3 4" xfId="5445"/>
    <cellStyle name="level1a 3 4 3 4 2" xfId="5446"/>
    <cellStyle name="level1a 3 4 3 4 2 2" xfId="5447"/>
    <cellStyle name="level1a 3 4 3 4 2 2 2" xfId="5448"/>
    <cellStyle name="level1a 3 4 3 4 2 3" xfId="5449"/>
    <cellStyle name="level1a 3 4 3 4 2 3 2" xfId="5450"/>
    <cellStyle name="level1a 3 4 3 4 2 3 2 2" xfId="5451"/>
    <cellStyle name="level1a 3 4 3 4 2 4" xfId="5452"/>
    <cellStyle name="level1a 3 4 3 4 3" xfId="5453"/>
    <cellStyle name="level1a 3 4 3 4 3 2" xfId="5454"/>
    <cellStyle name="level1a 3 4 3 4 3 2 2" xfId="5455"/>
    <cellStyle name="level1a 3 4 3 4 3 3" xfId="5456"/>
    <cellStyle name="level1a 3 4 3 4 3 3 2" xfId="5457"/>
    <cellStyle name="level1a 3 4 3 4 3 3 2 2" xfId="5458"/>
    <cellStyle name="level1a 3 4 3 4 3 4" xfId="5459"/>
    <cellStyle name="level1a 3 4 3 4 4" xfId="5460"/>
    <cellStyle name="level1a 3 4 3 4 4 2" xfId="5461"/>
    <cellStyle name="level1a 3 4 3 4 5" xfId="5462"/>
    <cellStyle name="level1a 3 4 3 4 5 2" xfId="5463"/>
    <cellStyle name="level1a 3 4 3 4 5 2 2" xfId="5464"/>
    <cellStyle name="level1a 3 4 3 4 6" xfId="5465"/>
    <cellStyle name="level1a 3 4 3 4 6 2" xfId="5466"/>
    <cellStyle name="level1a 3 4 3 5" xfId="5467"/>
    <cellStyle name="level1a 3 4 3 5 2" xfId="5468"/>
    <cellStyle name="level1a 3 4 3 5 2 2" xfId="5469"/>
    <cellStyle name="level1a 3 4 3 5 2 2 2" xfId="5470"/>
    <cellStyle name="level1a 3 4 3 5 2 3" xfId="5471"/>
    <cellStyle name="level1a 3 4 3 5 2 3 2" xfId="5472"/>
    <cellStyle name="level1a 3 4 3 5 2 3 2 2" xfId="5473"/>
    <cellStyle name="level1a 3 4 3 5 2 4" xfId="5474"/>
    <cellStyle name="level1a 3 4 3 5 3" xfId="5475"/>
    <cellStyle name="level1a 3 4 3 5 3 2" xfId="5476"/>
    <cellStyle name="level1a 3 4 3 5 3 2 2" xfId="5477"/>
    <cellStyle name="level1a 3 4 3 5 3 3" xfId="5478"/>
    <cellStyle name="level1a 3 4 3 5 3 3 2" xfId="5479"/>
    <cellStyle name="level1a 3 4 3 5 3 3 2 2" xfId="5480"/>
    <cellStyle name="level1a 3 4 3 5 3 4" xfId="5481"/>
    <cellStyle name="level1a 3 4 3 5 4" xfId="5482"/>
    <cellStyle name="level1a 3 4 3 5 4 2" xfId="5483"/>
    <cellStyle name="level1a 3 4 3 5 5" xfId="5484"/>
    <cellStyle name="level1a 3 4 3 5 5 2" xfId="5485"/>
    <cellStyle name="level1a 3 4 3 5 5 2 2" xfId="5486"/>
    <cellStyle name="level1a 3 4 3 5 6" xfId="5487"/>
    <cellStyle name="level1a 3 4 3 5 6 2" xfId="5488"/>
    <cellStyle name="level1a 3 4 3 6" xfId="5489"/>
    <cellStyle name="level1a 3 4 3 6 2" xfId="5490"/>
    <cellStyle name="level1a 3 4 3 6 2 2" xfId="5491"/>
    <cellStyle name="level1a 3 4 3 6 2 2 2" xfId="5492"/>
    <cellStyle name="level1a 3 4 3 6 2 3" xfId="5493"/>
    <cellStyle name="level1a 3 4 3 6 2 3 2" xfId="5494"/>
    <cellStyle name="level1a 3 4 3 6 2 3 2 2" xfId="5495"/>
    <cellStyle name="level1a 3 4 3 6 2 4" xfId="5496"/>
    <cellStyle name="level1a 3 4 3 6 3" xfId="5497"/>
    <cellStyle name="level1a 3 4 3 6 3 2" xfId="5498"/>
    <cellStyle name="level1a 3 4 3 6 3 2 2" xfId="5499"/>
    <cellStyle name="level1a 3 4 3 6 3 3" xfId="5500"/>
    <cellStyle name="level1a 3 4 3 6 3 3 2" xfId="5501"/>
    <cellStyle name="level1a 3 4 3 6 3 3 2 2" xfId="5502"/>
    <cellStyle name="level1a 3 4 3 6 3 4" xfId="5503"/>
    <cellStyle name="level1a 3 4 3 6 4" xfId="5504"/>
    <cellStyle name="level1a 3 4 3 6 4 2" xfId="5505"/>
    <cellStyle name="level1a 3 4 3 6 5" xfId="5506"/>
    <cellStyle name="level1a 3 4 3 6 5 2" xfId="5507"/>
    <cellStyle name="level1a 3 4 3 6 5 2 2" xfId="5508"/>
    <cellStyle name="level1a 3 4 3 6 6" xfId="5509"/>
    <cellStyle name="level1a 3 4 3 6 6 2" xfId="5510"/>
    <cellStyle name="level1a 3 4 3 7" xfId="5511"/>
    <cellStyle name="level1a 3 4 3 7 2" xfId="5512"/>
    <cellStyle name="level1a 3 4 3 7 2 2" xfId="5513"/>
    <cellStyle name="level1a 3 4 3 7 3" xfId="5514"/>
    <cellStyle name="level1a 3 4 3 7 3 2" xfId="5515"/>
    <cellStyle name="level1a 3 4 3 7 3 2 2" xfId="5516"/>
    <cellStyle name="level1a 3 4 3 7 4" xfId="5517"/>
    <cellStyle name="level1a 3 4 3 8" xfId="5518"/>
    <cellStyle name="level1a 3 4 3 8 2" xfId="5519"/>
    <cellStyle name="level1a 3 4 3 8 2 2" xfId="5520"/>
    <cellStyle name="level1a 3 4 3 8 3" xfId="5521"/>
    <cellStyle name="level1a 3 4 3 8 3 2" xfId="5522"/>
    <cellStyle name="level1a 3 4 3 8 3 2 2" xfId="5523"/>
    <cellStyle name="level1a 3 4 3 8 4" xfId="5524"/>
    <cellStyle name="level1a 3 4 3 9" xfId="5525"/>
    <cellStyle name="level1a 3 4 3 9 2" xfId="5526"/>
    <cellStyle name="level1a 3 4 3_STUD aligned by INSTIT" xfId="5527"/>
    <cellStyle name="level1a 3 4 4" xfId="5528"/>
    <cellStyle name="level1a 3 4 4 2" xfId="5529"/>
    <cellStyle name="level1a 3 4 4 2 2" xfId="5530"/>
    <cellStyle name="level1a 3 4 4 2 2 2" xfId="5531"/>
    <cellStyle name="level1a 3 4 4 2 3" xfId="5532"/>
    <cellStyle name="level1a 3 4 4 2 3 2" xfId="5533"/>
    <cellStyle name="level1a 3 4 4 2 3 2 2" xfId="5534"/>
    <cellStyle name="level1a 3 4 4 2 4" xfId="5535"/>
    <cellStyle name="level1a 3 4 4 3" xfId="5536"/>
    <cellStyle name="level1a 3 4 4 3 2" xfId="5537"/>
    <cellStyle name="level1a 3 4 4 3 2 2" xfId="5538"/>
    <cellStyle name="level1a 3 4 4 3 3" xfId="5539"/>
    <cellStyle name="level1a 3 4 4 3 3 2" xfId="5540"/>
    <cellStyle name="level1a 3 4 4 3 3 2 2" xfId="5541"/>
    <cellStyle name="level1a 3 4 4 3 4" xfId="5542"/>
    <cellStyle name="level1a 3 4 4 3 4 2" xfId="5543"/>
    <cellStyle name="level1a 3 4 4 4" xfId="5544"/>
    <cellStyle name="level1a 3 4 4 5" xfId="5545"/>
    <cellStyle name="level1a 3 4 4 5 2" xfId="5546"/>
    <cellStyle name="level1a 3 4 4 6" xfId="5547"/>
    <cellStyle name="level1a 3 4 4 6 2" xfId="5548"/>
    <cellStyle name="level1a 3 4 5" xfId="5549"/>
    <cellStyle name="level1a 3 4 5 2" xfId="5550"/>
    <cellStyle name="level1a 3 4 5 2 2" xfId="5551"/>
    <cellStyle name="level1a 3 4 5 2 2 2" xfId="5552"/>
    <cellStyle name="level1a 3 4 5 2 3" xfId="5553"/>
    <cellStyle name="level1a 3 4 5 2 3 2" xfId="5554"/>
    <cellStyle name="level1a 3 4 5 2 3 2 2" xfId="5555"/>
    <cellStyle name="level1a 3 4 5 2 4" xfId="5556"/>
    <cellStyle name="level1a 3 4 5 3" xfId="5557"/>
    <cellStyle name="level1a 3 4 5 3 2" xfId="5558"/>
    <cellStyle name="level1a 3 4 5 3 2 2" xfId="5559"/>
    <cellStyle name="level1a 3 4 5 3 3" xfId="5560"/>
    <cellStyle name="level1a 3 4 5 3 3 2" xfId="5561"/>
    <cellStyle name="level1a 3 4 5 3 3 2 2" xfId="5562"/>
    <cellStyle name="level1a 3 4 5 3 4" xfId="5563"/>
    <cellStyle name="level1a 3 4 5 3 4 2" xfId="5564"/>
    <cellStyle name="level1a 3 4 5 4" xfId="5565"/>
    <cellStyle name="level1a 3 4 5 5" xfId="5566"/>
    <cellStyle name="level1a 3 4 5 5 2" xfId="5567"/>
    <cellStyle name="level1a 3 4 5 6" xfId="5568"/>
    <cellStyle name="level1a 3 4 5 6 2" xfId="5569"/>
    <cellStyle name="level1a 3 4 5 6 2 2" xfId="5570"/>
    <cellStyle name="level1a 3 4 5 7" xfId="5571"/>
    <cellStyle name="level1a 3 4 5 7 2" xfId="5572"/>
    <cellStyle name="level1a 3 4 6" xfId="5573"/>
    <cellStyle name="level1a 3 4 6 2" xfId="5574"/>
    <cellStyle name="level1a 3 4 6 2 2" xfId="5575"/>
    <cellStyle name="level1a 3 4 6 2 2 2" xfId="5576"/>
    <cellStyle name="level1a 3 4 6 2 3" xfId="5577"/>
    <cellStyle name="level1a 3 4 6 2 3 2" xfId="5578"/>
    <cellStyle name="level1a 3 4 6 2 3 2 2" xfId="5579"/>
    <cellStyle name="level1a 3 4 6 2 4" xfId="5580"/>
    <cellStyle name="level1a 3 4 6 3" xfId="5581"/>
    <cellStyle name="level1a 3 4 6 3 2" xfId="5582"/>
    <cellStyle name="level1a 3 4 6 3 2 2" xfId="5583"/>
    <cellStyle name="level1a 3 4 6 3 3" xfId="5584"/>
    <cellStyle name="level1a 3 4 6 3 3 2" xfId="5585"/>
    <cellStyle name="level1a 3 4 6 3 3 2 2" xfId="5586"/>
    <cellStyle name="level1a 3 4 6 3 4" xfId="5587"/>
    <cellStyle name="level1a 3 4 6 3 4 2" xfId="5588"/>
    <cellStyle name="level1a 3 4 6 4" xfId="5589"/>
    <cellStyle name="level1a 3 4 6 5" xfId="5590"/>
    <cellStyle name="level1a 3 4 6 5 2" xfId="5591"/>
    <cellStyle name="level1a 3 4 6 5 2 2" xfId="5592"/>
    <cellStyle name="level1a 3 4 6 6" xfId="5593"/>
    <cellStyle name="level1a 3 4 6 6 2" xfId="5594"/>
    <cellStyle name="level1a 3 4 7" xfId="5595"/>
    <cellStyle name="level1a 3 4 7 2" xfId="5596"/>
    <cellStyle name="level1a 3 4 7 2 2" xfId="5597"/>
    <cellStyle name="level1a 3 4 7 2 2 2" xfId="5598"/>
    <cellStyle name="level1a 3 4 7 2 3" xfId="5599"/>
    <cellStyle name="level1a 3 4 7 2 3 2" xfId="5600"/>
    <cellStyle name="level1a 3 4 7 2 3 2 2" xfId="5601"/>
    <cellStyle name="level1a 3 4 7 2 4" xfId="5602"/>
    <cellStyle name="level1a 3 4 7 3" xfId="5603"/>
    <cellStyle name="level1a 3 4 7 3 2" xfId="5604"/>
    <cellStyle name="level1a 3 4 7 3 2 2" xfId="5605"/>
    <cellStyle name="level1a 3 4 7 3 3" xfId="5606"/>
    <cellStyle name="level1a 3 4 7 3 3 2" xfId="5607"/>
    <cellStyle name="level1a 3 4 7 3 3 2 2" xfId="5608"/>
    <cellStyle name="level1a 3 4 7 3 4" xfId="5609"/>
    <cellStyle name="level1a 3 4 7 3 4 2" xfId="5610"/>
    <cellStyle name="level1a 3 4 7 4" xfId="5611"/>
    <cellStyle name="level1a 3 4 7 5" xfId="5612"/>
    <cellStyle name="level1a 3 4 7 5 2" xfId="5613"/>
    <cellStyle name="level1a 3 4 7 6" xfId="5614"/>
    <cellStyle name="level1a 3 4 7 6 2" xfId="5615"/>
    <cellStyle name="level1a 3 4 7 6 2 2" xfId="5616"/>
    <cellStyle name="level1a 3 4 7 7" xfId="5617"/>
    <cellStyle name="level1a 3 4 7 7 2" xfId="5618"/>
    <cellStyle name="level1a 3 4 8" xfId="5619"/>
    <cellStyle name="level1a 3 4 8 2" xfId="5620"/>
    <cellStyle name="level1a 3 4 8 2 2" xfId="5621"/>
    <cellStyle name="level1a 3 4 8 2 2 2" xfId="5622"/>
    <cellStyle name="level1a 3 4 8 2 3" xfId="5623"/>
    <cellStyle name="level1a 3 4 8 2 3 2" xfId="5624"/>
    <cellStyle name="level1a 3 4 8 2 3 2 2" xfId="5625"/>
    <cellStyle name="level1a 3 4 8 2 4" xfId="5626"/>
    <cellStyle name="level1a 3 4 8 3" xfId="5627"/>
    <cellStyle name="level1a 3 4 8 3 2" xfId="5628"/>
    <cellStyle name="level1a 3 4 8 3 2 2" xfId="5629"/>
    <cellStyle name="level1a 3 4 8 3 3" xfId="5630"/>
    <cellStyle name="level1a 3 4 8 3 3 2" xfId="5631"/>
    <cellStyle name="level1a 3 4 8 3 3 2 2" xfId="5632"/>
    <cellStyle name="level1a 3 4 8 3 4" xfId="5633"/>
    <cellStyle name="level1a 3 4 8 4" xfId="5634"/>
    <cellStyle name="level1a 3 4 8 4 2" xfId="5635"/>
    <cellStyle name="level1a 3 4 8 5" xfId="5636"/>
    <cellStyle name="level1a 3 4 8 5 2" xfId="5637"/>
    <cellStyle name="level1a 3 4 8 5 2 2" xfId="5638"/>
    <cellStyle name="level1a 3 4 8 6" xfId="5639"/>
    <cellStyle name="level1a 3 4 8 6 2" xfId="5640"/>
    <cellStyle name="level1a 3 4 9" xfId="5641"/>
    <cellStyle name="level1a 3 4 9 2" xfId="5642"/>
    <cellStyle name="level1a 3 4 9 2 2" xfId="5643"/>
    <cellStyle name="level1a 3 4 9 3" xfId="5644"/>
    <cellStyle name="level1a 3 4 9 3 2" xfId="5645"/>
    <cellStyle name="level1a 3 4 9 3 2 2" xfId="5646"/>
    <cellStyle name="level1a 3 4 9 4" xfId="5647"/>
    <cellStyle name="level1a 3 4_STUD aligned by INSTIT" xfId="5648"/>
    <cellStyle name="level1a 3 5" xfId="5649"/>
    <cellStyle name="level1a 3 5 2" xfId="5650"/>
    <cellStyle name="level1a 3 5 2 2" xfId="5651"/>
    <cellStyle name="level1a 3 5 2 2 2" xfId="5652"/>
    <cellStyle name="level1a 3 5 2 2 2 2" xfId="5653"/>
    <cellStyle name="level1a 3 5 2 2 3" xfId="5654"/>
    <cellStyle name="level1a 3 5 2 2 3 2" xfId="5655"/>
    <cellStyle name="level1a 3 5 2 2 3 2 2" xfId="5656"/>
    <cellStyle name="level1a 3 5 2 2 4" xfId="5657"/>
    <cellStyle name="level1a 3 5 2 3" xfId="5658"/>
    <cellStyle name="level1a 3 5 2 3 2" xfId="5659"/>
    <cellStyle name="level1a 3 5 2 3 2 2" xfId="5660"/>
    <cellStyle name="level1a 3 5 2 3 3" xfId="5661"/>
    <cellStyle name="level1a 3 5 2 3 3 2" xfId="5662"/>
    <cellStyle name="level1a 3 5 2 3 3 2 2" xfId="5663"/>
    <cellStyle name="level1a 3 5 2 3 4" xfId="5664"/>
    <cellStyle name="level1a 3 5 2 3 4 2" xfId="5665"/>
    <cellStyle name="level1a 3 5 2 4" xfId="5666"/>
    <cellStyle name="level1a 3 5 2 5" xfId="5667"/>
    <cellStyle name="level1a 3 5 2 5 2" xfId="5668"/>
    <cellStyle name="level1a 3 5 2 6" xfId="5669"/>
    <cellStyle name="level1a 3 5 2 6 2" xfId="5670"/>
    <cellStyle name="level1a 3 5 3" xfId="5671"/>
    <cellStyle name="level1a 3 5 3 2" xfId="5672"/>
    <cellStyle name="level1a 3 5 3 2 2" xfId="5673"/>
    <cellStyle name="level1a 3 5 3 2 2 2" xfId="5674"/>
    <cellStyle name="level1a 3 5 3 2 3" xfId="5675"/>
    <cellStyle name="level1a 3 5 3 2 3 2" xfId="5676"/>
    <cellStyle name="level1a 3 5 3 2 3 2 2" xfId="5677"/>
    <cellStyle name="level1a 3 5 3 2 4" xfId="5678"/>
    <cellStyle name="level1a 3 5 3 3" xfId="5679"/>
    <cellStyle name="level1a 3 5 3 3 2" xfId="5680"/>
    <cellStyle name="level1a 3 5 3 3 2 2" xfId="5681"/>
    <cellStyle name="level1a 3 5 3 3 3" xfId="5682"/>
    <cellStyle name="level1a 3 5 3 3 3 2" xfId="5683"/>
    <cellStyle name="level1a 3 5 3 3 3 2 2" xfId="5684"/>
    <cellStyle name="level1a 3 5 3 3 4" xfId="5685"/>
    <cellStyle name="level1a 3 5 3 3 4 2" xfId="5686"/>
    <cellStyle name="level1a 3 5 3 4" xfId="5687"/>
    <cellStyle name="level1a 3 5 3 5" xfId="5688"/>
    <cellStyle name="level1a 3 5 3 5 2" xfId="5689"/>
    <cellStyle name="level1a 3 5 3 5 2 2" xfId="5690"/>
    <cellStyle name="level1a 3 5 3 6" xfId="5691"/>
    <cellStyle name="level1a 3 5 3 6 2" xfId="5692"/>
    <cellStyle name="level1a 3 5 4" xfId="5693"/>
    <cellStyle name="level1a 3 5 4 2" xfId="5694"/>
    <cellStyle name="level1a 3 5 4 2 2" xfId="5695"/>
    <cellStyle name="level1a 3 5 4 2 2 2" xfId="5696"/>
    <cellStyle name="level1a 3 5 4 2 3" xfId="5697"/>
    <cellStyle name="level1a 3 5 4 2 3 2" xfId="5698"/>
    <cellStyle name="level1a 3 5 4 2 3 2 2" xfId="5699"/>
    <cellStyle name="level1a 3 5 4 2 4" xfId="5700"/>
    <cellStyle name="level1a 3 5 4 3" xfId="5701"/>
    <cellStyle name="level1a 3 5 4 3 2" xfId="5702"/>
    <cellStyle name="level1a 3 5 4 3 2 2" xfId="5703"/>
    <cellStyle name="level1a 3 5 4 3 3" xfId="5704"/>
    <cellStyle name="level1a 3 5 4 3 3 2" xfId="5705"/>
    <cellStyle name="level1a 3 5 4 3 3 2 2" xfId="5706"/>
    <cellStyle name="level1a 3 5 4 3 4" xfId="5707"/>
    <cellStyle name="level1a 3 5 4 3 4 2" xfId="5708"/>
    <cellStyle name="level1a 3 5 4 4" xfId="5709"/>
    <cellStyle name="level1a 3 5 4 5" xfId="5710"/>
    <cellStyle name="level1a 3 5 4 5 2" xfId="5711"/>
    <cellStyle name="level1a 3 5 4 6" xfId="5712"/>
    <cellStyle name="level1a 3 5 4 6 2" xfId="5713"/>
    <cellStyle name="level1a 3 5 4 6 2 2" xfId="5714"/>
    <cellStyle name="level1a 3 5 4 7" xfId="5715"/>
    <cellStyle name="level1a 3 5 4 7 2" xfId="5716"/>
    <cellStyle name="level1a 3 5 5" xfId="5717"/>
    <cellStyle name="level1a 3 5 5 2" xfId="5718"/>
    <cellStyle name="level1a 3 5 5 2 2" xfId="5719"/>
    <cellStyle name="level1a 3 5 5 2 2 2" xfId="5720"/>
    <cellStyle name="level1a 3 5 5 2 3" xfId="5721"/>
    <cellStyle name="level1a 3 5 5 2 3 2" xfId="5722"/>
    <cellStyle name="level1a 3 5 5 2 3 2 2" xfId="5723"/>
    <cellStyle name="level1a 3 5 5 2 4" xfId="5724"/>
    <cellStyle name="level1a 3 5 5 3" xfId="5725"/>
    <cellStyle name="level1a 3 5 5 3 2" xfId="5726"/>
    <cellStyle name="level1a 3 5 5 3 2 2" xfId="5727"/>
    <cellStyle name="level1a 3 5 5 3 3" xfId="5728"/>
    <cellStyle name="level1a 3 5 5 3 3 2" xfId="5729"/>
    <cellStyle name="level1a 3 5 5 3 3 2 2" xfId="5730"/>
    <cellStyle name="level1a 3 5 5 3 4" xfId="5731"/>
    <cellStyle name="level1a 3 5 5 4" xfId="5732"/>
    <cellStyle name="level1a 3 5 5 4 2" xfId="5733"/>
    <cellStyle name="level1a 3 5 5 5" xfId="5734"/>
    <cellStyle name="level1a 3 5 5 5 2" xfId="5735"/>
    <cellStyle name="level1a 3 5 5 5 2 2" xfId="5736"/>
    <cellStyle name="level1a 3 5 5 6" xfId="5737"/>
    <cellStyle name="level1a 3 5 5 6 2" xfId="5738"/>
    <cellStyle name="level1a 3 5 6" xfId="5739"/>
    <cellStyle name="level1a 3 5 6 2" xfId="5740"/>
    <cellStyle name="level1a 3 5 6 2 2" xfId="5741"/>
    <cellStyle name="level1a 3 5 6 2 2 2" xfId="5742"/>
    <cellStyle name="level1a 3 5 6 2 3" xfId="5743"/>
    <cellStyle name="level1a 3 5 6 2 3 2" xfId="5744"/>
    <cellStyle name="level1a 3 5 6 2 3 2 2" xfId="5745"/>
    <cellStyle name="level1a 3 5 6 2 4" xfId="5746"/>
    <cellStyle name="level1a 3 5 6 3" xfId="5747"/>
    <cellStyle name="level1a 3 5 6 3 2" xfId="5748"/>
    <cellStyle name="level1a 3 5 6 3 2 2" xfId="5749"/>
    <cellStyle name="level1a 3 5 6 3 3" xfId="5750"/>
    <cellStyle name="level1a 3 5 6 3 3 2" xfId="5751"/>
    <cellStyle name="level1a 3 5 6 3 3 2 2" xfId="5752"/>
    <cellStyle name="level1a 3 5 6 3 4" xfId="5753"/>
    <cellStyle name="level1a 3 5 6 4" xfId="5754"/>
    <cellStyle name="level1a 3 5 6 4 2" xfId="5755"/>
    <cellStyle name="level1a 3 5 6 5" xfId="5756"/>
    <cellStyle name="level1a 3 5 6 5 2" xfId="5757"/>
    <cellStyle name="level1a 3 5 6 5 2 2" xfId="5758"/>
    <cellStyle name="level1a 3 5 6 6" xfId="5759"/>
    <cellStyle name="level1a 3 5 6 6 2" xfId="5760"/>
    <cellStyle name="level1a 3 5 7" xfId="5761"/>
    <cellStyle name="level1a 3 5 7 2" xfId="5762"/>
    <cellStyle name="level1a 3 5 7 2 2" xfId="5763"/>
    <cellStyle name="level1a 3 5 7 3" xfId="5764"/>
    <cellStyle name="level1a 3 5 7 3 2" xfId="5765"/>
    <cellStyle name="level1a 3 5 7 3 2 2" xfId="5766"/>
    <cellStyle name="level1a 3 5 7 4" xfId="5767"/>
    <cellStyle name="level1a 3 5 8" xfId="5768"/>
    <cellStyle name="level1a 3 5 8 2" xfId="5769"/>
    <cellStyle name="level1a 3 5_STUD aligned by INSTIT" xfId="5770"/>
    <cellStyle name="level1a 3 6" xfId="5771"/>
    <cellStyle name="level1a 3 6 2" xfId="5772"/>
    <cellStyle name="level1a 3 6 2 2" xfId="5773"/>
    <cellStyle name="level1a 3 6 2 2 2" xfId="5774"/>
    <cellStyle name="level1a 3 6 2 2 2 2" xfId="5775"/>
    <cellStyle name="level1a 3 6 2 2 3" xfId="5776"/>
    <cellStyle name="level1a 3 6 2 2 3 2" xfId="5777"/>
    <cellStyle name="level1a 3 6 2 2 3 2 2" xfId="5778"/>
    <cellStyle name="level1a 3 6 2 2 4" xfId="5779"/>
    <cellStyle name="level1a 3 6 2 3" xfId="5780"/>
    <cellStyle name="level1a 3 6 2 3 2" xfId="5781"/>
    <cellStyle name="level1a 3 6 2 3 2 2" xfId="5782"/>
    <cellStyle name="level1a 3 6 2 3 3" xfId="5783"/>
    <cellStyle name="level1a 3 6 2 3 3 2" xfId="5784"/>
    <cellStyle name="level1a 3 6 2 3 3 2 2" xfId="5785"/>
    <cellStyle name="level1a 3 6 2 3 4" xfId="5786"/>
    <cellStyle name="level1a 3 6 2 3 4 2" xfId="5787"/>
    <cellStyle name="level1a 3 6 2 4" xfId="5788"/>
    <cellStyle name="level1a 3 6 2 5" xfId="5789"/>
    <cellStyle name="level1a 3 6 2 5 2" xfId="5790"/>
    <cellStyle name="level1a 3 6 2 6" xfId="5791"/>
    <cellStyle name="level1a 3 6 2 6 2" xfId="5792"/>
    <cellStyle name="level1a 3 6 2 6 2 2" xfId="5793"/>
    <cellStyle name="level1a 3 6 2 7" xfId="5794"/>
    <cellStyle name="level1a 3 6 2 7 2" xfId="5795"/>
    <cellStyle name="level1a 3 6 3" xfId="5796"/>
    <cellStyle name="level1a 3 6 3 2" xfId="5797"/>
    <cellStyle name="level1a 3 6 3 2 2" xfId="5798"/>
    <cellStyle name="level1a 3 6 3 2 2 2" xfId="5799"/>
    <cellStyle name="level1a 3 6 3 2 3" xfId="5800"/>
    <cellStyle name="level1a 3 6 3 2 3 2" xfId="5801"/>
    <cellStyle name="level1a 3 6 3 2 3 2 2" xfId="5802"/>
    <cellStyle name="level1a 3 6 3 2 4" xfId="5803"/>
    <cellStyle name="level1a 3 6 3 3" xfId="5804"/>
    <cellStyle name="level1a 3 6 3 3 2" xfId="5805"/>
    <cellStyle name="level1a 3 6 3 3 2 2" xfId="5806"/>
    <cellStyle name="level1a 3 6 3 3 3" xfId="5807"/>
    <cellStyle name="level1a 3 6 3 3 3 2" xfId="5808"/>
    <cellStyle name="level1a 3 6 3 3 3 2 2" xfId="5809"/>
    <cellStyle name="level1a 3 6 3 3 4" xfId="5810"/>
    <cellStyle name="level1a 3 6 3 3 4 2" xfId="5811"/>
    <cellStyle name="level1a 3 6 3 4" xfId="5812"/>
    <cellStyle name="level1a 3 6 3 5" xfId="5813"/>
    <cellStyle name="level1a 3 6 3 5 2" xfId="5814"/>
    <cellStyle name="level1a 3 6 4" xfId="5815"/>
    <cellStyle name="level1a 3 6 4 2" xfId="5816"/>
    <cellStyle name="level1a 3 6 4 2 2" xfId="5817"/>
    <cellStyle name="level1a 3 6 4 2 2 2" xfId="5818"/>
    <cellStyle name="level1a 3 6 4 2 3" xfId="5819"/>
    <cellStyle name="level1a 3 6 4 2 3 2" xfId="5820"/>
    <cellStyle name="level1a 3 6 4 2 3 2 2" xfId="5821"/>
    <cellStyle name="level1a 3 6 4 2 4" xfId="5822"/>
    <cellStyle name="level1a 3 6 4 3" xfId="5823"/>
    <cellStyle name="level1a 3 6 4 3 2" xfId="5824"/>
    <cellStyle name="level1a 3 6 4 3 2 2" xfId="5825"/>
    <cellStyle name="level1a 3 6 4 3 3" xfId="5826"/>
    <cellStyle name="level1a 3 6 4 3 3 2" xfId="5827"/>
    <cellStyle name="level1a 3 6 4 3 3 2 2" xfId="5828"/>
    <cellStyle name="level1a 3 6 4 3 4" xfId="5829"/>
    <cellStyle name="level1a 3 6 4 4" xfId="5830"/>
    <cellStyle name="level1a 3 6 4 4 2" xfId="5831"/>
    <cellStyle name="level1a 3 6 4 5" xfId="5832"/>
    <cellStyle name="level1a 3 6 4 5 2" xfId="5833"/>
    <cellStyle name="level1a 3 6 4 5 2 2" xfId="5834"/>
    <cellStyle name="level1a 3 6 4 6" xfId="5835"/>
    <cellStyle name="level1a 3 6 4 6 2" xfId="5836"/>
    <cellStyle name="level1a 3 6 5" xfId="5837"/>
    <cellStyle name="level1a 3 6 5 2" xfId="5838"/>
    <cellStyle name="level1a 3 6 5 2 2" xfId="5839"/>
    <cellStyle name="level1a 3 6 5 2 2 2" xfId="5840"/>
    <cellStyle name="level1a 3 6 5 2 3" xfId="5841"/>
    <cellStyle name="level1a 3 6 5 2 3 2" xfId="5842"/>
    <cellStyle name="level1a 3 6 5 2 3 2 2" xfId="5843"/>
    <cellStyle name="level1a 3 6 5 2 4" xfId="5844"/>
    <cellStyle name="level1a 3 6 5 3" xfId="5845"/>
    <cellStyle name="level1a 3 6 5 3 2" xfId="5846"/>
    <cellStyle name="level1a 3 6 5 3 2 2" xfId="5847"/>
    <cellStyle name="level1a 3 6 5 3 3" xfId="5848"/>
    <cellStyle name="level1a 3 6 5 3 3 2" xfId="5849"/>
    <cellStyle name="level1a 3 6 5 3 3 2 2" xfId="5850"/>
    <cellStyle name="level1a 3 6 5 3 4" xfId="5851"/>
    <cellStyle name="level1a 3 6 5 4" xfId="5852"/>
    <cellStyle name="level1a 3 6 5 4 2" xfId="5853"/>
    <cellStyle name="level1a 3 6 5 5" xfId="5854"/>
    <cellStyle name="level1a 3 6 5 5 2" xfId="5855"/>
    <cellStyle name="level1a 3 6 5 5 2 2" xfId="5856"/>
    <cellStyle name="level1a 3 6 5 6" xfId="5857"/>
    <cellStyle name="level1a 3 6 5 6 2" xfId="5858"/>
    <cellStyle name="level1a 3 6 6" xfId="5859"/>
    <cellStyle name="level1a 3 6 6 2" xfId="5860"/>
    <cellStyle name="level1a 3 6 6 2 2" xfId="5861"/>
    <cellStyle name="level1a 3 6 6 2 2 2" xfId="5862"/>
    <cellStyle name="level1a 3 6 6 2 3" xfId="5863"/>
    <cellStyle name="level1a 3 6 6 2 3 2" xfId="5864"/>
    <cellStyle name="level1a 3 6 6 2 3 2 2" xfId="5865"/>
    <cellStyle name="level1a 3 6 6 2 4" xfId="5866"/>
    <cellStyle name="level1a 3 6 6 3" xfId="5867"/>
    <cellStyle name="level1a 3 6 6 3 2" xfId="5868"/>
    <cellStyle name="level1a 3 6 6 3 2 2" xfId="5869"/>
    <cellStyle name="level1a 3 6 6 3 3" xfId="5870"/>
    <cellStyle name="level1a 3 6 6 3 3 2" xfId="5871"/>
    <cellStyle name="level1a 3 6 6 3 3 2 2" xfId="5872"/>
    <cellStyle name="level1a 3 6 6 3 4" xfId="5873"/>
    <cellStyle name="level1a 3 6 6 4" xfId="5874"/>
    <cellStyle name="level1a 3 6 6 4 2" xfId="5875"/>
    <cellStyle name="level1a 3 6 6 5" xfId="5876"/>
    <cellStyle name="level1a 3 6 6 5 2" xfId="5877"/>
    <cellStyle name="level1a 3 6 6 5 2 2" xfId="5878"/>
    <cellStyle name="level1a 3 6 6 6" xfId="5879"/>
    <cellStyle name="level1a 3 6 6 6 2" xfId="5880"/>
    <cellStyle name="level1a 3 6 7" xfId="5881"/>
    <cellStyle name="level1a 3 6 7 2" xfId="5882"/>
    <cellStyle name="level1a 3 6 7 2 2" xfId="5883"/>
    <cellStyle name="level1a 3 6 7 3" xfId="5884"/>
    <cellStyle name="level1a 3 6 7 3 2" xfId="5885"/>
    <cellStyle name="level1a 3 6 7 3 2 2" xfId="5886"/>
    <cellStyle name="level1a 3 6 7 4" xfId="5887"/>
    <cellStyle name="level1a 3 6 8" xfId="5888"/>
    <cellStyle name="level1a 3 6 8 2" xfId="5889"/>
    <cellStyle name="level1a 3 6 8 2 2" xfId="5890"/>
    <cellStyle name="level1a 3 6 8 3" xfId="5891"/>
    <cellStyle name="level1a 3 6 8 3 2" xfId="5892"/>
    <cellStyle name="level1a 3 6 8 3 2 2" xfId="5893"/>
    <cellStyle name="level1a 3 6 8 4" xfId="5894"/>
    <cellStyle name="level1a 3 6 9" xfId="5895"/>
    <cellStyle name="level1a 3 6 9 2" xfId="5896"/>
    <cellStyle name="level1a 3 6_STUD aligned by INSTIT" xfId="5897"/>
    <cellStyle name="level1a 3 7" xfId="5898"/>
    <cellStyle name="level1a 3 7 2" xfId="5899"/>
    <cellStyle name="level1a 3 7 2 2" xfId="5900"/>
    <cellStyle name="level1a 3 7 2 2 2" xfId="5901"/>
    <cellStyle name="level1a 3 7 2 3" xfId="5902"/>
    <cellStyle name="level1a 3 7 2 3 2" xfId="5903"/>
    <cellStyle name="level1a 3 7 2 3 2 2" xfId="5904"/>
    <cellStyle name="level1a 3 7 2 4" xfId="5905"/>
    <cellStyle name="level1a 3 7 3" xfId="5906"/>
    <cellStyle name="level1a 3 7 3 2" xfId="5907"/>
    <cellStyle name="level1a 3 7 3 2 2" xfId="5908"/>
    <cellStyle name="level1a 3 7 3 3" xfId="5909"/>
    <cellStyle name="level1a 3 7 3 3 2" xfId="5910"/>
    <cellStyle name="level1a 3 7 3 3 2 2" xfId="5911"/>
    <cellStyle name="level1a 3 7 3 4" xfId="5912"/>
    <cellStyle name="level1a 3 7 3 4 2" xfId="5913"/>
    <cellStyle name="level1a 3 7 4" xfId="5914"/>
    <cellStyle name="level1a 3 7 5" xfId="5915"/>
    <cellStyle name="level1a 3 7 5 2" xfId="5916"/>
    <cellStyle name="level1a 3 7 6" xfId="5917"/>
    <cellStyle name="level1a 3 7 6 2" xfId="5918"/>
    <cellStyle name="level1a 3 8" xfId="5919"/>
    <cellStyle name="level1a 3 8 2" xfId="5920"/>
    <cellStyle name="level1a 3 8 2 2" xfId="5921"/>
    <cellStyle name="level1a 3 8 2 2 2" xfId="5922"/>
    <cellStyle name="level1a 3 8 2 3" xfId="5923"/>
    <cellStyle name="level1a 3 8 2 3 2" xfId="5924"/>
    <cellStyle name="level1a 3 8 2 3 2 2" xfId="5925"/>
    <cellStyle name="level1a 3 8 2 4" xfId="5926"/>
    <cellStyle name="level1a 3 8 3" xfId="5927"/>
    <cellStyle name="level1a 3 8 3 2" xfId="5928"/>
    <cellStyle name="level1a 3 8 3 2 2" xfId="5929"/>
    <cellStyle name="level1a 3 8 3 3" xfId="5930"/>
    <cellStyle name="level1a 3 8 3 3 2" xfId="5931"/>
    <cellStyle name="level1a 3 8 3 3 2 2" xfId="5932"/>
    <cellStyle name="level1a 3 8 3 4" xfId="5933"/>
    <cellStyle name="level1a 3 8 3 4 2" xfId="5934"/>
    <cellStyle name="level1a 3 8 4" xfId="5935"/>
    <cellStyle name="level1a 3 8 5" xfId="5936"/>
    <cellStyle name="level1a 3 8 5 2" xfId="5937"/>
    <cellStyle name="level1a 3 8 6" xfId="5938"/>
    <cellStyle name="level1a 3 8 6 2" xfId="5939"/>
    <cellStyle name="level1a 3 8 6 2 2" xfId="5940"/>
    <cellStyle name="level1a 3 8 7" xfId="5941"/>
    <cellStyle name="level1a 3 8 7 2" xfId="5942"/>
    <cellStyle name="level1a 3 9" xfId="5943"/>
    <cellStyle name="level1a 3 9 2" xfId="5944"/>
    <cellStyle name="level1a 3 9 2 2" xfId="5945"/>
    <cellStyle name="level1a 3 9 2 2 2" xfId="5946"/>
    <cellStyle name="level1a 3 9 2 3" xfId="5947"/>
    <cellStyle name="level1a 3 9 2 3 2" xfId="5948"/>
    <cellStyle name="level1a 3 9 2 3 2 2" xfId="5949"/>
    <cellStyle name="level1a 3 9 2 4" xfId="5950"/>
    <cellStyle name="level1a 3 9 3" xfId="5951"/>
    <cellStyle name="level1a 3 9 3 2" xfId="5952"/>
    <cellStyle name="level1a 3 9 3 2 2" xfId="5953"/>
    <cellStyle name="level1a 3 9 3 3" xfId="5954"/>
    <cellStyle name="level1a 3 9 3 3 2" xfId="5955"/>
    <cellStyle name="level1a 3 9 3 3 2 2" xfId="5956"/>
    <cellStyle name="level1a 3 9 3 4" xfId="5957"/>
    <cellStyle name="level1a 3 9 3 4 2" xfId="5958"/>
    <cellStyle name="level1a 3 9 4" xfId="5959"/>
    <cellStyle name="level1a 3 9 5" xfId="5960"/>
    <cellStyle name="level1a 3 9 5 2" xfId="5961"/>
    <cellStyle name="level1a 3 9 5 2 2" xfId="5962"/>
    <cellStyle name="level1a 3 9 6" xfId="5963"/>
    <cellStyle name="level1a 3 9 6 2" xfId="5964"/>
    <cellStyle name="level1a 3_STUD aligned by INSTIT" xfId="5965"/>
    <cellStyle name="level1a 4" xfId="5966"/>
    <cellStyle name="level1a 4 10" xfId="5967"/>
    <cellStyle name="level1a 4 10 2" xfId="5968"/>
    <cellStyle name="level1a 4 2" xfId="5969"/>
    <cellStyle name="level1a 4 2 2" xfId="5970"/>
    <cellStyle name="level1a 4 2 2 2" xfId="5971"/>
    <cellStyle name="level1a 4 2 2 2 2" xfId="5972"/>
    <cellStyle name="level1a 4 2 2 2 2 2" xfId="5973"/>
    <cellStyle name="level1a 4 2 2 2 3" xfId="5974"/>
    <cellStyle name="level1a 4 2 2 2 3 2" xfId="5975"/>
    <cellStyle name="level1a 4 2 2 2 3 2 2" xfId="5976"/>
    <cellStyle name="level1a 4 2 2 2 4" xfId="5977"/>
    <cellStyle name="level1a 4 2 2 3" xfId="5978"/>
    <cellStyle name="level1a 4 2 2 3 2" xfId="5979"/>
    <cellStyle name="level1a 4 2 2 3 2 2" xfId="5980"/>
    <cellStyle name="level1a 4 2 2 3 3" xfId="5981"/>
    <cellStyle name="level1a 4 2 2 3 3 2" xfId="5982"/>
    <cellStyle name="level1a 4 2 2 3 3 2 2" xfId="5983"/>
    <cellStyle name="level1a 4 2 2 3 4" xfId="5984"/>
    <cellStyle name="level1a 4 2 2 3 4 2" xfId="5985"/>
    <cellStyle name="level1a 4 2 2 4" xfId="5986"/>
    <cellStyle name="level1a 4 2 2 5" xfId="5987"/>
    <cellStyle name="level1a 4 2 2 5 2" xfId="5988"/>
    <cellStyle name="level1a 4 2 2 6" xfId="5989"/>
    <cellStyle name="level1a 4 2 2 6 2" xfId="5990"/>
    <cellStyle name="level1a 4 2 3" xfId="5991"/>
    <cellStyle name="level1a 4 2 3 2" xfId="5992"/>
    <cellStyle name="level1a 4 2 3 2 2" xfId="5993"/>
    <cellStyle name="level1a 4 2 3 2 2 2" xfId="5994"/>
    <cellStyle name="level1a 4 2 3 2 3" xfId="5995"/>
    <cellStyle name="level1a 4 2 3 2 3 2" xfId="5996"/>
    <cellStyle name="level1a 4 2 3 2 3 2 2" xfId="5997"/>
    <cellStyle name="level1a 4 2 3 2 4" xfId="5998"/>
    <cellStyle name="level1a 4 2 3 3" xfId="5999"/>
    <cellStyle name="level1a 4 2 3 3 2" xfId="6000"/>
    <cellStyle name="level1a 4 2 3 3 2 2" xfId="6001"/>
    <cellStyle name="level1a 4 2 3 3 3" xfId="6002"/>
    <cellStyle name="level1a 4 2 3 3 3 2" xfId="6003"/>
    <cellStyle name="level1a 4 2 3 3 3 2 2" xfId="6004"/>
    <cellStyle name="level1a 4 2 3 3 4" xfId="6005"/>
    <cellStyle name="level1a 4 2 3 3 4 2" xfId="6006"/>
    <cellStyle name="level1a 4 2 3 4" xfId="6007"/>
    <cellStyle name="level1a 4 2 3 5" xfId="6008"/>
    <cellStyle name="level1a 4 2 3 5 2" xfId="6009"/>
    <cellStyle name="level1a 4 2 3 5 2 2" xfId="6010"/>
    <cellStyle name="level1a 4 2 3 6" xfId="6011"/>
    <cellStyle name="level1a 4 2 3 6 2" xfId="6012"/>
    <cellStyle name="level1a 4 2 4" xfId="6013"/>
    <cellStyle name="level1a 4 2 4 2" xfId="6014"/>
    <cellStyle name="level1a 4 2 4 2 2" xfId="6015"/>
    <cellStyle name="level1a 4 2 4 2 2 2" xfId="6016"/>
    <cellStyle name="level1a 4 2 4 2 3" xfId="6017"/>
    <cellStyle name="level1a 4 2 4 2 3 2" xfId="6018"/>
    <cellStyle name="level1a 4 2 4 2 3 2 2" xfId="6019"/>
    <cellStyle name="level1a 4 2 4 2 4" xfId="6020"/>
    <cellStyle name="level1a 4 2 4 3" xfId="6021"/>
    <cellStyle name="level1a 4 2 4 3 2" xfId="6022"/>
    <cellStyle name="level1a 4 2 4 3 2 2" xfId="6023"/>
    <cellStyle name="level1a 4 2 4 3 3" xfId="6024"/>
    <cellStyle name="level1a 4 2 4 3 3 2" xfId="6025"/>
    <cellStyle name="level1a 4 2 4 3 3 2 2" xfId="6026"/>
    <cellStyle name="level1a 4 2 4 3 4" xfId="6027"/>
    <cellStyle name="level1a 4 2 4 3 4 2" xfId="6028"/>
    <cellStyle name="level1a 4 2 4 4" xfId="6029"/>
    <cellStyle name="level1a 4 2 4 5" xfId="6030"/>
    <cellStyle name="level1a 4 2 4 5 2" xfId="6031"/>
    <cellStyle name="level1a 4 2 4 6" xfId="6032"/>
    <cellStyle name="level1a 4 2 4 6 2" xfId="6033"/>
    <cellStyle name="level1a 4 2 4 6 2 2" xfId="6034"/>
    <cellStyle name="level1a 4 2 4 7" xfId="6035"/>
    <cellStyle name="level1a 4 2 4 7 2" xfId="6036"/>
    <cellStyle name="level1a 4 2 5" xfId="6037"/>
    <cellStyle name="level1a 4 2 5 2" xfId="6038"/>
    <cellStyle name="level1a 4 2 5 2 2" xfId="6039"/>
    <cellStyle name="level1a 4 2 5 2 2 2" xfId="6040"/>
    <cellStyle name="level1a 4 2 5 2 3" xfId="6041"/>
    <cellStyle name="level1a 4 2 5 2 3 2" xfId="6042"/>
    <cellStyle name="level1a 4 2 5 2 3 2 2" xfId="6043"/>
    <cellStyle name="level1a 4 2 5 2 4" xfId="6044"/>
    <cellStyle name="level1a 4 2 5 3" xfId="6045"/>
    <cellStyle name="level1a 4 2 5 3 2" xfId="6046"/>
    <cellStyle name="level1a 4 2 5 3 2 2" xfId="6047"/>
    <cellStyle name="level1a 4 2 5 3 3" xfId="6048"/>
    <cellStyle name="level1a 4 2 5 3 3 2" xfId="6049"/>
    <cellStyle name="level1a 4 2 5 3 3 2 2" xfId="6050"/>
    <cellStyle name="level1a 4 2 5 3 4" xfId="6051"/>
    <cellStyle name="level1a 4 2 5 4" xfId="6052"/>
    <cellStyle name="level1a 4 2 5 4 2" xfId="6053"/>
    <cellStyle name="level1a 4 2 5 5" xfId="6054"/>
    <cellStyle name="level1a 4 2 5 5 2" xfId="6055"/>
    <cellStyle name="level1a 4 2 5 5 2 2" xfId="6056"/>
    <cellStyle name="level1a 4 2 5 6" xfId="6057"/>
    <cellStyle name="level1a 4 2 5 6 2" xfId="6058"/>
    <cellStyle name="level1a 4 2 6" xfId="6059"/>
    <cellStyle name="level1a 4 2 6 2" xfId="6060"/>
    <cellStyle name="level1a 4 2 6 2 2" xfId="6061"/>
    <cellStyle name="level1a 4 2 6 2 2 2" xfId="6062"/>
    <cellStyle name="level1a 4 2 6 2 3" xfId="6063"/>
    <cellStyle name="level1a 4 2 6 2 3 2" xfId="6064"/>
    <cellStyle name="level1a 4 2 6 2 3 2 2" xfId="6065"/>
    <cellStyle name="level1a 4 2 6 2 4" xfId="6066"/>
    <cellStyle name="level1a 4 2 6 3" xfId="6067"/>
    <cellStyle name="level1a 4 2 6 3 2" xfId="6068"/>
    <cellStyle name="level1a 4 2 6 3 2 2" xfId="6069"/>
    <cellStyle name="level1a 4 2 6 3 3" xfId="6070"/>
    <cellStyle name="level1a 4 2 6 3 3 2" xfId="6071"/>
    <cellStyle name="level1a 4 2 6 3 3 2 2" xfId="6072"/>
    <cellStyle name="level1a 4 2 6 3 4" xfId="6073"/>
    <cellStyle name="level1a 4 2 6 4" xfId="6074"/>
    <cellStyle name="level1a 4 2 6 4 2" xfId="6075"/>
    <cellStyle name="level1a 4 2 6 5" xfId="6076"/>
    <cellStyle name="level1a 4 2 6 5 2" xfId="6077"/>
    <cellStyle name="level1a 4 2 6 5 2 2" xfId="6078"/>
    <cellStyle name="level1a 4 2 6 6" xfId="6079"/>
    <cellStyle name="level1a 4 2 6 6 2" xfId="6080"/>
    <cellStyle name="level1a 4 2 7" xfId="6081"/>
    <cellStyle name="level1a 4 2 7 2" xfId="6082"/>
    <cellStyle name="level1a 4 2 7 2 2" xfId="6083"/>
    <cellStyle name="level1a 4 2 7 3" xfId="6084"/>
    <cellStyle name="level1a 4 2 7 3 2" xfId="6085"/>
    <cellStyle name="level1a 4 2 7 3 2 2" xfId="6086"/>
    <cellStyle name="level1a 4 2 7 4" xfId="6087"/>
    <cellStyle name="level1a 4 2 8" xfId="6088"/>
    <cellStyle name="level1a 4 2 8 2" xfId="6089"/>
    <cellStyle name="level1a 4 2_STUD aligned by INSTIT" xfId="6090"/>
    <cellStyle name="level1a 4 3" xfId="6091"/>
    <cellStyle name="level1a 4 3 2" xfId="6092"/>
    <cellStyle name="level1a 4 3 2 2" xfId="6093"/>
    <cellStyle name="level1a 4 3 2 2 2" xfId="6094"/>
    <cellStyle name="level1a 4 3 2 2 2 2" xfId="6095"/>
    <cellStyle name="level1a 4 3 2 2 3" xfId="6096"/>
    <cellStyle name="level1a 4 3 2 2 3 2" xfId="6097"/>
    <cellStyle name="level1a 4 3 2 2 3 2 2" xfId="6098"/>
    <cellStyle name="level1a 4 3 2 2 4" xfId="6099"/>
    <cellStyle name="level1a 4 3 2 3" xfId="6100"/>
    <cellStyle name="level1a 4 3 2 3 2" xfId="6101"/>
    <cellStyle name="level1a 4 3 2 3 2 2" xfId="6102"/>
    <cellStyle name="level1a 4 3 2 3 3" xfId="6103"/>
    <cellStyle name="level1a 4 3 2 3 3 2" xfId="6104"/>
    <cellStyle name="level1a 4 3 2 3 3 2 2" xfId="6105"/>
    <cellStyle name="level1a 4 3 2 3 4" xfId="6106"/>
    <cellStyle name="level1a 4 3 2 3 4 2" xfId="6107"/>
    <cellStyle name="level1a 4 3 2 4" xfId="6108"/>
    <cellStyle name="level1a 4 3 2 5" xfId="6109"/>
    <cellStyle name="level1a 4 3 2 5 2" xfId="6110"/>
    <cellStyle name="level1a 4 3 2 5 2 2" xfId="6111"/>
    <cellStyle name="level1a 4 3 2 6" xfId="6112"/>
    <cellStyle name="level1a 4 3 2 6 2" xfId="6113"/>
    <cellStyle name="level1a 4 3 3" xfId="6114"/>
    <cellStyle name="level1a 4 3 3 2" xfId="6115"/>
    <cellStyle name="level1a 4 3 3 2 2" xfId="6116"/>
    <cellStyle name="level1a 4 3 3 2 2 2" xfId="6117"/>
    <cellStyle name="level1a 4 3 3 2 3" xfId="6118"/>
    <cellStyle name="level1a 4 3 3 2 3 2" xfId="6119"/>
    <cellStyle name="level1a 4 3 3 2 3 2 2" xfId="6120"/>
    <cellStyle name="level1a 4 3 3 2 4" xfId="6121"/>
    <cellStyle name="level1a 4 3 3 3" xfId="6122"/>
    <cellStyle name="level1a 4 3 3 3 2" xfId="6123"/>
    <cellStyle name="level1a 4 3 3 3 2 2" xfId="6124"/>
    <cellStyle name="level1a 4 3 3 3 3" xfId="6125"/>
    <cellStyle name="level1a 4 3 3 3 3 2" xfId="6126"/>
    <cellStyle name="level1a 4 3 3 3 3 2 2" xfId="6127"/>
    <cellStyle name="level1a 4 3 3 3 4" xfId="6128"/>
    <cellStyle name="level1a 4 3 3 4" xfId="6129"/>
    <cellStyle name="level1a 4 3 3 4 2" xfId="6130"/>
    <cellStyle name="level1a 4 3 3 5" xfId="6131"/>
    <cellStyle name="level1a 4 3 3 5 2" xfId="6132"/>
    <cellStyle name="level1a 4 3 4" xfId="6133"/>
    <cellStyle name="level1a 4 3 4 2" xfId="6134"/>
    <cellStyle name="level1a 4 3 4 2 2" xfId="6135"/>
    <cellStyle name="level1a 4 3 4 2 2 2" xfId="6136"/>
    <cellStyle name="level1a 4 3 4 2 3" xfId="6137"/>
    <cellStyle name="level1a 4 3 4 2 3 2" xfId="6138"/>
    <cellStyle name="level1a 4 3 4 2 3 2 2" xfId="6139"/>
    <cellStyle name="level1a 4 3 4 2 4" xfId="6140"/>
    <cellStyle name="level1a 4 3 4 3" xfId="6141"/>
    <cellStyle name="level1a 4 3 4 3 2" xfId="6142"/>
    <cellStyle name="level1a 4 3 4 3 2 2" xfId="6143"/>
    <cellStyle name="level1a 4 3 4 3 3" xfId="6144"/>
    <cellStyle name="level1a 4 3 4 3 3 2" xfId="6145"/>
    <cellStyle name="level1a 4 3 4 3 3 2 2" xfId="6146"/>
    <cellStyle name="level1a 4 3 4 3 4" xfId="6147"/>
    <cellStyle name="level1a 4 3 4 4" xfId="6148"/>
    <cellStyle name="level1a 4 3 4 4 2" xfId="6149"/>
    <cellStyle name="level1a 4 3 4 5" xfId="6150"/>
    <cellStyle name="level1a 4 3 4 5 2" xfId="6151"/>
    <cellStyle name="level1a 4 3 4 5 2 2" xfId="6152"/>
    <cellStyle name="level1a 4 3 4 6" xfId="6153"/>
    <cellStyle name="level1a 4 3 4 6 2" xfId="6154"/>
    <cellStyle name="level1a 4 3 5" xfId="6155"/>
    <cellStyle name="level1a 4 3 5 2" xfId="6156"/>
    <cellStyle name="level1a 4 3 5 2 2" xfId="6157"/>
    <cellStyle name="level1a 4 3 5 2 2 2" xfId="6158"/>
    <cellStyle name="level1a 4 3 5 2 3" xfId="6159"/>
    <cellStyle name="level1a 4 3 5 2 3 2" xfId="6160"/>
    <cellStyle name="level1a 4 3 5 2 3 2 2" xfId="6161"/>
    <cellStyle name="level1a 4 3 5 2 4" xfId="6162"/>
    <cellStyle name="level1a 4 3 5 3" xfId="6163"/>
    <cellStyle name="level1a 4 3 5 3 2" xfId="6164"/>
    <cellStyle name="level1a 4 3 5 3 2 2" xfId="6165"/>
    <cellStyle name="level1a 4 3 5 3 3" xfId="6166"/>
    <cellStyle name="level1a 4 3 5 3 3 2" xfId="6167"/>
    <cellStyle name="level1a 4 3 5 3 3 2 2" xfId="6168"/>
    <cellStyle name="level1a 4 3 5 3 4" xfId="6169"/>
    <cellStyle name="level1a 4 3 5 4" xfId="6170"/>
    <cellStyle name="level1a 4 3 5 4 2" xfId="6171"/>
    <cellStyle name="level1a 4 3 5 5" xfId="6172"/>
    <cellStyle name="level1a 4 3 5 5 2" xfId="6173"/>
    <cellStyle name="level1a 4 3 5 5 2 2" xfId="6174"/>
    <cellStyle name="level1a 4 3 5 6" xfId="6175"/>
    <cellStyle name="level1a 4 3 5 6 2" xfId="6176"/>
    <cellStyle name="level1a 4 3 6" xfId="6177"/>
    <cellStyle name="level1a 4 3 6 2" xfId="6178"/>
    <cellStyle name="level1a 4 3 6 2 2" xfId="6179"/>
    <cellStyle name="level1a 4 3 6 2 2 2" xfId="6180"/>
    <cellStyle name="level1a 4 3 6 2 3" xfId="6181"/>
    <cellStyle name="level1a 4 3 6 2 3 2" xfId="6182"/>
    <cellStyle name="level1a 4 3 6 2 3 2 2" xfId="6183"/>
    <cellStyle name="level1a 4 3 6 2 4" xfId="6184"/>
    <cellStyle name="level1a 4 3 6 3" xfId="6185"/>
    <cellStyle name="level1a 4 3 6 3 2" xfId="6186"/>
    <cellStyle name="level1a 4 3 6 3 2 2" xfId="6187"/>
    <cellStyle name="level1a 4 3 6 3 3" xfId="6188"/>
    <cellStyle name="level1a 4 3 6 3 3 2" xfId="6189"/>
    <cellStyle name="level1a 4 3 6 3 3 2 2" xfId="6190"/>
    <cellStyle name="level1a 4 3 6 3 4" xfId="6191"/>
    <cellStyle name="level1a 4 3 6 4" xfId="6192"/>
    <cellStyle name="level1a 4 3 6 4 2" xfId="6193"/>
    <cellStyle name="level1a 4 3 6 5" xfId="6194"/>
    <cellStyle name="level1a 4 3 6 5 2" xfId="6195"/>
    <cellStyle name="level1a 4 3 6 5 2 2" xfId="6196"/>
    <cellStyle name="level1a 4 3 6 6" xfId="6197"/>
    <cellStyle name="level1a 4 3 6 6 2" xfId="6198"/>
    <cellStyle name="level1a 4 3 7" xfId="6199"/>
    <cellStyle name="level1a 4 3 7 2" xfId="6200"/>
    <cellStyle name="level1a 4 3 7 2 2" xfId="6201"/>
    <cellStyle name="level1a 4 3 7 3" xfId="6202"/>
    <cellStyle name="level1a 4 3 7 3 2" xfId="6203"/>
    <cellStyle name="level1a 4 3 7 3 2 2" xfId="6204"/>
    <cellStyle name="level1a 4 3 7 4" xfId="6205"/>
    <cellStyle name="level1a 4 3 8" xfId="6206"/>
    <cellStyle name="level1a 4 3 8 2" xfId="6207"/>
    <cellStyle name="level1a 4 3 8 2 2" xfId="6208"/>
    <cellStyle name="level1a 4 3 8 3" xfId="6209"/>
    <cellStyle name="level1a 4 3 8 3 2" xfId="6210"/>
    <cellStyle name="level1a 4 3 8 3 2 2" xfId="6211"/>
    <cellStyle name="level1a 4 3 8 4" xfId="6212"/>
    <cellStyle name="level1a 4 3 9" xfId="6213"/>
    <cellStyle name="level1a 4 3 9 2" xfId="6214"/>
    <cellStyle name="level1a 4 3_STUD aligned by INSTIT" xfId="6215"/>
    <cellStyle name="level1a 4 4" xfId="6216"/>
    <cellStyle name="level1a 4 4 2" xfId="6217"/>
    <cellStyle name="level1a 4 4 2 2" xfId="6218"/>
    <cellStyle name="level1a 4 4 2 2 2" xfId="6219"/>
    <cellStyle name="level1a 4 4 2 3" xfId="6220"/>
    <cellStyle name="level1a 4 4 2 3 2" xfId="6221"/>
    <cellStyle name="level1a 4 4 2 3 2 2" xfId="6222"/>
    <cellStyle name="level1a 4 4 2 4" xfId="6223"/>
    <cellStyle name="level1a 4 4 3" xfId="6224"/>
    <cellStyle name="level1a 4 4 3 2" xfId="6225"/>
    <cellStyle name="level1a 4 4 3 2 2" xfId="6226"/>
    <cellStyle name="level1a 4 4 3 3" xfId="6227"/>
    <cellStyle name="level1a 4 4 3 3 2" xfId="6228"/>
    <cellStyle name="level1a 4 4 3 3 2 2" xfId="6229"/>
    <cellStyle name="level1a 4 4 3 4" xfId="6230"/>
    <cellStyle name="level1a 4 4 3 4 2" xfId="6231"/>
    <cellStyle name="level1a 4 4 4" xfId="6232"/>
    <cellStyle name="level1a 4 4 5" xfId="6233"/>
    <cellStyle name="level1a 4 4 5 2" xfId="6234"/>
    <cellStyle name="level1a 4 4 6" xfId="6235"/>
    <cellStyle name="level1a 4 4 6 2" xfId="6236"/>
    <cellStyle name="level1a 4 5" xfId="6237"/>
    <cellStyle name="level1a 4 5 2" xfId="6238"/>
    <cellStyle name="level1a 4 5 2 2" xfId="6239"/>
    <cellStyle name="level1a 4 5 2 2 2" xfId="6240"/>
    <cellStyle name="level1a 4 5 2 3" xfId="6241"/>
    <cellStyle name="level1a 4 5 2 3 2" xfId="6242"/>
    <cellStyle name="level1a 4 5 2 3 2 2" xfId="6243"/>
    <cellStyle name="level1a 4 5 2 4" xfId="6244"/>
    <cellStyle name="level1a 4 5 3" xfId="6245"/>
    <cellStyle name="level1a 4 5 3 2" xfId="6246"/>
    <cellStyle name="level1a 4 5 3 2 2" xfId="6247"/>
    <cellStyle name="level1a 4 5 3 3" xfId="6248"/>
    <cellStyle name="level1a 4 5 3 3 2" xfId="6249"/>
    <cellStyle name="level1a 4 5 3 3 2 2" xfId="6250"/>
    <cellStyle name="level1a 4 5 3 4" xfId="6251"/>
    <cellStyle name="level1a 4 5 3 4 2" xfId="6252"/>
    <cellStyle name="level1a 4 5 4" xfId="6253"/>
    <cellStyle name="level1a 4 5 5" xfId="6254"/>
    <cellStyle name="level1a 4 5 5 2" xfId="6255"/>
    <cellStyle name="level1a 4 5 6" xfId="6256"/>
    <cellStyle name="level1a 4 5 6 2" xfId="6257"/>
    <cellStyle name="level1a 4 5 6 2 2" xfId="6258"/>
    <cellStyle name="level1a 4 5 7" xfId="6259"/>
    <cellStyle name="level1a 4 5 7 2" xfId="6260"/>
    <cellStyle name="level1a 4 6" xfId="6261"/>
    <cellStyle name="level1a 4 6 2" xfId="6262"/>
    <cellStyle name="level1a 4 6 2 2" xfId="6263"/>
    <cellStyle name="level1a 4 6 2 2 2" xfId="6264"/>
    <cellStyle name="level1a 4 6 2 3" xfId="6265"/>
    <cellStyle name="level1a 4 6 2 3 2" xfId="6266"/>
    <cellStyle name="level1a 4 6 2 3 2 2" xfId="6267"/>
    <cellStyle name="level1a 4 6 2 4" xfId="6268"/>
    <cellStyle name="level1a 4 6 3" xfId="6269"/>
    <cellStyle name="level1a 4 6 3 2" xfId="6270"/>
    <cellStyle name="level1a 4 6 3 2 2" xfId="6271"/>
    <cellStyle name="level1a 4 6 3 3" xfId="6272"/>
    <cellStyle name="level1a 4 6 3 3 2" xfId="6273"/>
    <cellStyle name="level1a 4 6 3 3 2 2" xfId="6274"/>
    <cellStyle name="level1a 4 6 3 4" xfId="6275"/>
    <cellStyle name="level1a 4 6 3 4 2" xfId="6276"/>
    <cellStyle name="level1a 4 6 4" xfId="6277"/>
    <cellStyle name="level1a 4 6 5" xfId="6278"/>
    <cellStyle name="level1a 4 6 5 2" xfId="6279"/>
    <cellStyle name="level1a 4 6 5 2 2" xfId="6280"/>
    <cellStyle name="level1a 4 6 6" xfId="6281"/>
    <cellStyle name="level1a 4 6 6 2" xfId="6282"/>
    <cellStyle name="level1a 4 7" xfId="6283"/>
    <cellStyle name="level1a 4 7 2" xfId="6284"/>
    <cellStyle name="level1a 4 7 2 2" xfId="6285"/>
    <cellStyle name="level1a 4 7 2 2 2" xfId="6286"/>
    <cellStyle name="level1a 4 7 2 3" xfId="6287"/>
    <cellStyle name="level1a 4 7 2 3 2" xfId="6288"/>
    <cellStyle name="level1a 4 7 2 3 2 2" xfId="6289"/>
    <cellStyle name="level1a 4 7 2 4" xfId="6290"/>
    <cellStyle name="level1a 4 7 3" xfId="6291"/>
    <cellStyle name="level1a 4 7 3 2" xfId="6292"/>
    <cellStyle name="level1a 4 7 3 2 2" xfId="6293"/>
    <cellStyle name="level1a 4 7 3 3" xfId="6294"/>
    <cellStyle name="level1a 4 7 3 3 2" xfId="6295"/>
    <cellStyle name="level1a 4 7 3 3 2 2" xfId="6296"/>
    <cellStyle name="level1a 4 7 3 4" xfId="6297"/>
    <cellStyle name="level1a 4 7 3 4 2" xfId="6298"/>
    <cellStyle name="level1a 4 7 4" xfId="6299"/>
    <cellStyle name="level1a 4 7 5" xfId="6300"/>
    <cellStyle name="level1a 4 7 5 2" xfId="6301"/>
    <cellStyle name="level1a 4 7 6" xfId="6302"/>
    <cellStyle name="level1a 4 7 6 2" xfId="6303"/>
    <cellStyle name="level1a 4 7 6 2 2" xfId="6304"/>
    <cellStyle name="level1a 4 7 7" xfId="6305"/>
    <cellStyle name="level1a 4 7 7 2" xfId="6306"/>
    <cellStyle name="level1a 4 8" xfId="6307"/>
    <cellStyle name="level1a 4 8 2" xfId="6308"/>
    <cellStyle name="level1a 4 8 2 2" xfId="6309"/>
    <cellStyle name="level1a 4 8 2 2 2" xfId="6310"/>
    <cellStyle name="level1a 4 8 2 3" xfId="6311"/>
    <cellStyle name="level1a 4 8 2 3 2" xfId="6312"/>
    <cellStyle name="level1a 4 8 2 3 2 2" xfId="6313"/>
    <cellStyle name="level1a 4 8 2 4" xfId="6314"/>
    <cellStyle name="level1a 4 8 3" xfId="6315"/>
    <cellStyle name="level1a 4 8 3 2" xfId="6316"/>
    <cellStyle name="level1a 4 8 3 2 2" xfId="6317"/>
    <cellStyle name="level1a 4 8 3 3" xfId="6318"/>
    <cellStyle name="level1a 4 8 3 3 2" xfId="6319"/>
    <cellStyle name="level1a 4 8 3 3 2 2" xfId="6320"/>
    <cellStyle name="level1a 4 8 3 4" xfId="6321"/>
    <cellStyle name="level1a 4 8 4" xfId="6322"/>
    <cellStyle name="level1a 4 8 4 2" xfId="6323"/>
    <cellStyle name="level1a 4 8 5" xfId="6324"/>
    <cellStyle name="level1a 4 8 5 2" xfId="6325"/>
    <cellStyle name="level1a 4 8 5 2 2" xfId="6326"/>
    <cellStyle name="level1a 4 8 6" xfId="6327"/>
    <cellStyle name="level1a 4 8 6 2" xfId="6328"/>
    <cellStyle name="level1a 4 9" xfId="6329"/>
    <cellStyle name="level1a 4 9 2" xfId="6330"/>
    <cellStyle name="level1a 4 9 2 2" xfId="6331"/>
    <cellStyle name="level1a 4 9 3" xfId="6332"/>
    <cellStyle name="level1a 4 9 3 2" xfId="6333"/>
    <cellStyle name="level1a 4 9 3 2 2" xfId="6334"/>
    <cellStyle name="level1a 4 9 4" xfId="6335"/>
    <cellStyle name="level1a 4_STUD aligned by INSTIT" xfId="6336"/>
    <cellStyle name="level1a 5" xfId="6337"/>
    <cellStyle name="level1a 5 2" xfId="6338"/>
    <cellStyle name="level1a 5 2 2" xfId="6339"/>
    <cellStyle name="level1a 5 2 2 2" xfId="6340"/>
    <cellStyle name="level1a 5 2 2 2 2" xfId="6341"/>
    <cellStyle name="level1a 5 2 2 3" xfId="6342"/>
    <cellStyle name="level1a 5 2 2 3 2" xfId="6343"/>
    <cellStyle name="level1a 5 2 2 3 2 2" xfId="6344"/>
    <cellStyle name="level1a 5 2 2 4" xfId="6345"/>
    <cellStyle name="level1a 5 2 3" xfId="6346"/>
    <cellStyle name="level1a 5 2 3 2" xfId="6347"/>
    <cellStyle name="level1a 5 2 3 2 2" xfId="6348"/>
    <cellStyle name="level1a 5 2 3 3" xfId="6349"/>
    <cellStyle name="level1a 5 2 3 3 2" xfId="6350"/>
    <cellStyle name="level1a 5 2 3 3 2 2" xfId="6351"/>
    <cellStyle name="level1a 5 2 3 4" xfId="6352"/>
    <cellStyle name="level1a 5 2 3 4 2" xfId="6353"/>
    <cellStyle name="level1a 5 2 4" xfId="6354"/>
    <cellStyle name="level1a 5 2 5" xfId="6355"/>
    <cellStyle name="level1a 5 2 5 2" xfId="6356"/>
    <cellStyle name="level1a 5 2 6" xfId="6357"/>
    <cellStyle name="level1a 5 2 6 2" xfId="6358"/>
    <cellStyle name="level1a 5 3" xfId="6359"/>
    <cellStyle name="level1a 5 3 2" xfId="6360"/>
    <cellStyle name="level1a 5 3 2 2" xfId="6361"/>
    <cellStyle name="level1a 5 3 2 2 2" xfId="6362"/>
    <cellStyle name="level1a 5 3 2 3" xfId="6363"/>
    <cellStyle name="level1a 5 3 2 3 2" xfId="6364"/>
    <cellStyle name="level1a 5 3 2 3 2 2" xfId="6365"/>
    <cellStyle name="level1a 5 3 2 4" xfId="6366"/>
    <cellStyle name="level1a 5 3 3" xfId="6367"/>
    <cellStyle name="level1a 5 3 3 2" xfId="6368"/>
    <cellStyle name="level1a 5 3 3 2 2" xfId="6369"/>
    <cellStyle name="level1a 5 3 3 3" xfId="6370"/>
    <cellStyle name="level1a 5 3 3 3 2" xfId="6371"/>
    <cellStyle name="level1a 5 3 3 3 2 2" xfId="6372"/>
    <cellStyle name="level1a 5 3 3 4" xfId="6373"/>
    <cellStyle name="level1a 5 3 3 4 2" xfId="6374"/>
    <cellStyle name="level1a 5 3 4" xfId="6375"/>
    <cellStyle name="level1a 5 3 5" xfId="6376"/>
    <cellStyle name="level1a 5 3 5 2" xfId="6377"/>
    <cellStyle name="level1a 5 3 5 2 2" xfId="6378"/>
    <cellStyle name="level1a 5 3 6" xfId="6379"/>
    <cellStyle name="level1a 5 3 6 2" xfId="6380"/>
    <cellStyle name="level1a 5 4" xfId="6381"/>
    <cellStyle name="level1a 5 4 2" xfId="6382"/>
    <cellStyle name="level1a 5 4 2 2" xfId="6383"/>
    <cellStyle name="level1a 5 4 2 2 2" xfId="6384"/>
    <cellStyle name="level1a 5 4 2 3" xfId="6385"/>
    <cellStyle name="level1a 5 4 2 3 2" xfId="6386"/>
    <cellStyle name="level1a 5 4 2 3 2 2" xfId="6387"/>
    <cellStyle name="level1a 5 4 2 4" xfId="6388"/>
    <cellStyle name="level1a 5 4 3" xfId="6389"/>
    <cellStyle name="level1a 5 4 3 2" xfId="6390"/>
    <cellStyle name="level1a 5 4 3 2 2" xfId="6391"/>
    <cellStyle name="level1a 5 4 3 3" xfId="6392"/>
    <cellStyle name="level1a 5 4 3 3 2" xfId="6393"/>
    <cellStyle name="level1a 5 4 3 3 2 2" xfId="6394"/>
    <cellStyle name="level1a 5 4 3 4" xfId="6395"/>
    <cellStyle name="level1a 5 4 3 4 2" xfId="6396"/>
    <cellStyle name="level1a 5 4 4" xfId="6397"/>
    <cellStyle name="level1a 5 4 5" xfId="6398"/>
    <cellStyle name="level1a 5 4 5 2" xfId="6399"/>
    <cellStyle name="level1a 5 4 6" xfId="6400"/>
    <cellStyle name="level1a 5 4 6 2" xfId="6401"/>
    <cellStyle name="level1a 5 4 6 2 2" xfId="6402"/>
    <cellStyle name="level1a 5 4 7" xfId="6403"/>
    <cellStyle name="level1a 5 4 7 2" xfId="6404"/>
    <cellStyle name="level1a 5 5" xfId="6405"/>
    <cellStyle name="level1a 5 5 2" xfId="6406"/>
    <cellStyle name="level1a 5 5 2 2" xfId="6407"/>
    <cellStyle name="level1a 5 5 2 2 2" xfId="6408"/>
    <cellStyle name="level1a 5 5 2 3" xfId="6409"/>
    <cellStyle name="level1a 5 5 2 3 2" xfId="6410"/>
    <cellStyle name="level1a 5 5 2 3 2 2" xfId="6411"/>
    <cellStyle name="level1a 5 5 2 4" xfId="6412"/>
    <cellStyle name="level1a 5 5 3" xfId="6413"/>
    <cellStyle name="level1a 5 5 3 2" xfId="6414"/>
    <cellStyle name="level1a 5 5 3 2 2" xfId="6415"/>
    <cellStyle name="level1a 5 5 3 3" xfId="6416"/>
    <cellStyle name="level1a 5 5 3 3 2" xfId="6417"/>
    <cellStyle name="level1a 5 5 3 3 2 2" xfId="6418"/>
    <cellStyle name="level1a 5 5 3 4" xfId="6419"/>
    <cellStyle name="level1a 5 5 4" xfId="6420"/>
    <cellStyle name="level1a 5 5 4 2" xfId="6421"/>
    <cellStyle name="level1a 5 5 5" xfId="6422"/>
    <cellStyle name="level1a 5 5 5 2" xfId="6423"/>
    <cellStyle name="level1a 5 5 5 2 2" xfId="6424"/>
    <cellStyle name="level1a 5 5 6" xfId="6425"/>
    <cellStyle name="level1a 5 5 6 2" xfId="6426"/>
    <cellStyle name="level1a 5 6" xfId="6427"/>
    <cellStyle name="level1a 5 6 2" xfId="6428"/>
    <cellStyle name="level1a 5 6 2 2" xfId="6429"/>
    <cellStyle name="level1a 5 6 2 2 2" xfId="6430"/>
    <cellStyle name="level1a 5 6 2 3" xfId="6431"/>
    <cellStyle name="level1a 5 6 2 3 2" xfId="6432"/>
    <cellStyle name="level1a 5 6 2 3 2 2" xfId="6433"/>
    <cellStyle name="level1a 5 6 2 4" xfId="6434"/>
    <cellStyle name="level1a 5 6 3" xfId="6435"/>
    <cellStyle name="level1a 5 6 3 2" xfId="6436"/>
    <cellStyle name="level1a 5 6 3 2 2" xfId="6437"/>
    <cellStyle name="level1a 5 6 3 3" xfId="6438"/>
    <cellStyle name="level1a 5 6 3 3 2" xfId="6439"/>
    <cellStyle name="level1a 5 6 3 3 2 2" xfId="6440"/>
    <cellStyle name="level1a 5 6 3 4" xfId="6441"/>
    <cellStyle name="level1a 5 6 4" xfId="6442"/>
    <cellStyle name="level1a 5 6 4 2" xfId="6443"/>
    <cellStyle name="level1a 5 6 5" xfId="6444"/>
    <cellStyle name="level1a 5 6 5 2" xfId="6445"/>
    <cellStyle name="level1a 5 6 5 2 2" xfId="6446"/>
    <cellStyle name="level1a 5 6 6" xfId="6447"/>
    <cellStyle name="level1a 5 6 6 2" xfId="6448"/>
    <cellStyle name="level1a 5 7" xfId="6449"/>
    <cellStyle name="level1a 5 7 2" xfId="6450"/>
    <cellStyle name="level1a 5 7 2 2" xfId="6451"/>
    <cellStyle name="level1a 5 7 3" xfId="6452"/>
    <cellStyle name="level1a 5 7 3 2" xfId="6453"/>
    <cellStyle name="level1a 5 7 3 2 2" xfId="6454"/>
    <cellStyle name="level1a 5 7 4" xfId="6455"/>
    <cellStyle name="level1a 5 8" xfId="6456"/>
    <cellStyle name="level1a 5 8 2" xfId="6457"/>
    <cellStyle name="level1a 5_STUD aligned by INSTIT" xfId="6458"/>
    <cellStyle name="level1a 6" xfId="6459"/>
    <cellStyle name="level1a 6 2" xfId="6460"/>
    <cellStyle name="level1a 6 2 2" xfId="6461"/>
    <cellStyle name="level1a 6 2 2 2" xfId="6462"/>
    <cellStyle name="level1a 6 2 2 2 2" xfId="6463"/>
    <cellStyle name="level1a 6 2 2 3" xfId="6464"/>
    <cellStyle name="level1a 6 2 2 3 2" xfId="6465"/>
    <cellStyle name="level1a 6 2 2 3 2 2" xfId="6466"/>
    <cellStyle name="level1a 6 2 2 4" xfId="6467"/>
    <cellStyle name="level1a 6 2 3" xfId="6468"/>
    <cellStyle name="level1a 6 2 3 2" xfId="6469"/>
    <cellStyle name="level1a 6 2 3 2 2" xfId="6470"/>
    <cellStyle name="level1a 6 2 3 3" xfId="6471"/>
    <cellStyle name="level1a 6 2 3 3 2" xfId="6472"/>
    <cellStyle name="level1a 6 2 3 3 2 2" xfId="6473"/>
    <cellStyle name="level1a 6 2 3 4" xfId="6474"/>
    <cellStyle name="level1a 6 2 3 4 2" xfId="6475"/>
    <cellStyle name="level1a 6 2 4" xfId="6476"/>
    <cellStyle name="level1a 6 2 5" xfId="6477"/>
    <cellStyle name="level1a 6 2 5 2" xfId="6478"/>
    <cellStyle name="level1a 6 2 6" xfId="6479"/>
    <cellStyle name="level1a 6 2 6 2" xfId="6480"/>
    <cellStyle name="level1a 6 2 6 2 2" xfId="6481"/>
    <cellStyle name="level1a 6 2 7" xfId="6482"/>
    <cellStyle name="level1a 6 2 7 2" xfId="6483"/>
    <cellStyle name="level1a 6 3" xfId="6484"/>
    <cellStyle name="level1a 6 3 2" xfId="6485"/>
    <cellStyle name="level1a 6 3 2 2" xfId="6486"/>
    <cellStyle name="level1a 6 3 2 2 2" xfId="6487"/>
    <cellStyle name="level1a 6 3 2 3" xfId="6488"/>
    <cellStyle name="level1a 6 3 2 3 2" xfId="6489"/>
    <cellStyle name="level1a 6 3 2 3 2 2" xfId="6490"/>
    <cellStyle name="level1a 6 3 2 4" xfId="6491"/>
    <cellStyle name="level1a 6 3 3" xfId="6492"/>
    <cellStyle name="level1a 6 3 3 2" xfId="6493"/>
    <cellStyle name="level1a 6 3 3 2 2" xfId="6494"/>
    <cellStyle name="level1a 6 3 3 3" xfId="6495"/>
    <cellStyle name="level1a 6 3 3 3 2" xfId="6496"/>
    <cellStyle name="level1a 6 3 3 3 2 2" xfId="6497"/>
    <cellStyle name="level1a 6 3 3 4" xfId="6498"/>
    <cellStyle name="level1a 6 3 3 4 2" xfId="6499"/>
    <cellStyle name="level1a 6 3 4" xfId="6500"/>
    <cellStyle name="level1a 6 3 5" xfId="6501"/>
    <cellStyle name="level1a 6 3 5 2" xfId="6502"/>
    <cellStyle name="level1a 6 4" xfId="6503"/>
    <cellStyle name="level1a 6 4 2" xfId="6504"/>
    <cellStyle name="level1a 6 4 2 2" xfId="6505"/>
    <cellStyle name="level1a 6 4 2 2 2" xfId="6506"/>
    <cellStyle name="level1a 6 4 2 3" xfId="6507"/>
    <cellStyle name="level1a 6 4 2 3 2" xfId="6508"/>
    <cellStyle name="level1a 6 4 2 3 2 2" xfId="6509"/>
    <cellStyle name="level1a 6 4 2 4" xfId="6510"/>
    <cellStyle name="level1a 6 4 3" xfId="6511"/>
    <cellStyle name="level1a 6 4 3 2" xfId="6512"/>
    <cellStyle name="level1a 6 4 3 2 2" xfId="6513"/>
    <cellStyle name="level1a 6 4 3 3" xfId="6514"/>
    <cellStyle name="level1a 6 4 3 3 2" xfId="6515"/>
    <cellStyle name="level1a 6 4 3 3 2 2" xfId="6516"/>
    <cellStyle name="level1a 6 4 3 4" xfId="6517"/>
    <cellStyle name="level1a 6 4 4" xfId="6518"/>
    <cellStyle name="level1a 6 4 4 2" xfId="6519"/>
    <cellStyle name="level1a 6 4 5" xfId="6520"/>
    <cellStyle name="level1a 6 4 5 2" xfId="6521"/>
    <cellStyle name="level1a 6 4 5 2 2" xfId="6522"/>
    <cellStyle name="level1a 6 4 6" xfId="6523"/>
    <cellStyle name="level1a 6 4 6 2" xfId="6524"/>
    <cellStyle name="level1a 6 5" xfId="6525"/>
    <cellStyle name="level1a 6 5 2" xfId="6526"/>
    <cellStyle name="level1a 6 5 2 2" xfId="6527"/>
    <cellStyle name="level1a 6 5 2 2 2" xfId="6528"/>
    <cellStyle name="level1a 6 5 2 3" xfId="6529"/>
    <cellStyle name="level1a 6 5 2 3 2" xfId="6530"/>
    <cellStyle name="level1a 6 5 2 3 2 2" xfId="6531"/>
    <cellStyle name="level1a 6 5 2 4" xfId="6532"/>
    <cellStyle name="level1a 6 5 3" xfId="6533"/>
    <cellStyle name="level1a 6 5 3 2" xfId="6534"/>
    <cellStyle name="level1a 6 5 3 2 2" xfId="6535"/>
    <cellStyle name="level1a 6 5 3 3" xfId="6536"/>
    <cellStyle name="level1a 6 5 3 3 2" xfId="6537"/>
    <cellStyle name="level1a 6 5 3 3 2 2" xfId="6538"/>
    <cellStyle name="level1a 6 5 3 4" xfId="6539"/>
    <cellStyle name="level1a 6 5 4" xfId="6540"/>
    <cellStyle name="level1a 6 5 4 2" xfId="6541"/>
    <cellStyle name="level1a 6 5 5" xfId="6542"/>
    <cellStyle name="level1a 6 5 5 2" xfId="6543"/>
    <cellStyle name="level1a 6 5 5 2 2" xfId="6544"/>
    <cellStyle name="level1a 6 5 6" xfId="6545"/>
    <cellStyle name="level1a 6 5 6 2" xfId="6546"/>
    <cellStyle name="level1a 6 6" xfId="6547"/>
    <cellStyle name="level1a 6 6 2" xfId="6548"/>
    <cellStyle name="level1a 6 6 2 2" xfId="6549"/>
    <cellStyle name="level1a 6 6 2 2 2" xfId="6550"/>
    <cellStyle name="level1a 6 6 2 3" xfId="6551"/>
    <cellStyle name="level1a 6 6 2 3 2" xfId="6552"/>
    <cellStyle name="level1a 6 6 2 3 2 2" xfId="6553"/>
    <cellStyle name="level1a 6 6 2 4" xfId="6554"/>
    <cellStyle name="level1a 6 6 3" xfId="6555"/>
    <cellStyle name="level1a 6 6 3 2" xfId="6556"/>
    <cellStyle name="level1a 6 6 3 2 2" xfId="6557"/>
    <cellStyle name="level1a 6 6 3 3" xfId="6558"/>
    <cellStyle name="level1a 6 6 3 3 2" xfId="6559"/>
    <cellStyle name="level1a 6 6 3 3 2 2" xfId="6560"/>
    <cellStyle name="level1a 6 6 3 4" xfId="6561"/>
    <cellStyle name="level1a 6 6 4" xfId="6562"/>
    <cellStyle name="level1a 6 6 4 2" xfId="6563"/>
    <cellStyle name="level1a 6 6 5" xfId="6564"/>
    <cellStyle name="level1a 6 6 5 2" xfId="6565"/>
    <cellStyle name="level1a 6 6 5 2 2" xfId="6566"/>
    <cellStyle name="level1a 6 6 6" xfId="6567"/>
    <cellStyle name="level1a 6 6 6 2" xfId="6568"/>
    <cellStyle name="level1a 6 7" xfId="6569"/>
    <cellStyle name="level1a 6 7 2" xfId="6570"/>
    <cellStyle name="level1a 6 7 2 2" xfId="6571"/>
    <cellStyle name="level1a 6 7 3" xfId="6572"/>
    <cellStyle name="level1a 6 7 3 2" xfId="6573"/>
    <cellStyle name="level1a 6 7 3 2 2" xfId="6574"/>
    <cellStyle name="level1a 6 7 4" xfId="6575"/>
    <cellStyle name="level1a 6 8" xfId="6576"/>
    <cellStyle name="level1a 6 8 2" xfId="6577"/>
    <cellStyle name="level1a 6 8 2 2" xfId="6578"/>
    <cellStyle name="level1a 6 8 3" xfId="6579"/>
    <cellStyle name="level1a 6 8 3 2" xfId="6580"/>
    <cellStyle name="level1a 6 8 3 2 2" xfId="6581"/>
    <cellStyle name="level1a 6 8 4" xfId="6582"/>
    <cellStyle name="level1a 6 9" xfId="6583"/>
    <cellStyle name="level1a 6 9 2" xfId="6584"/>
    <cellStyle name="level1a 6_STUD aligned by INSTIT" xfId="6585"/>
    <cellStyle name="level1a 7" xfId="6586"/>
    <cellStyle name="level1a 7 2" xfId="6587"/>
    <cellStyle name="level1a 7 2 2" xfId="6588"/>
    <cellStyle name="level1a 7 2 2 2" xfId="6589"/>
    <cellStyle name="level1a 7 2 3" xfId="6590"/>
    <cellStyle name="level1a 7 2 3 2" xfId="6591"/>
    <cellStyle name="level1a 7 2 3 2 2" xfId="6592"/>
    <cellStyle name="level1a 7 2 4" xfId="6593"/>
    <cellStyle name="level1a 7 3" xfId="6594"/>
    <cellStyle name="level1a 7 3 2" xfId="6595"/>
    <cellStyle name="level1a 7 3 2 2" xfId="6596"/>
    <cellStyle name="level1a 7 3 3" xfId="6597"/>
    <cellStyle name="level1a 7 3 3 2" xfId="6598"/>
    <cellStyle name="level1a 7 3 3 2 2" xfId="6599"/>
    <cellStyle name="level1a 7 3 4" xfId="6600"/>
    <cellStyle name="level1a 7 3 4 2" xfId="6601"/>
    <cellStyle name="level1a 7 4" xfId="6602"/>
    <cellStyle name="level1a 7 5" xfId="6603"/>
    <cellStyle name="level1a 7 5 2" xfId="6604"/>
    <cellStyle name="level1a 7 6" xfId="6605"/>
    <cellStyle name="level1a 7 6 2" xfId="6606"/>
    <cellStyle name="level1a 8" xfId="6607"/>
    <cellStyle name="level1a 8 2" xfId="6608"/>
    <cellStyle name="level1a 8 2 2" xfId="6609"/>
    <cellStyle name="level1a 8 2 2 2" xfId="6610"/>
    <cellStyle name="level1a 8 2 3" xfId="6611"/>
    <cellStyle name="level1a 8 2 3 2" xfId="6612"/>
    <cellStyle name="level1a 8 2 3 2 2" xfId="6613"/>
    <cellStyle name="level1a 8 2 4" xfId="6614"/>
    <cellStyle name="level1a 8 3" xfId="6615"/>
    <cellStyle name="level1a 8 3 2" xfId="6616"/>
    <cellStyle name="level1a 8 3 2 2" xfId="6617"/>
    <cellStyle name="level1a 8 3 3" xfId="6618"/>
    <cellStyle name="level1a 8 3 3 2" xfId="6619"/>
    <cellStyle name="level1a 8 3 3 2 2" xfId="6620"/>
    <cellStyle name="level1a 8 3 4" xfId="6621"/>
    <cellStyle name="level1a 8 3 4 2" xfId="6622"/>
    <cellStyle name="level1a 8 4" xfId="6623"/>
    <cellStyle name="level1a 8 5" xfId="6624"/>
    <cellStyle name="level1a 8 5 2" xfId="6625"/>
    <cellStyle name="level1a 8 6" xfId="6626"/>
    <cellStyle name="level1a 8 6 2" xfId="6627"/>
    <cellStyle name="level1a 8 6 2 2" xfId="6628"/>
    <cellStyle name="level1a 8 7" xfId="6629"/>
    <cellStyle name="level1a 8 7 2" xfId="6630"/>
    <cellStyle name="level1a 9" xfId="6631"/>
    <cellStyle name="level1a 9 2" xfId="6632"/>
    <cellStyle name="level1a 9 2 2" xfId="6633"/>
    <cellStyle name="level1a 9 2 2 2" xfId="6634"/>
    <cellStyle name="level1a 9 2 3" xfId="6635"/>
    <cellStyle name="level1a 9 2 3 2" xfId="6636"/>
    <cellStyle name="level1a 9 2 3 2 2" xfId="6637"/>
    <cellStyle name="level1a 9 2 4" xfId="6638"/>
    <cellStyle name="level1a 9 3" xfId="6639"/>
    <cellStyle name="level1a 9 3 2" xfId="6640"/>
    <cellStyle name="level1a 9 3 2 2" xfId="6641"/>
    <cellStyle name="level1a 9 3 3" xfId="6642"/>
    <cellStyle name="level1a 9 3 3 2" xfId="6643"/>
    <cellStyle name="level1a 9 3 3 2 2" xfId="6644"/>
    <cellStyle name="level1a 9 3 4" xfId="6645"/>
    <cellStyle name="level1a 9 3 4 2" xfId="6646"/>
    <cellStyle name="level1a 9 4" xfId="6647"/>
    <cellStyle name="level1a 9 5" xfId="6648"/>
    <cellStyle name="level1a 9 5 2" xfId="6649"/>
    <cellStyle name="level1a 9 5 2 2" xfId="6650"/>
    <cellStyle name="level1a 9 6" xfId="6651"/>
    <cellStyle name="level1a 9 6 2" xfId="6652"/>
    <cellStyle name="level1a_STUD aligned by INSTIT" xfId="6653"/>
    <cellStyle name="level2" xfId="35"/>
    <cellStyle name="level2 2" xfId="56"/>
    <cellStyle name="level2a" xfId="36"/>
    <cellStyle name="level2a 10" xfId="6654"/>
    <cellStyle name="level2a 2" xfId="57"/>
    <cellStyle name="level2a 2 10" xfId="6655"/>
    <cellStyle name="level2a 2 2" xfId="6656"/>
    <cellStyle name="level2a 2 2 2" xfId="6657"/>
    <cellStyle name="level2a 2 2 2 2" xfId="6658"/>
    <cellStyle name="level2a 2 2 2 2 2" xfId="6659"/>
    <cellStyle name="level2a 2 2 2 2 2 2" xfId="6660"/>
    <cellStyle name="level2a 2 2 2 2 3" xfId="6661"/>
    <cellStyle name="level2a 2 2 2 2 3 2" xfId="6662"/>
    <cellStyle name="level2a 2 2 2 3" xfId="6663"/>
    <cellStyle name="level2a 2 2 2 3 2" xfId="6664"/>
    <cellStyle name="level2a 2 2 2_STUD aligned by INSTIT" xfId="6665"/>
    <cellStyle name="level2a 2 2 3" xfId="6666"/>
    <cellStyle name="level2a 2 2 3 2" xfId="6667"/>
    <cellStyle name="level2a 2 2 3 2 2" xfId="6668"/>
    <cellStyle name="level2a 2 2 3 2 2 2" xfId="6669"/>
    <cellStyle name="level2a 2 2 3 2 3" xfId="6670"/>
    <cellStyle name="level2a 2 2 3 2 3 2" xfId="6671"/>
    <cellStyle name="level2a 2 2 3 2 4" xfId="6672"/>
    <cellStyle name="level2a 2 2 3 3" xfId="6673"/>
    <cellStyle name="level2a 2 2 3 3 2" xfId="6674"/>
    <cellStyle name="level2a 2 2 3 3 2 2" xfId="6675"/>
    <cellStyle name="level2a 2 2 3 3 3" xfId="6676"/>
    <cellStyle name="level2a 2 2 3 3 3 2" xfId="6677"/>
    <cellStyle name="level2a 2 2 3 3 4" xfId="6678"/>
    <cellStyle name="level2a 2 2 3 3 4 2" xfId="6679"/>
    <cellStyle name="level2a 2 2 3 3 5" xfId="6680"/>
    <cellStyle name="level2a 2 2 3 4" xfId="6681"/>
    <cellStyle name="level2a 2 2 3 4 2" xfId="6682"/>
    <cellStyle name="level2a 2 2 4" xfId="6683"/>
    <cellStyle name="level2a 2 2 4 2" xfId="6684"/>
    <cellStyle name="level2a 2 2 4 2 2" xfId="6685"/>
    <cellStyle name="level2a 2 2 4 3" xfId="6686"/>
    <cellStyle name="level2a 2 2 4 3 2" xfId="6687"/>
    <cellStyle name="level2a 2 2 4 4" xfId="6688"/>
    <cellStyle name="level2a 2 2 5" xfId="6689"/>
    <cellStyle name="level2a 2 2 5 2" xfId="6690"/>
    <cellStyle name="level2a 2 2 5 2 2" xfId="6691"/>
    <cellStyle name="level2a 2 2 5 3" xfId="6692"/>
    <cellStyle name="level2a 2 2 6" xfId="6693"/>
    <cellStyle name="level2a 2 2 6 2" xfId="6694"/>
    <cellStyle name="level2a 2 2_STUD aligned by INSTIT" xfId="6695"/>
    <cellStyle name="level2a 2 3" xfId="6696"/>
    <cellStyle name="level2a 2 3 2" xfId="6697"/>
    <cellStyle name="level2a 2 3 2 2" xfId="6698"/>
    <cellStyle name="level2a 2 3 2 2 2" xfId="6699"/>
    <cellStyle name="level2a 2 3 2 2 2 2" xfId="6700"/>
    <cellStyle name="level2a 2 3 2 2 3" xfId="6701"/>
    <cellStyle name="level2a 2 3 2 2 3 2" xfId="6702"/>
    <cellStyle name="level2a 2 3 2 3" xfId="6703"/>
    <cellStyle name="level2a 2 3 2 3 2" xfId="6704"/>
    <cellStyle name="level2a 2 3 2_STUD aligned by INSTIT" xfId="6705"/>
    <cellStyle name="level2a 2 3 3" xfId="6706"/>
    <cellStyle name="level2a 2 3 3 2" xfId="6707"/>
    <cellStyle name="level2a 2 3 3 2 2" xfId="6708"/>
    <cellStyle name="level2a 2 3 3 2 2 2" xfId="6709"/>
    <cellStyle name="level2a 2 3 3 2 3" xfId="6710"/>
    <cellStyle name="level2a 2 3 3 2 3 2" xfId="6711"/>
    <cellStyle name="level2a 2 3 3 2 4" xfId="6712"/>
    <cellStyle name="level2a 2 3 3 3" xfId="6713"/>
    <cellStyle name="level2a 2 3 3 3 2" xfId="6714"/>
    <cellStyle name="level2a 2 3 3 3 2 2" xfId="6715"/>
    <cellStyle name="level2a 2 3 3 3 3" xfId="6716"/>
    <cellStyle name="level2a 2 3 3 3 3 2" xfId="6717"/>
    <cellStyle name="level2a 2 3 3 3 4" xfId="6718"/>
    <cellStyle name="level2a 2 3 3 3 4 2" xfId="6719"/>
    <cellStyle name="level2a 2 3 3 3 5" xfId="6720"/>
    <cellStyle name="level2a 2 3 3 4" xfId="6721"/>
    <cellStyle name="level2a 2 3 3 4 2" xfId="6722"/>
    <cellStyle name="level2a 2 3 4" xfId="6723"/>
    <cellStyle name="level2a 2 3 4 2" xfId="6724"/>
    <cellStyle name="level2a 2 3 4 2 2" xfId="6725"/>
    <cellStyle name="level2a 2 3 4 3" xfId="6726"/>
    <cellStyle name="level2a 2 3 4 3 2" xfId="6727"/>
    <cellStyle name="level2a 2 3 4 4" xfId="6728"/>
    <cellStyle name="level2a 2 3 5" xfId="6729"/>
    <cellStyle name="level2a 2 3 5 2" xfId="6730"/>
    <cellStyle name="level2a 2 3 5 2 2" xfId="6731"/>
    <cellStyle name="level2a 2 3 5 3" xfId="6732"/>
    <cellStyle name="level2a 2 3 6" xfId="6733"/>
    <cellStyle name="level2a 2 3 6 2" xfId="6734"/>
    <cellStyle name="level2a 2 3_STUD aligned by INSTIT" xfId="6735"/>
    <cellStyle name="level2a 2 4" xfId="6736"/>
    <cellStyle name="level2a 2 4 2" xfId="6737"/>
    <cellStyle name="level2a 2 4 2 2" xfId="6738"/>
    <cellStyle name="level2a 2 4 3" xfId="6739"/>
    <cellStyle name="level2a 2 5" xfId="6740"/>
    <cellStyle name="level2a 2 5 2" xfId="6741"/>
    <cellStyle name="level2a 2 6" xfId="6742"/>
    <cellStyle name="level2a 2 7" xfId="6743"/>
    <cellStyle name="level2a 2 8" xfId="6744"/>
    <cellStyle name="level2a 2 9" xfId="6745"/>
    <cellStyle name="level2a 2_STUD aligned by INSTIT" xfId="6746"/>
    <cellStyle name="level2a 3" xfId="6747"/>
    <cellStyle name="level2a 3 2" xfId="6748"/>
    <cellStyle name="level2a 3 2 2" xfId="6749"/>
    <cellStyle name="level2a 3 2 2 2" xfId="6750"/>
    <cellStyle name="level2a 3 2 2 2 2" xfId="6751"/>
    <cellStyle name="level2a 3 2 2 3" xfId="6752"/>
    <cellStyle name="level2a 3 2 2 3 2" xfId="6753"/>
    <cellStyle name="level2a 3 2 3" xfId="6754"/>
    <cellStyle name="level2a 3 2 3 2" xfId="6755"/>
    <cellStyle name="level2a 3 2_STUD aligned by INSTIT" xfId="6756"/>
    <cellStyle name="level2a 3 3" xfId="6757"/>
    <cellStyle name="level2a 3 3 2" xfId="6758"/>
    <cellStyle name="level2a 3 3 2 2" xfId="6759"/>
    <cellStyle name="level2a 3 3 2 2 2" xfId="6760"/>
    <cellStyle name="level2a 3 3 2 3" xfId="6761"/>
    <cellStyle name="level2a 3 3 2 3 2" xfId="6762"/>
    <cellStyle name="level2a 3 3 2 4" xfId="6763"/>
    <cellStyle name="level2a 3 3 3" xfId="6764"/>
    <cellStyle name="level2a 3 3 3 2" xfId="6765"/>
    <cellStyle name="level2a 3 3 3 2 2" xfId="6766"/>
    <cellStyle name="level2a 3 3 3 3" xfId="6767"/>
    <cellStyle name="level2a 3 3 3 3 2" xfId="6768"/>
    <cellStyle name="level2a 3 3 3 4" xfId="6769"/>
    <cellStyle name="level2a 3 3 3 4 2" xfId="6770"/>
    <cellStyle name="level2a 3 3 3 5" xfId="6771"/>
    <cellStyle name="level2a 3 3 4" xfId="6772"/>
    <cellStyle name="level2a 3 3 4 2" xfId="6773"/>
    <cellStyle name="level2a 3 4" xfId="6774"/>
    <cellStyle name="level2a 3 4 2" xfId="6775"/>
    <cellStyle name="level2a 3 4 2 2" xfId="6776"/>
    <cellStyle name="level2a 3 4 3" xfId="6777"/>
    <cellStyle name="level2a 3 4 3 2" xfId="6778"/>
    <cellStyle name="level2a 3 4 4" xfId="6779"/>
    <cellStyle name="level2a 3 5" xfId="6780"/>
    <cellStyle name="level2a 3 5 2" xfId="6781"/>
    <cellStyle name="level2a 3 5 2 2" xfId="6782"/>
    <cellStyle name="level2a 3 5 3" xfId="6783"/>
    <cellStyle name="level2a 3 6" xfId="6784"/>
    <cellStyle name="level2a 3 6 2" xfId="6785"/>
    <cellStyle name="level2a 3_STUD aligned by INSTIT" xfId="6786"/>
    <cellStyle name="level2a 4" xfId="6787"/>
    <cellStyle name="level2a 4 2" xfId="6788"/>
    <cellStyle name="level2a 4 2 2" xfId="6789"/>
    <cellStyle name="level2a 4 2 2 2" xfId="6790"/>
    <cellStyle name="level2a 4 2 2 2 2" xfId="6791"/>
    <cellStyle name="level2a 4 2 2 3" xfId="6792"/>
    <cellStyle name="level2a 4 2 2 3 2" xfId="6793"/>
    <cellStyle name="level2a 4 2 3" xfId="6794"/>
    <cellStyle name="level2a 4 2 3 2" xfId="6795"/>
    <cellStyle name="level2a 4 2_STUD aligned by INSTIT" xfId="6796"/>
    <cellStyle name="level2a 4 3" xfId="6797"/>
    <cellStyle name="level2a 4 3 2" xfId="6798"/>
    <cellStyle name="level2a 4 3 2 2" xfId="6799"/>
    <cellStyle name="level2a 4 3 2 2 2" xfId="6800"/>
    <cellStyle name="level2a 4 3 2 3" xfId="6801"/>
    <cellStyle name="level2a 4 3 2 3 2" xfId="6802"/>
    <cellStyle name="level2a 4 3 2 4" xfId="6803"/>
    <cellStyle name="level2a 4 3 3" xfId="6804"/>
    <cellStyle name="level2a 4 3 3 2" xfId="6805"/>
    <cellStyle name="level2a 4 3 3 2 2" xfId="6806"/>
    <cellStyle name="level2a 4 3 3 3" xfId="6807"/>
    <cellStyle name="level2a 4 3 3 3 2" xfId="6808"/>
    <cellStyle name="level2a 4 3 3 4" xfId="6809"/>
    <cellStyle name="level2a 4 3 3 4 2" xfId="6810"/>
    <cellStyle name="level2a 4 3 3 5" xfId="6811"/>
    <cellStyle name="level2a 4 3 4" xfId="6812"/>
    <cellStyle name="level2a 4 3 4 2" xfId="6813"/>
    <cellStyle name="level2a 4 4" xfId="6814"/>
    <cellStyle name="level2a 4 4 2" xfId="6815"/>
    <cellStyle name="level2a 4 4 2 2" xfId="6816"/>
    <cellStyle name="level2a 4 4 3" xfId="6817"/>
    <cellStyle name="level2a 4 4 3 2" xfId="6818"/>
    <cellStyle name="level2a 4 4 4" xfId="6819"/>
    <cellStyle name="level2a 4 5" xfId="6820"/>
    <cellStyle name="level2a 4 5 2" xfId="6821"/>
    <cellStyle name="level2a 4 5 2 2" xfId="6822"/>
    <cellStyle name="level2a 4 5 3" xfId="6823"/>
    <cellStyle name="level2a 4 6" xfId="6824"/>
    <cellStyle name="level2a 4 6 2" xfId="6825"/>
    <cellStyle name="level2a 4_STUD aligned by INSTIT" xfId="6826"/>
    <cellStyle name="level2a 5" xfId="6827"/>
    <cellStyle name="level2a 5 2" xfId="6828"/>
    <cellStyle name="level2a 5 2 2" xfId="6829"/>
    <cellStyle name="level2a 5 3" xfId="6830"/>
    <cellStyle name="level2a 6" xfId="6831"/>
    <cellStyle name="level2a 6 2" xfId="6832"/>
    <cellStyle name="level2a 7" xfId="6833"/>
    <cellStyle name="level2a 8" xfId="6834"/>
    <cellStyle name="level2a 9" xfId="6835"/>
    <cellStyle name="level2a_STUD aligned by INSTIT" xfId="6836"/>
    <cellStyle name="level3" xfId="9"/>
    <cellStyle name="level3 2" xfId="37"/>
    <cellStyle name="level3 2 2" xfId="62"/>
    <cellStyle name="level3 2 2 2" xfId="6837"/>
    <cellStyle name="level3 2 2 2 2" xfId="6838"/>
    <cellStyle name="level3 2 2 2 2 2" xfId="6839"/>
    <cellStyle name="level3 2 2 2 2 2 2" xfId="6840"/>
    <cellStyle name="level3 2 2 2 2 2 2 2" xfId="6841"/>
    <cellStyle name="level3 2 2 2 2 2 3" xfId="6842"/>
    <cellStyle name="level3 2 2 2 2 3" xfId="6843"/>
    <cellStyle name="level3 2 2 2 2 3 2" xfId="6844"/>
    <cellStyle name="level3 2 2 2 2 3 2 2" xfId="6845"/>
    <cellStyle name="level3 2 2 2 2 3 3" xfId="6846"/>
    <cellStyle name="level3 2 2 2 2 4" xfId="6847"/>
    <cellStyle name="level3 2 2 2 2 4 2" xfId="6848"/>
    <cellStyle name="level3 2 2 2 2 5" xfId="6849"/>
    <cellStyle name="level3 2 2 2 3" xfId="6850"/>
    <cellStyle name="level3 2 2 2 3 2" xfId="6851"/>
    <cellStyle name="level3 2 2 2 3 2 2" xfId="6852"/>
    <cellStyle name="level3 2 2 2 3 3" xfId="6853"/>
    <cellStyle name="level3 2 2 3" xfId="6854"/>
    <cellStyle name="level3 2 2 3 2" xfId="6855"/>
    <cellStyle name="level3 2 2 3 2 2" xfId="6856"/>
    <cellStyle name="level3 2 2 3 2 2 2" xfId="6857"/>
    <cellStyle name="level3 2 2 3 2 3" xfId="6858"/>
    <cellStyle name="level3 2 2 3 3" xfId="6859"/>
    <cellStyle name="level3 2 2 3 3 2" xfId="6860"/>
    <cellStyle name="level3 2 2 3 3 2 2" xfId="6861"/>
    <cellStyle name="level3 2 2 3 3 3" xfId="6862"/>
    <cellStyle name="level3 2 2 4" xfId="6863"/>
    <cellStyle name="level3 2 2 4 2" xfId="6864"/>
    <cellStyle name="level3 2 2 4 2 2" xfId="6865"/>
    <cellStyle name="level3 2 2 4 3" xfId="6866"/>
    <cellStyle name="level3 2 2 5" xfId="6867"/>
    <cellStyle name="level3 2 3" xfId="6868"/>
    <cellStyle name="level3 2 3 2" xfId="6869"/>
    <cellStyle name="level3 2 3 2 2" xfId="6870"/>
    <cellStyle name="level3 2 3 2 2 2" xfId="6871"/>
    <cellStyle name="level3 2 3 2 2 2 2" xfId="6872"/>
    <cellStyle name="level3 2 3 2 2 3" xfId="6873"/>
    <cellStyle name="level3 2 3 2 3" xfId="6874"/>
    <cellStyle name="level3 2 3 2 3 2" xfId="6875"/>
    <cellStyle name="level3 2 3 2 3 2 2" xfId="6876"/>
    <cellStyle name="level3 2 3 2 3 3" xfId="6877"/>
    <cellStyle name="level3 2 3 3" xfId="6878"/>
    <cellStyle name="level3 2 3 3 2" xfId="6879"/>
    <cellStyle name="level3 2 3 3 2 2" xfId="6880"/>
    <cellStyle name="level3 2 3 3 2 2 2" xfId="6881"/>
    <cellStyle name="level3 2 3 3 2 3" xfId="6882"/>
    <cellStyle name="level3 2 3 3 3" xfId="6883"/>
    <cellStyle name="level3 2 3 3 3 2" xfId="6884"/>
    <cellStyle name="level3 2 3 3 3 2 2" xfId="6885"/>
    <cellStyle name="level3 2 3 3 3 3" xfId="6886"/>
    <cellStyle name="level3 2 3 3 4" xfId="6887"/>
    <cellStyle name="level3 2 3 3 4 2" xfId="6888"/>
    <cellStyle name="level3 2 3 3 5" xfId="6889"/>
    <cellStyle name="level3 2 3 4" xfId="6890"/>
    <cellStyle name="level3 2 3 4 2" xfId="6891"/>
    <cellStyle name="level3 2 3 4 2 2" xfId="6892"/>
    <cellStyle name="level3 2 3 4 3" xfId="6893"/>
    <cellStyle name="level3 2 4" xfId="6894"/>
    <cellStyle name="level3 2 4 2" xfId="6895"/>
    <cellStyle name="level3 2 4 2 2" xfId="6896"/>
    <cellStyle name="level3 2 4 2 2 2" xfId="6897"/>
    <cellStyle name="level3 2 4 2 3" xfId="6898"/>
    <cellStyle name="level3 2 4 3" xfId="6899"/>
    <cellStyle name="level3 2 4 3 2" xfId="6900"/>
    <cellStyle name="level3 2 4 3 2 2" xfId="6901"/>
    <cellStyle name="level3 2 4 3 3" xfId="6902"/>
    <cellStyle name="level3 2 4 4" xfId="6903"/>
    <cellStyle name="level3 2 4 4 2" xfId="6904"/>
    <cellStyle name="level3 2 4 5" xfId="6905"/>
    <cellStyle name="level3 2 5" xfId="6906"/>
    <cellStyle name="level3 2 5 2" xfId="6907"/>
    <cellStyle name="level3 2 5 2 2" xfId="6908"/>
    <cellStyle name="level3 2 5 3" xfId="6909"/>
    <cellStyle name="level3 2 6" xfId="6910"/>
    <cellStyle name="level3 3" xfId="54"/>
    <cellStyle name="level3 3 2" xfId="6911"/>
    <cellStyle name="level3 3 2 2" xfId="6912"/>
    <cellStyle name="level3 3 2 2 2" xfId="6913"/>
    <cellStyle name="level3 3 2 2 2 2" xfId="6914"/>
    <cellStyle name="level3 3 2 2 2 2 2" xfId="6915"/>
    <cellStyle name="level3 3 2 2 2 3" xfId="6916"/>
    <cellStyle name="level3 3 2 2 3" xfId="6917"/>
    <cellStyle name="level3 3 2 2 3 2" xfId="6918"/>
    <cellStyle name="level3 3 2 2 3 2 2" xfId="6919"/>
    <cellStyle name="level3 3 2 2 3 3" xfId="6920"/>
    <cellStyle name="level3 3 2 2 4" xfId="6921"/>
    <cellStyle name="level3 3 2 2 4 2" xfId="6922"/>
    <cellStyle name="level3 3 2 2 5" xfId="6923"/>
    <cellStyle name="level3 3 2 3" xfId="6924"/>
    <cellStyle name="level3 3 2 3 2" xfId="6925"/>
    <cellStyle name="level3 3 2 3 2 2" xfId="6926"/>
    <cellStyle name="level3 3 2 3 3" xfId="6927"/>
    <cellStyle name="level3 3 3" xfId="6928"/>
    <cellStyle name="level3 3 3 2" xfId="6929"/>
    <cellStyle name="level3 3 3 2 2" xfId="6930"/>
    <cellStyle name="level3 3 3 2 2 2" xfId="6931"/>
    <cellStyle name="level3 3 3 2 3" xfId="6932"/>
    <cellStyle name="level3 3 3 3" xfId="6933"/>
    <cellStyle name="level3 3 3 3 2" xfId="6934"/>
    <cellStyle name="level3 3 3 3 2 2" xfId="6935"/>
    <cellStyle name="level3 3 3 3 3" xfId="6936"/>
    <cellStyle name="level3 3 4" xfId="6937"/>
    <cellStyle name="level3 3 4 2" xfId="6938"/>
    <cellStyle name="level3 3 4 2 2" xfId="6939"/>
    <cellStyle name="level3 3 4 3" xfId="6940"/>
    <cellStyle name="level3 3 5" xfId="6941"/>
    <cellStyle name="level3 4" xfId="6942"/>
    <cellStyle name="level3 4 2" xfId="6943"/>
    <cellStyle name="level3 4 2 2" xfId="6944"/>
    <cellStyle name="level3 4 2 2 2" xfId="6945"/>
    <cellStyle name="level3 4 2 2 2 2" xfId="6946"/>
    <cellStyle name="level3 4 2 2 3" xfId="6947"/>
    <cellStyle name="level3 4 2 3" xfId="6948"/>
    <cellStyle name="level3 4 2 3 2" xfId="6949"/>
    <cellStyle name="level3 4 2 3 2 2" xfId="6950"/>
    <cellStyle name="level3 4 2 3 3" xfId="6951"/>
    <cellStyle name="level3 4 3" xfId="6952"/>
    <cellStyle name="level3 4 3 2" xfId="6953"/>
    <cellStyle name="level3 4 3 2 2" xfId="6954"/>
    <cellStyle name="level3 4 3 2 2 2" xfId="6955"/>
    <cellStyle name="level3 4 3 2 3" xfId="6956"/>
    <cellStyle name="level3 4 3 3" xfId="6957"/>
    <cellStyle name="level3 4 3 3 2" xfId="6958"/>
    <cellStyle name="level3 4 3 3 2 2" xfId="6959"/>
    <cellStyle name="level3 4 3 3 3" xfId="6960"/>
    <cellStyle name="level3 4 3 4" xfId="6961"/>
    <cellStyle name="level3 4 3 4 2" xfId="6962"/>
    <cellStyle name="level3 4 3 5" xfId="6963"/>
    <cellStyle name="level3 4 4" xfId="6964"/>
    <cellStyle name="level3 4 4 2" xfId="6965"/>
    <cellStyle name="level3 4 4 2 2" xfId="6966"/>
    <cellStyle name="level3 4 4 3" xfId="6967"/>
    <cellStyle name="level3 5" xfId="6968"/>
    <cellStyle name="level3 5 2" xfId="6969"/>
    <cellStyle name="level3 5 2 2" xfId="6970"/>
    <cellStyle name="level3 5 2 2 2" xfId="6971"/>
    <cellStyle name="level3 5 2 3" xfId="6972"/>
    <cellStyle name="level3 5 3" xfId="6973"/>
    <cellStyle name="level3 5 3 2" xfId="6974"/>
    <cellStyle name="level3 5 3 2 2" xfId="6975"/>
    <cellStyle name="level3 5 3 3" xfId="6976"/>
    <cellStyle name="level3 5 4" xfId="6977"/>
    <cellStyle name="level3 5 4 2" xfId="6978"/>
    <cellStyle name="level3 5 5" xfId="6979"/>
    <cellStyle name="level3 6" xfId="6980"/>
    <cellStyle name="level3 6 2" xfId="6981"/>
    <cellStyle name="level3 6 2 2" xfId="6982"/>
    <cellStyle name="level3 6 3" xfId="6983"/>
    <cellStyle name="level3 7" xfId="6984"/>
    <cellStyle name="level3 8" xfId="6985"/>
    <cellStyle name="level3 9" xfId="6986"/>
    <cellStyle name="level3_STUD aligned by INSTIT" xfId="6987"/>
    <cellStyle name="Normal" xfId="0" builtinId="0"/>
    <cellStyle name="Normal 10" xfId="100"/>
    <cellStyle name="Normal 10 2" xfId="6988"/>
    <cellStyle name="Normal 10 2 2" xfId="39218"/>
    <cellStyle name="Normal 10 3" xfId="6989"/>
    <cellStyle name="Normal 10 4" xfId="6990"/>
    <cellStyle name="Normal 11" xfId="101"/>
    <cellStyle name="Normal 11 2" xfId="63"/>
    <cellStyle name="Normal 11 3" xfId="6991"/>
    <cellStyle name="Normal 11 3 2" xfId="6992"/>
    <cellStyle name="Normal 11 3 3" xfId="6993"/>
    <cellStyle name="Normal 11 4" xfId="6994"/>
    <cellStyle name="Normal 11 5" xfId="6995"/>
    <cellStyle name="Normal 11 6" xfId="6996"/>
    <cellStyle name="Normal 11 7" xfId="6997"/>
    <cellStyle name="Normal 11_STUD aligned by INSTIT" xfId="6998"/>
    <cellStyle name="Normal 12" xfId="99"/>
    <cellStyle name="Normal 12 2" xfId="6999"/>
    <cellStyle name="Normal 12 3" xfId="7000"/>
    <cellStyle name="Normal 13" xfId="7001"/>
    <cellStyle name="Normal 13 2" xfId="7002"/>
    <cellStyle name="Normal 13 2 2" xfId="7003"/>
    <cellStyle name="Normal 13 3" xfId="7004"/>
    <cellStyle name="Normal 13 4" xfId="7005"/>
    <cellStyle name="Normal 13 5" xfId="7006"/>
    <cellStyle name="Normal 14" xfId="7007"/>
    <cellStyle name="Normal 14 2" xfId="7008"/>
    <cellStyle name="Normal 14 3" xfId="7009"/>
    <cellStyle name="Normal 15" xfId="7010"/>
    <cellStyle name="Normal 15 2" xfId="7011"/>
    <cellStyle name="Normal 15 3" xfId="7012"/>
    <cellStyle name="Normal 15 4" xfId="7013"/>
    <cellStyle name="Normal 16" xfId="7014"/>
    <cellStyle name="Normal 16 2" xfId="7015"/>
    <cellStyle name="Normal 16 3" xfId="7016"/>
    <cellStyle name="Normal 17" xfId="7017"/>
    <cellStyle name="Normal 17 2" xfId="7018"/>
    <cellStyle name="Normal 17 3" xfId="7019"/>
    <cellStyle name="Normal 18" xfId="7020"/>
    <cellStyle name="Normal 18 2" xfId="7021"/>
    <cellStyle name="Normal 18 3" xfId="7022"/>
    <cellStyle name="Normal 19" xfId="7023"/>
    <cellStyle name="Normal 19 2" xfId="7024"/>
    <cellStyle name="Normal 19 3" xfId="7025"/>
    <cellStyle name="Normal 2" xfId="1"/>
    <cellStyle name="Normal 2 2" xfId="38"/>
    <cellStyle name="Normal 2 2 2" xfId="71"/>
    <cellStyle name="Normal 2 2 2 2" xfId="39219"/>
    <cellStyle name="Normal 2 2 3" xfId="7026"/>
    <cellStyle name="Normal 2 3" xfId="7"/>
    <cellStyle name="Normal 2 3 2" xfId="7027"/>
    <cellStyle name="Normal 2_STUD aligned by INSTIT" xfId="7028"/>
    <cellStyle name="Normal 20" xfId="7029"/>
    <cellStyle name="Normal 21" xfId="7030"/>
    <cellStyle name="Normal 22" xfId="7031"/>
    <cellStyle name="Normal 23" xfId="7032"/>
    <cellStyle name="Normal 24" xfId="7033"/>
    <cellStyle name="Normal 25" xfId="7034"/>
    <cellStyle name="Normal 26" xfId="7035"/>
    <cellStyle name="Normal 27" xfId="7036"/>
    <cellStyle name="Normal 28" xfId="7037"/>
    <cellStyle name="Normal 29" xfId="7038"/>
    <cellStyle name="Normal 3" xfId="4"/>
    <cellStyle name="Normal 3 2" xfId="18"/>
    <cellStyle name="Normal 3 2 2" xfId="72"/>
    <cellStyle name="Normal 3 2 2 2" xfId="7039"/>
    <cellStyle name="Normal 3 2 3" xfId="7040"/>
    <cellStyle name="Normal 3 2 4" xfId="7041"/>
    <cellStyle name="Normal 3 3" xfId="48"/>
    <cellStyle name="Normal 3 3 2" xfId="39220"/>
    <cellStyle name="Normal 3 4" xfId="59"/>
    <cellStyle name="Normal 3 5" xfId="7042"/>
    <cellStyle name="Normal 3 6" xfId="7043"/>
    <cellStyle name="Normal 4" xfId="39"/>
    <cellStyle name="Normal 4 2" xfId="47"/>
    <cellStyle name="Normal 4 2 10" xfId="7044"/>
    <cellStyle name="Normal 4 2 2" xfId="102"/>
    <cellStyle name="Normal 4 2 2 10" xfId="7045"/>
    <cellStyle name="Normal 4 2 2 2" xfId="7046"/>
    <cellStyle name="Normal 4 2 2 2 2" xfId="7047"/>
    <cellStyle name="Normal 4 2 2 2 2 2" xfId="7048"/>
    <cellStyle name="Normal 4 2 2 2 2 3" xfId="7049"/>
    <cellStyle name="Normal 4 2 2 2 3" xfId="7050"/>
    <cellStyle name="Normal 4 2 2 2 4" xfId="7051"/>
    <cellStyle name="Normal 4 2 2 2 5" xfId="7052"/>
    <cellStyle name="Normal 4 2 2 2_STUD aligned by INSTIT" xfId="7053"/>
    <cellStyle name="Normal 4 2 2 3" xfId="7054"/>
    <cellStyle name="Normal 4 2 2 3 2" xfId="7055"/>
    <cellStyle name="Normal 4 2 2 3 3" xfId="7056"/>
    <cellStyle name="Normal 4 2 2 4" xfId="7057"/>
    <cellStyle name="Normal 4 2 2 5" xfId="7058"/>
    <cellStyle name="Normal 4 2 2 6" xfId="7059"/>
    <cellStyle name="Normal 4 2 2 7" xfId="7060"/>
    <cellStyle name="Normal 4 2 2 8" xfId="7061"/>
    <cellStyle name="Normal 4 2 2 9" xfId="7062"/>
    <cellStyle name="Normal 4 2 2_STUD aligned by INSTIT" xfId="7063"/>
    <cellStyle name="Normal 4 2 3" xfId="7064"/>
    <cellStyle name="Normal 4 2 3 2" xfId="7065"/>
    <cellStyle name="Normal 4 2 3 2 2" xfId="7066"/>
    <cellStyle name="Normal 4 2 3 2 3" xfId="7067"/>
    <cellStyle name="Normal 4 2 3 3" xfId="7068"/>
    <cellStyle name="Normal 4 2 3 4" xfId="7069"/>
    <cellStyle name="Normal 4 2 3 5" xfId="7070"/>
    <cellStyle name="Normal 4 2 3_STUD aligned by INSTIT" xfId="7071"/>
    <cellStyle name="Normal 4 2 4" xfId="7072"/>
    <cellStyle name="Normal 4 2 4 2" xfId="7073"/>
    <cellStyle name="Normal 4 2 4 3" xfId="7074"/>
    <cellStyle name="Normal 4 2 5" xfId="7075"/>
    <cellStyle name="Normal 4 2 6" xfId="7076"/>
    <cellStyle name="Normal 4 2 7" xfId="7077"/>
    <cellStyle name="Normal 4 2 8" xfId="7078"/>
    <cellStyle name="Normal 4 2 9" xfId="7079"/>
    <cellStyle name="Normal 4 2_STUD aligned by INSTIT" xfId="7080"/>
    <cellStyle name="Normal 4 3" xfId="103"/>
    <cellStyle name="Normal 4 4" xfId="7081"/>
    <cellStyle name="Normal 4 5" xfId="7082"/>
    <cellStyle name="Normal 4 6" xfId="7083"/>
    <cellStyle name="Normal 5" xfId="5"/>
    <cellStyle name="Normal 5 2" xfId="93"/>
    <cellStyle name="Normal 5 3" xfId="104"/>
    <cellStyle name="Normal 6" xfId="64"/>
    <cellStyle name="Normal 6 10" xfId="7084"/>
    <cellStyle name="Normal 6 2" xfId="65"/>
    <cellStyle name="Normal 6 2 10" xfId="7085"/>
    <cellStyle name="Normal 6 2 2" xfId="105"/>
    <cellStyle name="Normal 6 2 2 10" xfId="7086"/>
    <cellStyle name="Normal 6 2 2 2" xfId="7087"/>
    <cellStyle name="Normal 6 2 2 2 2" xfId="7088"/>
    <cellStyle name="Normal 6 2 2 2 2 2" xfId="7089"/>
    <cellStyle name="Normal 6 2 2 2 2 3" xfId="7090"/>
    <cellStyle name="Normal 6 2 2 2 3" xfId="7091"/>
    <cellStyle name="Normal 6 2 2 2 4" xfId="7092"/>
    <cellStyle name="Normal 6 2 2 2 5" xfId="7093"/>
    <cellStyle name="Normal 6 2 2 2_STUD aligned by INSTIT" xfId="7094"/>
    <cellStyle name="Normal 6 2 2 3" xfId="7095"/>
    <cellStyle name="Normal 6 2 2 3 2" xfId="7096"/>
    <cellStyle name="Normal 6 2 2 3 3" xfId="7097"/>
    <cellStyle name="Normal 6 2 2 4" xfId="7098"/>
    <cellStyle name="Normal 6 2 2 5" xfId="7099"/>
    <cellStyle name="Normal 6 2 2 6" xfId="7100"/>
    <cellStyle name="Normal 6 2 2 7" xfId="7101"/>
    <cellStyle name="Normal 6 2 2 8" xfId="7102"/>
    <cellStyle name="Normal 6 2 2 9" xfId="7103"/>
    <cellStyle name="Normal 6 2 2_STUD aligned by INSTIT" xfId="7104"/>
    <cellStyle name="Normal 6 2 3" xfId="7105"/>
    <cellStyle name="Normal 6 2 3 2" xfId="7106"/>
    <cellStyle name="Normal 6 2 3 2 2" xfId="7107"/>
    <cellStyle name="Normal 6 2 3 2 3" xfId="7108"/>
    <cellStyle name="Normal 6 2 3 3" xfId="7109"/>
    <cellStyle name="Normal 6 2 3 4" xfId="7110"/>
    <cellStyle name="Normal 6 2 3 5" xfId="7111"/>
    <cellStyle name="Normal 6 2 3_STUD aligned by INSTIT" xfId="7112"/>
    <cellStyle name="Normal 6 2 4" xfId="7113"/>
    <cellStyle name="Normal 6 2 4 2" xfId="7114"/>
    <cellStyle name="Normal 6 2 4 3" xfId="7115"/>
    <cellStyle name="Normal 6 2 5" xfId="7116"/>
    <cellStyle name="Normal 6 2 6" xfId="7117"/>
    <cellStyle name="Normal 6 2 7" xfId="7118"/>
    <cellStyle name="Normal 6 2 8" xfId="7119"/>
    <cellStyle name="Normal 6 2 9" xfId="7120"/>
    <cellStyle name="Normal 6 2_STUD aligned by INSTIT" xfId="7121"/>
    <cellStyle name="Normal 6 3" xfId="106"/>
    <cellStyle name="Normal 6 3 10" xfId="7122"/>
    <cellStyle name="Normal 6 3 2" xfId="7123"/>
    <cellStyle name="Normal 6 3 2 2" xfId="7124"/>
    <cellStyle name="Normal 6 3 2 2 2" xfId="7125"/>
    <cellStyle name="Normal 6 3 2 2 3" xfId="7126"/>
    <cellStyle name="Normal 6 3 2 3" xfId="7127"/>
    <cellStyle name="Normal 6 3 2 4" xfId="7128"/>
    <cellStyle name="Normal 6 3 2 5" xfId="7129"/>
    <cellStyle name="Normal 6 3 2_STUD aligned by INSTIT" xfId="7130"/>
    <cellStyle name="Normal 6 3 3" xfId="7131"/>
    <cellStyle name="Normal 6 3 3 2" xfId="7132"/>
    <cellStyle name="Normal 6 3 3 3" xfId="7133"/>
    <cellStyle name="Normal 6 3 4" xfId="7134"/>
    <cellStyle name="Normal 6 3 5" xfId="7135"/>
    <cellStyle name="Normal 6 3 6" xfId="7136"/>
    <cellStyle name="Normal 6 3 7" xfId="7137"/>
    <cellStyle name="Normal 6 3 8" xfId="7138"/>
    <cellStyle name="Normal 6 3 9" xfId="7139"/>
    <cellStyle name="Normal 6 3_STUD aligned by INSTIT" xfId="7140"/>
    <cellStyle name="Normal 6 4" xfId="7141"/>
    <cellStyle name="Normal 6 4 2" xfId="7142"/>
    <cellStyle name="Normal 6 4 2 2" xfId="7143"/>
    <cellStyle name="Normal 6 4 2 3" xfId="7144"/>
    <cellStyle name="Normal 6 4 3" xfId="7145"/>
    <cellStyle name="Normal 6 4 4" xfId="7146"/>
    <cellStyle name="Normal 6 4 5" xfId="7147"/>
    <cellStyle name="Normal 6 4_STUD aligned by INSTIT" xfId="7148"/>
    <cellStyle name="Normal 6 5" xfId="7149"/>
    <cellStyle name="Normal 6 5 2" xfId="7150"/>
    <cellStyle name="Normal 6 5 3" xfId="7151"/>
    <cellStyle name="Normal 6 6" xfId="7152"/>
    <cellStyle name="Normal 6 7" xfId="7153"/>
    <cellStyle name="Normal 6 8" xfId="7154"/>
    <cellStyle name="Normal 6 9" xfId="7155"/>
    <cellStyle name="Normal 6_STUD aligned by INSTIT" xfId="7156"/>
    <cellStyle name="Normal 7" xfId="66"/>
    <cellStyle name="Normal 8" xfId="67"/>
    <cellStyle name="Normal 8 10" xfId="7157"/>
    <cellStyle name="Normal 8 2" xfId="107"/>
    <cellStyle name="Normal 8 2 10" xfId="7158"/>
    <cellStyle name="Normal 8 2 2" xfId="7159"/>
    <cellStyle name="Normal 8 2 2 2" xfId="7160"/>
    <cellStyle name="Normal 8 2 2 2 2" xfId="7161"/>
    <cellStyle name="Normal 8 2 2 2 3" xfId="7162"/>
    <cellStyle name="Normal 8 2 2 3" xfId="7163"/>
    <cellStyle name="Normal 8 2 2 4" xfId="7164"/>
    <cellStyle name="Normal 8 2 2 5" xfId="7165"/>
    <cellStyle name="Normal 8 2 2_STUD aligned by INSTIT" xfId="7166"/>
    <cellStyle name="Normal 8 2 3" xfId="7167"/>
    <cellStyle name="Normal 8 2 3 2" xfId="7168"/>
    <cellStyle name="Normal 8 2 3 3" xfId="7169"/>
    <cellStyle name="Normal 8 2 4" xfId="7170"/>
    <cellStyle name="Normal 8 2 5" xfId="7171"/>
    <cellStyle name="Normal 8 2 6" xfId="7172"/>
    <cellStyle name="Normal 8 2 7" xfId="7173"/>
    <cellStyle name="Normal 8 2 8" xfId="7174"/>
    <cellStyle name="Normal 8 2 9" xfId="7175"/>
    <cellStyle name="Normal 8 2_STUD aligned by INSTIT" xfId="7176"/>
    <cellStyle name="Normal 8 3" xfId="7177"/>
    <cellStyle name="Normal 8 3 2" xfId="7178"/>
    <cellStyle name="Normal 8 3 2 2" xfId="7179"/>
    <cellStyle name="Normal 8 3 2 3" xfId="7180"/>
    <cellStyle name="Normal 8 3 3" xfId="7181"/>
    <cellStyle name="Normal 8 3 4" xfId="7182"/>
    <cellStyle name="Normal 8 3 5" xfId="7183"/>
    <cellStyle name="Normal 8 3_STUD aligned by INSTIT" xfId="7184"/>
    <cellStyle name="Normal 8 4" xfId="7185"/>
    <cellStyle name="Normal 8 4 2" xfId="7186"/>
    <cellStyle name="Normal 8 4 3" xfId="7187"/>
    <cellStyle name="Normal 8 5" xfId="7188"/>
    <cellStyle name="Normal 8 6" xfId="7189"/>
    <cellStyle name="Normal 8 7" xfId="7190"/>
    <cellStyle name="Normal 8 8" xfId="7191"/>
    <cellStyle name="Normal 8 9" xfId="7192"/>
    <cellStyle name="Normal 8_STUD aligned by INSTIT" xfId="7193"/>
    <cellStyle name="Normal 9" xfId="68"/>
    <cellStyle name="Normal_Sheet1" xfId="2"/>
    <cellStyle name="Percent 2" xfId="39221"/>
    <cellStyle name="row" xfId="10"/>
    <cellStyle name="row 10" xfId="7194"/>
    <cellStyle name="row 11" xfId="7195"/>
    <cellStyle name="row 12" xfId="7196"/>
    <cellStyle name="row 13" xfId="7197"/>
    <cellStyle name="row 14" xfId="7198"/>
    <cellStyle name="row 15" xfId="7199"/>
    <cellStyle name="row 2" xfId="15"/>
    <cellStyle name="row 2 10" xfId="7200"/>
    <cellStyle name="row 2 10 2" xfId="7201"/>
    <cellStyle name="row 2 10 2 2" xfId="7202"/>
    <cellStyle name="row 2 10 3" xfId="7203"/>
    <cellStyle name="row 2 10 3 2" xfId="7204"/>
    <cellStyle name="row 2 10 4" xfId="7205"/>
    <cellStyle name="row 2 10 5" xfId="7206"/>
    <cellStyle name="row 2 10 6" xfId="7207"/>
    <cellStyle name="row 2 10 7" xfId="7208"/>
    <cellStyle name="row 2 11" xfId="7209"/>
    <cellStyle name="row 2 11 2" xfId="7210"/>
    <cellStyle name="row 2 11 2 2" xfId="7211"/>
    <cellStyle name="row 2 11 3" xfId="7212"/>
    <cellStyle name="row 2 11 3 2" xfId="7213"/>
    <cellStyle name="row 2 11 4" xfId="7214"/>
    <cellStyle name="row 2 11 5" xfId="7215"/>
    <cellStyle name="row 2 11 6" xfId="7216"/>
    <cellStyle name="row 2 11 7" xfId="7217"/>
    <cellStyle name="row 2 12" xfId="7218"/>
    <cellStyle name="row 2 13" xfId="7219"/>
    <cellStyle name="row 2 14" xfId="7220"/>
    <cellStyle name="row 2 15" xfId="7221"/>
    <cellStyle name="row 2 16" xfId="7222"/>
    <cellStyle name="row 2 17" xfId="7223"/>
    <cellStyle name="row 2 2" xfId="50"/>
    <cellStyle name="row 2 2 2" xfId="7224"/>
    <cellStyle name="row 2 2 2 2" xfId="7225"/>
    <cellStyle name="row 2 2 2 2 2" xfId="7226"/>
    <cellStyle name="row 2 2 2 2 3" xfId="7227"/>
    <cellStyle name="row 2 2 2 2 4" xfId="7228"/>
    <cellStyle name="row 2 2 2 2 5" xfId="7229"/>
    <cellStyle name="row 2 2 2 3" xfId="7230"/>
    <cellStyle name="row 2 2 2 4" xfId="7231"/>
    <cellStyle name="row 2 2 2 5" xfId="7232"/>
    <cellStyle name="row 2 2 2 6" xfId="7233"/>
    <cellStyle name="row 2 2 2_STUD aligned by INSTIT" xfId="7234"/>
    <cellStyle name="row 2 2 3" xfId="7235"/>
    <cellStyle name="row 2 2 3 2" xfId="7236"/>
    <cellStyle name="row 2 2 3 3" xfId="7237"/>
    <cellStyle name="row 2 2 3 4" xfId="7238"/>
    <cellStyle name="row 2 2 3 5" xfId="7239"/>
    <cellStyle name="row 2 2 4" xfId="7240"/>
    <cellStyle name="row 2 2 5" xfId="7241"/>
    <cellStyle name="row 2 2 6" xfId="7242"/>
    <cellStyle name="row 2 2 7" xfId="7243"/>
    <cellStyle name="row 2 2 8" xfId="7244"/>
    <cellStyle name="row 2 2 9" xfId="7245"/>
    <cellStyle name="row 2 2_STUD aligned by INSTIT" xfId="7246"/>
    <cellStyle name="row 2 3" xfId="7247"/>
    <cellStyle name="row 2 3 2" xfId="7248"/>
    <cellStyle name="row 2 3 2 2" xfId="7249"/>
    <cellStyle name="row 2 3 2 3" xfId="7250"/>
    <cellStyle name="row 2 3 2 4" xfId="7251"/>
    <cellStyle name="row 2 3 2 5" xfId="7252"/>
    <cellStyle name="row 2 3 3" xfId="7253"/>
    <cellStyle name="row 2 3 4" xfId="7254"/>
    <cellStyle name="row 2 3 5" xfId="7255"/>
    <cellStyle name="row 2 3 6" xfId="7256"/>
    <cellStyle name="row 2 3_STUD aligned by INSTIT" xfId="7257"/>
    <cellStyle name="row 2 4" xfId="7258"/>
    <cellStyle name="row 2 4 10" xfId="7259"/>
    <cellStyle name="row 2 4 2" xfId="7260"/>
    <cellStyle name="row 2 4 2 2" xfId="7261"/>
    <cellStyle name="row 2 4 2 3" xfId="7262"/>
    <cellStyle name="row 2 4 2 4" xfId="7263"/>
    <cellStyle name="row 2 4 2 5" xfId="7264"/>
    <cellStyle name="row 2 4 3" xfId="7265"/>
    <cellStyle name="row 2 4 3 2" xfId="7266"/>
    <cellStyle name="row 2 4 3 2 2" xfId="7267"/>
    <cellStyle name="row 2 4 3 3" xfId="7268"/>
    <cellStyle name="row 2 4 3 3 2" xfId="7269"/>
    <cellStyle name="row 2 4 3 4" xfId="7270"/>
    <cellStyle name="row 2 4 3 5" xfId="7271"/>
    <cellStyle name="row 2 4 3 6" xfId="7272"/>
    <cellStyle name="row 2 4 3 7" xfId="7273"/>
    <cellStyle name="row 2 4 4" xfId="7274"/>
    <cellStyle name="row 2 4 4 2" xfId="7275"/>
    <cellStyle name="row 2 4 4 2 2" xfId="7276"/>
    <cellStyle name="row 2 4 4 3" xfId="7277"/>
    <cellStyle name="row 2 4 4 3 2" xfId="7278"/>
    <cellStyle name="row 2 4 4 4" xfId="7279"/>
    <cellStyle name="row 2 4 4 5" xfId="7280"/>
    <cellStyle name="row 2 4 4 6" xfId="7281"/>
    <cellStyle name="row 2 4 4 7" xfId="7282"/>
    <cellStyle name="row 2 4 5" xfId="7283"/>
    <cellStyle name="row 2 4 5 2" xfId="7284"/>
    <cellStyle name="row 2 4 5 2 2" xfId="7285"/>
    <cellStyle name="row 2 4 5 3" xfId="7286"/>
    <cellStyle name="row 2 4 5 3 2" xfId="7287"/>
    <cellStyle name="row 2 4 5 4" xfId="7288"/>
    <cellStyle name="row 2 4 5 5" xfId="7289"/>
    <cellStyle name="row 2 4 5 6" xfId="7290"/>
    <cellStyle name="row 2 4 5 7" xfId="7291"/>
    <cellStyle name="row 2 4 6" xfId="7292"/>
    <cellStyle name="row 2 4 6 2" xfId="7293"/>
    <cellStyle name="row 2 4 6 2 2" xfId="7294"/>
    <cellStyle name="row 2 4 6 3" xfId="7295"/>
    <cellStyle name="row 2 4 6 3 2" xfId="7296"/>
    <cellStyle name="row 2 4 6 4" xfId="7297"/>
    <cellStyle name="row 2 4 6 5" xfId="7298"/>
    <cellStyle name="row 2 4 6 6" xfId="7299"/>
    <cellStyle name="row 2 4 6 7" xfId="7300"/>
    <cellStyle name="row 2 4 7" xfId="7301"/>
    <cellStyle name="row 2 4 8" xfId="7302"/>
    <cellStyle name="row 2 4 9" xfId="7303"/>
    <cellStyle name="row 2 4_STUD aligned by INSTIT" xfId="7304"/>
    <cellStyle name="row 2 5" xfId="7305"/>
    <cellStyle name="row 2 5 10" xfId="7306"/>
    <cellStyle name="row 2 5 11" xfId="7307"/>
    <cellStyle name="row 2 5 2" xfId="7308"/>
    <cellStyle name="row 2 5 2 2" xfId="7309"/>
    <cellStyle name="row 2 5 2 2 2" xfId="7310"/>
    <cellStyle name="row 2 5 2 3" xfId="7311"/>
    <cellStyle name="row 2 5 2 3 2" xfId="7312"/>
    <cellStyle name="row 2 5 2 4" xfId="7313"/>
    <cellStyle name="row 2 5 2 5" xfId="7314"/>
    <cellStyle name="row 2 5 2 6" xfId="7315"/>
    <cellStyle name="row 2 5 3" xfId="7316"/>
    <cellStyle name="row 2 5 3 2" xfId="7317"/>
    <cellStyle name="row 2 5 3 2 2" xfId="7318"/>
    <cellStyle name="row 2 5 3 3" xfId="7319"/>
    <cellStyle name="row 2 5 3 3 2" xfId="7320"/>
    <cellStyle name="row 2 5 3 4" xfId="7321"/>
    <cellStyle name="row 2 5 3 5" xfId="7322"/>
    <cellStyle name="row 2 5 3 6" xfId="7323"/>
    <cellStyle name="row 2 5 3 7" xfId="7324"/>
    <cellStyle name="row 2 5 3 8" xfId="7325"/>
    <cellStyle name="row 2 5 4" xfId="7326"/>
    <cellStyle name="row 2 5 4 2" xfId="7327"/>
    <cellStyle name="row 2 5 4 2 2" xfId="7328"/>
    <cellStyle name="row 2 5 4 3" xfId="7329"/>
    <cellStyle name="row 2 5 4 3 2" xfId="7330"/>
    <cellStyle name="row 2 5 4 4" xfId="7331"/>
    <cellStyle name="row 2 5 4 5" xfId="7332"/>
    <cellStyle name="row 2 5 4 6" xfId="7333"/>
    <cellStyle name="row 2 5 4 7" xfId="7334"/>
    <cellStyle name="row 2 5 5" xfId="7335"/>
    <cellStyle name="row 2 5 5 2" xfId="7336"/>
    <cellStyle name="row 2 5 5 2 2" xfId="7337"/>
    <cellStyle name="row 2 5 5 3" xfId="7338"/>
    <cellStyle name="row 2 5 5 3 2" xfId="7339"/>
    <cellStyle name="row 2 5 5 4" xfId="7340"/>
    <cellStyle name="row 2 5 5 5" xfId="7341"/>
    <cellStyle name="row 2 5 5 6" xfId="7342"/>
    <cellStyle name="row 2 5 5 7" xfId="7343"/>
    <cellStyle name="row 2 5 6" xfId="7344"/>
    <cellStyle name="row 2 5 6 2" xfId="7345"/>
    <cellStyle name="row 2 5 6 2 2" xfId="7346"/>
    <cellStyle name="row 2 5 6 3" xfId="7347"/>
    <cellStyle name="row 2 5 6 3 2" xfId="7348"/>
    <cellStyle name="row 2 5 6 4" xfId="7349"/>
    <cellStyle name="row 2 5 6 5" xfId="7350"/>
    <cellStyle name="row 2 5 6 6" xfId="7351"/>
    <cellStyle name="row 2 5 6 7" xfId="7352"/>
    <cellStyle name="row 2 5 7" xfId="7353"/>
    <cellStyle name="row 2 5 7 2" xfId="7354"/>
    <cellStyle name="row 2 5 8" xfId="7355"/>
    <cellStyle name="row 2 5 8 2" xfId="7356"/>
    <cellStyle name="row 2 5 9" xfId="7357"/>
    <cellStyle name="row 2 5_STUD aligned by INSTIT" xfId="7358"/>
    <cellStyle name="row 2 6" xfId="7359"/>
    <cellStyle name="row 2 6 10" xfId="7360"/>
    <cellStyle name="row 2 6 11" xfId="7361"/>
    <cellStyle name="row 2 6 2" xfId="7362"/>
    <cellStyle name="row 2 6 2 2" xfId="7363"/>
    <cellStyle name="row 2 6 2 2 2" xfId="7364"/>
    <cellStyle name="row 2 6 2 3" xfId="7365"/>
    <cellStyle name="row 2 6 2 3 2" xfId="7366"/>
    <cellStyle name="row 2 6 2 4" xfId="7367"/>
    <cellStyle name="row 2 6 2 5" xfId="7368"/>
    <cellStyle name="row 2 6 2 6" xfId="7369"/>
    <cellStyle name="row 2 6 3" xfId="7370"/>
    <cellStyle name="row 2 6 3 2" xfId="7371"/>
    <cellStyle name="row 2 6 3 2 2" xfId="7372"/>
    <cellStyle name="row 2 6 3 3" xfId="7373"/>
    <cellStyle name="row 2 6 3 3 2" xfId="7374"/>
    <cellStyle name="row 2 6 3 4" xfId="7375"/>
    <cellStyle name="row 2 6 3 5" xfId="7376"/>
    <cellStyle name="row 2 6 3 6" xfId="7377"/>
    <cellStyle name="row 2 6 3 7" xfId="7378"/>
    <cellStyle name="row 2 6 3 8" xfId="7379"/>
    <cellStyle name="row 2 6 4" xfId="7380"/>
    <cellStyle name="row 2 6 4 2" xfId="7381"/>
    <cellStyle name="row 2 6 4 2 2" xfId="7382"/>
    <cellStyle name="row 2 6 4 3" xfId="7383"/>
    <cellStyle name="row 2 6 4 3 2" xfId="7384"/>
    <cellStyle name="row 2 6 4 4" xfId="7385"/>
    <cellStyle name="row 2 6 4 5" xfId="7386"/>
    <cellStyle name="row 2 6 4 6" xfId="7387"/>
    <cellStyle name="row 2 6 4 7" xfId="7388"/>
    <cellStyle name="row 2 6 5" xfId="7389"/>
    <cellStyle name="row 2 6 5 2" xfId="7390"/>
    <cellStyle name="row 2 6 5 2 2" xfId="7391"/>
    <cellStyle name="row 2 6 5 3" xfId="7392"/>
    <cellStyle name="row 2 6 5 3 2" xfId="7393"/>
    <cellStyle name="row 2 6 5 4" xfId="7394"/>
    <cellStyle name="row 2 6 5 5" xfId="7395"/>
    <cellStyle name="row 2 6 5 6" xfId="7396"/>
    <cellStyle name="row 2 6 5 7" xfId="7397"/>
    <cellStyle name="row 2 6 6" xfId="7398"/>
    <cellStyle name="row 2 6 6 2" xfId="7399"/>
    <cellStyle name="row 2 6 6 2 2" xfId="7400"/>
    <cellStyle name="row 2 6 6 3" xfId="7401"/>
    <cellStyle name="row 2 6 6 3 2" xfId="7402"/>
    <cellStyle name="row 2 6 6 4" xfId="7403"/>
    <cellStyle name="row 2 6 6 5" xfId="7404"/>
    <cellStyle name="row 2 6 6 6" xfId="7405"/>
    <cellStyle name="row 2 6 6 7" xfId="7406"/>
    <cellStyle name="row 2 6 7" xfId="7407"/>
    <cellStyle name="row 2 6 7 2" xfId="7408"/>
    <cellStyle name="row 2 6 8" xfId="7409"/>
    <cellStyle name="row 2 6 8 2" xfId="7410"/>
    <cellStyle name="row 2 6 9" xfId="7411"/>
    <cellStyle name="row 2 6_STUD aligned by INSTIT" xfId="7412"/>
    <cellStyle name="row 2 7" xfId="7413"/>
    <cellStyle name="row 2 7 2" xfId="7414"/>
    <cellStyle name="row 2 7 3" xfId="7415"/>
    <cellStyle name="row 2 7 4" xfId="7416"/>
    <cellStyle name="row 2 7 5" xfId="7417"/>
    <cellStyle name="row 2 8" xfId="7418"/>
    <cellStyle name="row 2 8 2" xfId="7419"/>
    <cellStyle name="row 2 8 2 2" xfId="7420"/>
    <cellStyle name="row 2 8 3" xfId="7421"/>
    <cellStyle name="row 2 8 3 2" xfId="7422"/>
    <cellStyle name="row 2 8 4" xfId="7423"/>
    <cellStyle name="row 2 8 5" xfId="7424"/>
    <cellStyle name="row 2 8 6" xfId="7425"/>
    <cellStyle name="row 2 8 7" xfId="7426"/>
    <cellStyle name="row 2 9" xfId="7427"/>
    <cellStyle name="row 2 9 2" xfId="7428"/>
    <cellStyle name="row 2 9 2 2" xfId="7429"/>
    <cellStyle name="row 2 9 3" xfId="7430"/>
    <cellStyle name="row 2 9 3 2" xfId="7431"/>
    <cellStyle name="row 2 9 4" xfId="7432"/>
    <cellStyle name="row 2 9 5" xfId="7433"/>
    <cellStyle name="row 2 9 6" xfId="7434"/>
    <cellStyle name="row 2 9 7" xfId="7435"/>
    <cellStyle name="row 2_STUD aligned by INSTIT" xfId="7436"/>
    <cellStyle name="row 3" xfId="40"/>
    <cellStyle name="row 3 10" xfId="7437"/>
    <cellStyle name="row 3 2" xfId="7438"/>
    <cellStyle name="row 3 2 2" xfId="7439"/>
    <cellStyle name="row 3 2 2 2" xfId="7440"/>
    <cellStyle name="row 3 2 2 3" xfId="7441"/>
    <cellStyle name="row 3 2 2 4" xfId="7442"/>
    <cellStyle name="row 3 2 2 5" xfId="7443"/>
    <cellStyle name="row 3 2 3" xfId="7444"/>
    <cellStyle name="row 3 2 4" xfId="7445"/>
    <cellStyle name="row 3 2 5" xfId="7446"/>
    <cellStyle name="row 3 2 6" xfId="7447"/>
    <cellStyle name="row 3 2_STUD aligned by INSTIT" xfId="7448"/>
    <cellStyle name="row 3 3" xfId="7449"/>
    <cellStyle name="row 3 3 2" xfId="7450"/>
    <cellStyle name="row 3 3 3" xfId="7451"/>
    <cellStyle name="row 3 3 4" xfId="7452"/>
    <cellStyle name="row 3 3 5" xfId="7453"/>
    <cellStyle name="row 3 4" xfId="7454"/>
    <cellStyle name="row 3 4 2" xfId="7455"/>
    <cellStyle name="row 3 5" xfId="7456"/>
    <cellStyle name="row 3 6" xfId="7457"/>
    <cellStyle name="row 3 7" xfId="7458"/>
    <cellStyle name="row 3 8" xfId="7459"/>
    <cellStyle name="row 3 9" xfId="7460"/>
    <cellStyle name="row 3_STUD aligned by INSTIT" xfId="7461"/>
    <cellStyle name="row 4" xfId="53"/>
    <cellStyle name="row 4 10" xfId="7462"/>
    <cellStyle name="row 4 2" xfId="7463"/>
    <cellStyle name="row 4 2 2" xfId="7464"/>
    <cellStyle name="row 4 2 2 2" xfId="7465"/>
    <cellStyle name="row 4 2 2 3" xfId="7466"/>
    <cellStyle name="row 4 2 2 4" xfId="7467"/>
    <cellStyle name="row 4 2 2 5" xfId="7468"/>
    <cellStyle name="row 4 2 3" xfId="7469"/>
    <cellStyle name="row 4 2 4" xfId="7470"/>
    <cellStyle name="row 4 2 5" xfId="7471"/>
    <cellStyle name="row 4 2 6" xfId="7472"/>
    <cellStyle name="row 4 2_STUD aligned by INSTIT" xfId="7473"/>
    <cellStyle name="row 4 3" xfId="7474"/>
    <cellStyle name="row 4 3 2" xfId="7475"/>
    <cellStyle name="row 4 3 3" xfId="7476"/>
    <cellStyle name="row 4 3 4" xfId="7477"/>
    <cellStyle name="row 4 3 5" xfId="7478"/>
    <cellStyle name="row 4 4" xfId="7479"/>
    <cellStyle name="row 4 4 2" xfId="7480"/>
    <cellStyle name="row 4 5" xfId="7481"/>
    <cellStyle name="row 4 6" xfId="7482"/>
    <cellStyle name="row 4 7" xfId="7483"/>
    <cellStyle name="row 4 8" xfId="7484"/>
    <cellStyle name="row 4 9" xfId="7485"/>
    <cellStyle name="row 4_STUD aligned by INSTIT" xfId="7486"/>
    <cellStyle name="row 5" xfId="7487"/>
    <cellStyle name="row 5 10" xfId="7488"/>
    <cellStyle name="row 5 2" xfId="7489"/>
    <cellStyle name="row 5 2 2" xfId="7490"/>
    <cellStyle name="row 5 2 3" xfId="7491"/>
    <cellStyle name="row 5 2 4" xfId="7492"/>
    <cellStyle name="row 5 2 5" xfId="7493"/>
    <cellStyle name="row 5 3" xfId="7494"/>
    <cellStyle name="row 5 3 2" xfId="7495"/>
    <cellStyle name="row 5 3 2 2" xfId="7496"/>
    <cellStyle name="row 5 3 3" xfId="7497"/>
    <cellStyle name="row 5 3 3 2" xfId="7498"/>
    <cellStyle name="row 5 3 4" xfId="7499"/>
    <cellStyle name="row 5 3 5" xfId="7500"/>
    <cellStyle name="row 5 3 6" xfId="7501"/>
    <cellStyle name="row 5 3 7" xfId="7502"/>
    <cellStyle name="row 5 4" xfId="7503"/>
    <cellStyle name="row 5 4 2" xfId="7504"/>
    <cellStyle name="row 5 4 2 2" xfId="7505"/>
    <cellStyle name="row 5 4 3" xfId="7506"/>
    <cellStyle name="row 5 4 3 2" xfId="7507"/>
    <cellStyle name="row 5 4 4" xfId="7508"/>
    <cellStyle name="row 5 4 5" xfId="7509"/>
    <cellStyle name="row 5 4 6" xfId="7510"/>
    <cellStyle name="row 5 4 7" xfId="7511"/>
    <cellStyle name="row 5 5" xfId="7512"/>
    <cellStyle name="row 5 5 2" xfId="7513"/>
    <cellStyle name="row 5 5 2 2" xfId="7514"/>
    <cellStyle name="row 5 5 3" xfId="7515"/>
    <cellStyle name="row 5 5 3 2" xfId="7516"/>
    <cellStyle name="row 5 5 4" xfId="7517"/>
    <cellStyle name="row 5 5 5" xfId="7518"/>
    <cellStyle name="row 5 5 6" xfId="7519"/>
    <cellStyle name="row 5 5 7" xfId="7520"/>
    <cellStyle name="row 5 6" xfId="7521"/>
    <cellStyle name="row 5 6 2" xfId="7522"/>
    <cellStyle name="row 5 6 2 2" xfId="7523"/>
    <cellStyle name="row 5 6 3" xfId="7524"/>
    <cellStyle name="row 5 6 3 2" xfId="7525"/>
    <cellStyle name="row 5 6 4" xfId="7526"/>
    <cellStyle name="row 5 6 5" xfId="7527"/>
    <cellStyle name="row 5 6 6" xfId="7528"/>
    <cellStyle name="row 5 6 7" xfId="7529"/>
    <cellStyle name="row 5 7" xfId="7530"/>
    <cellStyle name="row 5 8" xfId="7531"/>
    <cellStyle name="row 5 9" xfId="7532"/>
    <cellStyle name="row 5_STUD aligned by INSTIT" xfId="7533"/>
    <cellStyle name="row 6" xfId="7534"/>
    <cellStyle name="row 6 10" xfId="7535"/>
    <cellStyle name="row 6 11" xfId="7536"/>
    <cellStyle name="row 6 2" xfId="7537"/>
    <cellStyle name="row 6 2 2" xfId="7538"/>
    <cellStyle name="row 6 2 2 2" xfId="7539"/>
    <cellStyle name="row 6 2 3" xfId="7540"/>
    <cellStyle name="row 6 2 3 2" xfId="7541"/>
    <cellStyle name="row 6 2 4" xfId="7542"/>
    <cellStyle name="row 6 2 5" xfId="7543"/>
    <cellStyle name="row 6 2 6" xfId="7544"/>
    <cellStyle name="row 6 3" xfId="7545"/>
    <cellStyle name="row 6 3 2" xfId="7546"/>
    <cellStyle name="row 6 3 2 2" xfId="7547"/>
    <cellStyle name="row 6 3 3" xfId="7548"/>
    <cellStyle name="row 6 3 3 2" xfId="7549"/>
    <cellStyle name="row 6 3 4" xfId="7550"/>
    <cellStyle name="row 6 3 5" xfId="7551"/>
    <cellStyle name="row 6 3 6" xfId="7552"/>
    <cellStyle name="row 6 3 7" xfId="7553"/>
    <cellStyle name="row 6 3 8" xfId="7554"/>
    <cellStyle name="row 6 4" xfId="7555"/>
    <cellStyle name="row 6 4 2" xfId="7556"/>
    <cellStyle name="row 6 4 2 2" xfId="7557"/>
    <cellStyle name="row 6 4 3" xfId="7558"/>
    <cellStyle name="row 6 4 3 2" xfId="7559"/>
    <cellStyle name="row 6 4 4" xfId="7560"/>
    <cellStyle name="row 6 4 5" xfId="7561"/>
    <cellStyle name="row 6 4 6" xfId="7562"/>
    <cellStyle name="row 6 4 7" xfId="7563"/>
    <cellStyle name="row 6 5" xfId="7564"/>
    <cellStyle name="row 6 5 2" xfId="7565"/>
    <cellStyle name="row 6 5 2 2" xfId="7566"/>
    <cellStyle name="row 6 5 3" xfId="7567"/>
    <cellStyle name="row 6 5 3 2" xfId="7568"/>
    <cellStyle name="row 6 5 4" xfId="7569"/>
    <cellStyle name="row 6 5 5" xfId="7570"/>
    <cellStyle name="row 6 5 6" xfId="7571"/>
    <cellStyle name="row 6 5 7" xfId="7572"/>
    <cellStyle name="row 6 6" xfId="7573"/>
    <cellStyle name="row 6 6 2" xfId="7574"/>
    <cellStyle name="row 6 6 2 2" xfId="7575"/>
    <cellStyle name="row 6 6 3" xfId="7576"/>
    <cellStyle name="row 6 6 3 2" xfId="7577"/>
    <cellStyle name="row 6 6 4" xfId="7578"/>
    <cellStyle name="row 6 6 5" xfId="7579"/>
    <cellStyle name="row 6 6 6" xfId="7580"/>
    <cellStyle name="row 6 6 7" xfId="7581"/>
    <cellStyle name="row 6 7" xfId="7582"/>
    <cellStyle name="row 6 7 2" xfId="7583"/>
    <cellStyle name="row 6 8" xfId="7584"/>
    <cellStyle name="row 6 8 2" xfId="7585"/>
    <cellStyle name="row 6 9" xfId="7586"/>
    <cellStyle name="row 6_STUD aligned by INSTIT" xfId="7587"/>
    <cellStyle name="row 7" xfId="7588"/>
    <cellStyle name="row 7 2" xfId="7589"/>
    <cellStyle name="row 7 3" xfId="7590"/>
    <cellStyle name="row 7 4" xfId="7591"/>
    <cellStyle name="row 7 5" xfId="7592"/>
    <cellStyle name="row 8" xfId="7593"/>
    <cellStyle name="row 9" xfId="7594"/>
    <cellStyle name="row_ENRLSUP5" xfId="94"/>
    <cellStyle name="RowCodes" xfId="41"/>
    <cellStyle name="Row-Col Headings" xfId="42"/>
    <cellStyle name="RowTitles" xfId="43"/>
    <cellStyle name="RowTitles 10" xfId="7595"/>
    <cellStyle name="RowTitles 2" xfId="95"/>
    <cellStyle name="RowTitles 2 2" xfId="7596"/>
    <cellStyle name="RowTitles 2 2 2" xfId="7597"/>
    <cellStyle name="RowTitles 2 2 2 2" xfId="7598"/>
    <cellStyle name="RowTitles 2 2 2 3" xfId="7599"/>
    <cellStyle name="RowTitles 2 2 2 4" xfId="7600"/>
    <cellStyle name="RowTitles 2 2 2 5" xfId="7601"/>
    <cellStyle name="RowTitles 2 2 3" xfId="7602"/>
    <cellStyle name="RowTitles 2 2 4" xfId="7603"/>
    <cellStyle name="RowTitles 2 2 5" xfId="7604"/>
    <cellStyle name="RowTitles 2 2 6" xfId="7605"/>
    <cellStyle name="RowTitles 2 2_STUD aligned by INSTIT" xfId="7606"/>
    <cellStyle name="RowTitles 2 3" xfId="7607"/>
    <cellStyle name="RowTitles 2 3 2" xfId="7608"/>
    <cellStyle name="RowTitles 2 3 3" xfId="7609"/>
    <cellStyle name="RowTitles 2 3 4" xfId="7610"/>
    <cellStyle name="RowTitles 2 3 5" xfId="7611"/>
    <cellStyle name="RowTitles 2 4" xfId="7612"/>
    <cellStyle name="RowTitles 2 5" xfId="7613"/>
    <cellStyle name="RowTitles 2 6" xfId="7614"/>
    <cellStyle name="RowTitles 2 7" xfId="7615"/>
    <cellStyle name="RowTitles 2 8" xfId="7616"/>
    <cellStyle name="RowTitles 2 9" xfId="7617"/>
    <cellStyle name="RowTitles 2_STUD aligned by INSTIT" xfId="7618"/>
    <cellStyle name="RowTitles 3" xfId="7619"/>
    <cellStyle name="RowTitles 3 2" xfId="7620"/>
    <cellStyle name="RowTitles 3 2 2" xfId="7621"/>
    <cellStyle name="RowTitles 3 2 3" xfId="7622"/>
    <cellStyle name="RowTitles 3 2 4" xfId="7623"/>
    <cellStyle name="RowTitles 3 2 5" xfId="7624"/>
    <cellStyle name="RowTitles 3 3" xfId="7625"/>
    <cellStyle name="RowTitles 3 4" xfId="7626"/>
    <cellStyle name="RowTitles 3 5" xfId="7627"/>
    <cellStyle name="RowTitles 3 6" xfId="7628"/>
    <cellStyle name="RowTitles 3_STUD aligned by INSTIT" xfId="7629"/>
    <cellStyle name="RowTitles 4" xfId="7630"/>
    <cellStyle name="RowTitles 4 2" xfId="7631"/>
    <cellStyle name="RowTitles 4 3" xfId="7632"/>
    <cellStyle name="RowTitles 4 4" xfId="7633"/>
    <cellStyle name="RowTitles 4 5" xfId="7634"/>
    <cellStyle name="RowTitles 5" xfId="7635"/>
    <cellStyle name="RowTitles 6" xfId="7636"/>
    <cellStyle name="RowTitles 7" xfId="7637"/>
    <cellStyle name="RowTitles 8" xfId="7638"/>
    <cellStyle name="RowTitles 9" xfId="7639"/>
    <cellStyle name="RowTitles_CENTRAL_GOVT" xfId="108"/>
    <cellStyle name="RowTitles1-Detail" xfId="12"/>
    <cellStyle name="RowTitles1-Detail 10" xfId="7640"/>
    <cellStyle name="RowTitles1-Detail 10 2" xfId="7641"/>
    <cellStyle name="RowTitles1-Detail 10 2 2" xfId="7642"/>
    <cellStyle name="RowTitles1-Detail 10 2 2 2" xfId="7643"/>
    <cellStyle name="RowTitles1-Detail 10 2 2 2 2" xfId="7644"/>
    <cellStyle name="RowTitles1-Detail 10 2 2 3" xfId="7645"/>
    <cellStyle name="RowTitles1-Detail 10 2 3" xfId="7646"/>
    <cellStyle name="RowTitles1-Detail 10 2 3 2" xfId="7647"/>
    <cellStyle name="RowTitles1-Detail 10 2 3 2 2" xfId="7648"/>
    <cellStyle name="RowTitles1-Detail 10 2 4" xfId="7649"/>
    <cellStyle name="RowTitles1-Detail 10 2 4 2" xfId="7650"/>
    <cellStyle name="RowTitles1-Detail 10 2 5" xfId="7651"/>
    <cellStyle name="RowTitles1-Detail 10 3" xfId="7652"/>
    <cellStyle name="RowTitles1-Detail 10 3 2" xfId="7653"/>
    <cellStyle name="RowTitles1-Detail 10 3 2 2" xfId="7654"/>
    <cellStyle name="RowTitles1-Detail 10 3 2 2 2" xfId="7655"/>
    <cellStyle name="RowTitles1-Detail 10 3 2 3" xfId="7656"/>
    <cellStyle name="RowTitles1-Detail 10 3 3" xfId="7657"/>
    <cellStyle name="RowTitles1-Detail 10 3 3 2" xfId="7658"/>
    <cellStyle name="RowTitles1-Detail 10 3 3 2 2" xfId="7659"/>
    <cellStyle name="RowTitles1-Detail 10 3 4" xfId="7660"/>
    <cellStyle name="RowTitles1-Detail 10 3 4 2" xfId="7661"/>
    <cellStyle name="RowTitles1-Detail 10 3 5" xfId="7662"/>
    <cellStyle name="RowTitles1-Detail 10 4" xfId="7663"/>
    <cellStyle name="RowTitles1-Detail 10 4 2" xfId="7664"/>
    <cellStyle name="RowTitles1-Detail 10 4 2 2" xfId="7665"/>
    <cellStyle name="RowTitles1-Detail 10 4 3" xfId="7666"/>
    <cellStyle name="RowTitles1-Detail 10 5" xfId="7667"/>
    <cellStyle name="RowTitles1-Detail 10 5 2" xfId="7668"/>
    <cellStyle name="RowTitles1-Detail 10 5 2 2" xfId="7669"/>
    <cellStyle name="RowTitles1-Detail 10 6" xfId="7670"/>
    <cellStyle name="RowTitles1-Detail 10 6 2" xfId="7671"/>
    <cellStyle name="RowTitles1-Detail 10 7" xfId="7672"/>
    <cellStyle name="RowTitles1-Detail 11" xfId="7673"/>
    <cellStyle name="RowTitles1-Detail 11 2" xfId="7674"/>
    <cellStyle name="RowTitles1-Detail 11 2 2" xfId="7675"/>
    <cellStyle name="RowTitles1-Detail 11 2 2 2" xfId="7676"/>
    <cellStyle name="RowTitles1-Detail 11 2 2 2 2" xfId="7677"/>
    <cellStyle name="RowTitles1-Detail 11 2 2 3" xfId="7678"/>
    <cellStyle name="RowTitles1-Detail 11 2 3" xfId="7679"/>
    <cellStyle name="RowTitles1-Detail 11 2 3 2" xfId="7680"/>
    <cellStyle name="RowTitles1-Detail 11 2 3 2 2" xfId="7681"/>
    <cellStyle name="RowTitles1-Detail 11 2 4" xfId="7682"/>
    <cellStyle name="RowTitles1-Detail 11 2 4 2" xfId="7683"/>
    <cellStyle name="RowTitles1-Detail 11 2 5" xfId="7684"/>
    <cellStyle name="RowTitles1-Detail 11 3" xfId="7685"/>
    <cellStyle name="RowTitles1-Detail 11 3 2" xfId="7686"/>
    <cellStyle name="RowTitles1-Detail 11 3 2 2" xfId="7687"/>
    <cellStyle name="RowTitles1-Detail 11 3 2 2 2" xfId="7688"/>
    <cellStyle name="RowTitles1-Detail 11 3 2 3" xfId="7689"/>
    <cellStyle name="RowTitles1-Detail 11 3 3" xfId="7690"/>
    <cellStyle name="RowTitles1-Detail 11 3 3 2" xfId="7691"/>
    <cellStyle name="RowTitles1-Detail 11 3 3 2 2" xfId="7692"/>
    <cellStyle name="RowTitles1-Detail 11 3 4" xfId="7693"/>
    <cellStyle name="RowTitles1-Detail 11 3 4 2" xfId="7694"/>
    <cellStyle name="RowTitles1-Detail 11 3 5" xfId="7695"/>
    <cellStyle name="RowTitles1-Detail 11 4" xfId="7696"/>
    <cellStyle name="RowTitles1-Detail 11 4 2" xfId="7697"/>
    <cellStyle name="RowTitles1-Detail 11 4 2 2" xfId="7698"/>
    <cellStyle name="RowTitles1-Detail 11 4 3" xfId="7699"/>
    <cellStyle name="RowTitles1-Detail 11 5" xfId="7700"/>
    <cellStyle name="RowTitles1-Detail 11 5 2" xfId="7701"/>
    <cellStyle name="RowTitles1-Detail 11 5 2 2" xfId="7702"/>
    <cellStyle name="RowTitles1-Detail 11 6" xfId="7703"/>
    <cellStyle name="RowTitles1-Detail 11 6 2" xfId="7704"/>
    <cellStyle name="RowTitles1-Detail 11 7" xfId="7705"/>
    <cellStyle name="RowTitles1-Detail 12" xfId="7706"/>
    <cellStyle name="RowTitles1-Detail 12 2" xfId="7707"/>
    <cellStyle name="RowTitles1-Detail 12 2 2" xfId="7708"/>
    <cellStyle name="RowTitles1-Detail 12 2 2 2" xfId="7709"/>
    <cellStyle name="RowTitles1-Detail 12 2 2 2 2" xfId="7710"/>
    <cellStyle name="RowTitles1-Detail 12 2 2 3" xfId="7711"/>
    <cellStyle name="RowTitles1-Detail 12 2 3" xfId="7712"/>
    <cellStyle name="RowTitles1-Detail 12 2 3 2" xfId="7713"/>
    <cellStyle name="RowTitles1-Detail 12 2 3 2 2" xfId="7714"/>
    <cellStyle name="RowTitles1-Detail 12 2 4" xfId="7715"/>
    <cellStyle name="RowTitles1-Detail 12 2 4 2" xfId="7716"/>
    <cellStyle name="RowTitles1-Detail 12 2 5" xfId="7717"/>
    <cellStyle name="RowTitles1-Detail 12 3" xfId="7718"/>
    <cellStyle name="RowTitles1-Detail 12 3 2" xfId="7719"/>
    <cellStyle name="RowTitles1-Detail 12 3 2 2" xfId="7720"/>
    <cellStyle name="RowTitles1-Detail 12 3 2 2 2" xfId="7721"/>
    <cellStyle name="RowTitles1-Detail 12 3 2 3" xfId="7722"/>
    <cellStyle name="RowTitles1-Detail 12 3 3" xfId="7723"/>
    <cellStyle name="RowTitles1-Detail 12 3 3 2" xfId="7724"/>
    <cellStyle name="RowTitles1-Detail 12 3 3 2 2" xfId="7725"/>
    <cellStyle name="RowTitles1-Detail 12 3 4" xfId="7726"/>
    <cellStyle name="RowTitles1-Detail 12 3 4 2" xfId="7727"/>
    <cellStyle name="RowTitles1-Detail 12 3 5" xfId="7728"/>
    <cellStyle name="RowTitles1-Detail 12 4" xfId="7729"/>
    <cellStyle name="RowTitles1-Detail 12 4 2" xfId="7730"/>
    <cellStyle name="RowTitles1-Detail 12 4 2 2" xfId="7731"/>
    <cellStyle name="RowTitles1-Detail 12 4 3" xfId="7732"/>
    <cellStyle name="RowTitles1-Detail 12 5" xfId="7733"/>
    <cellStyle name="RowTitles1-Detail 12 5 2" xfId="7734"/>
    <cellStyle name="RowTitles1-Detail 12 5 2 2" xfId="7735"/>
    <cellStyle name="RowTitles1-Detail 12 6" xfId="7736"/>
    <cellStyle name="RowTitles1-Detail 12 6 2" xfId="7737"/>
    <cellStyle name="RowTitles1-Detail 12 7" xfId="7738"/>
    <cellStyle name="RowTitles1-Detail 13" xfId="7739"/>
    <cellStyle name="RowTitles1-Detail 13 2" xfId="7740"/>
    <cellStyle name="RowTitles1-Detail 13 2 2" xfId="7741"/>
    <cellStyle name="RowTitles1-Detail 13 2 2 2" xfId="7742"/>
    <cellStyle name="RowTitles1-Detail 13 2 3" xfId="7743"/>
    <cellStyle name="RowTitles1-Detail 13 3" xfId="7744"/>
    <cellStyle name="RowTitles1-Detail 13 3 2" xfId="7745"/>
    <cellStyle name="RowTitles1-Detail 13 3 2 2" xfId="7746"/>
    <cellStyle name="RowTitles1-Detail 13 4" xfId="7747"/>
    <cellStyle name="RowTitles1-Detail 13 4 2" xfId="7748"/>
    <cellStyle name="RowTitles1-Detail 13 5" xfId="7749"/>
    <cellStyle name="RowTitles1-Detail 14" xfId="7750"/>
    <cellStyle name="RowTitles1-Detail 14 2" xfId="7751"/>
    <cellStyle name="RowTitles1-Detail 14 2 2" xfId="7752"/>
    <cellStyle name="RowTitles1-Detail 15" xfId="7753"/>
    <cellStyle name="RowTitles1-Detail 15 2" xfId="7754"/>
    <cellStyle name="RowTitles1-Detail 15 2 2" xfId="7755"/>
    <cellStyle name="RowTitles1-Detail 16" xfId="7756"/>
    <cellStyle name="RowTitles1-Detail 17" xfId="7757"/>
    <cellStyle name="RowTitles1-Detail 2" xfId="17"/>
    <cellStyle name="RowTitles1-Detail 2 10" xfId="7758"/>
    <cellStyle name="RowTitles1-Detail 2 10 2" xfId="7759"/>
    <cellStyle name="RowTitles1-Detail 2 10 2 2" xfId="7760"/>
    <cellStyle name="RowTitles1-Detail 2 10 2 2 2" xfId="7761"/>
    <cellStyle name="RowTitles1-Detail 2 10 2 2 2 2" xfId="7762"/>
    <cellStyle name="RowTitles1-Detail 2 10 2 2 3" xfId="7763"/>
    <cellStyle name="RowTitles1-Detail 2 10 2 3" xfId="7764"/>
    <cellStyle name="RowTitles1-Detail 2 10 2 3 2" xfId="7765"/>
    <cellStyle name="RowTitles1-Detail 2 10 2 3 2 2" xfId="7766"/>
    <cellStyle name="RowTitles1-Detail 2 10 2 4" xfId="7767"/>
    <cellStyle name="RowTitles1-Detail 2 10 2 4 2" xfId="7768"/>
    <cellStyle name="RowTitles1-Detail 2 10 2 5" xfId="7769"/>
    <cellStyle name="RowTitles1-Detail 2 10 3" xfId="7770"/>
    <cellStyle name="RowTitles1-Detail 2 10 3 2" xfId="7771"/>
    <cellStyle name="RowTitles1-Detail 2 10 3 2 2" xfId="7772"/>
    <cellStyle name="RowTitles1-Detail 2 10 3 2 2 2" xfId="7773"/>
    <cellStyle name="RowTitles1-Detail 2 10 3 2 3" xfId="7774"/>
    <cellStyle name="RowTitles1-Detail 2 10 3 3" xfId="7775"/>
    <cellStyle name="RowTitles1-Detail 2 10 3 3 2" xfId="7776"/>
    <cellStyle name="RowTitles1-Detail 2 10 3 3 2 2" xfId="7777"/>
    <cellStyle name="RowTitles1-Detail 2 10 3 4" xfId="7778"/>
    <cellStyle name="RowTitles1-Detail 2 10 3 4 2" xfId="7779"/>
    <cellStyle name="RowTitles1-Detail 2 10 3 5" xfId="7780"/>
    <cellStyle name="RowTitles1-Detail 2 10 4" xfId="7781"/>
    <cellStyle name="RowTitles1-Detail 2 10 4 2" xfId="7782"/>
    <cellStyle name="RowTitles1-Detail 2 10 5" xfId="7783"/>
    <cellStyle name="RowTitles1-Detail 2 10 5 2" xfId="7784"/>
    <cellStyle name="RowTitles1-Detail 2 10 5 2 2" xfId="7785"/>
    <cellStyle name="RowTitles1-Detail 2 10 5 3" xfId="7786"/>
    <cellStyle name="RowTitles1-Detail 2 10 6" xfId="7787"/>
    <cellStyle name="RowTitles1-Detail 2 10 6 2" xfId="7788"/>
    <cellStyle name="RowTitles1-Detail 2 10 6 2 2" xfId="7789"/>
    <cellStyle name="RowTitles1-Detail 2 10 7" xfId="7790"/>
    <cellStyle name="RowTitles1-Detail 2 10 7 2" xfId="7791"/>
    <cellStyle name="RowTitles1-Detail 2 10 8" xfId="7792"/>
    <cellStyle name="RowTitles1-Detail 2 11" xfId="7793"/>
    <cellStyle name="RowTitles1-Detail 2 11 2" xfId="7794"/>
    <cellStyle name="RowTitles1-Detail 2 11 2 2" xfId="7795"/>
    <cellStyle name="RowTitles1-Detail 2 11 2 2 2" xfId="7796"/>
    <cellStyle name="RowTitles1-Detail 2 11 2 2 2 2" xfId="7797"/>
    <cellStyle name="RowTitles1-Detail 2 11 2 2 3" xfId="7798"/>
    <cellStyle name="RowTitles1-Detail 2 11 2 3" xfId="7799"/>
    <cellStyle name="RowTitles1-Detail 2 11 2 3 2" xfId="7800"/>
    <cellStyle name="RowTitles1-Detail 2 11 2 3 2 2" xfId="7801"/>
    <cellStyle name="RowTitles1-Detail 2 11 2 4" xfId="7802"/>
    <cellStyle name="RowTitles1-Detail 2 11 2 4 2" xfId="7803"/>
    <cellStyle name="RowTitles1-Detail 2 11 2 5" xfId="7804"/>
    <cellStyle name="RowTitles1-Detail 2 11 3" xfId="7805"/>
    <cellStyle name="RowTitles1-Detail 2 11 3 2" xfId="7806"/>
    <cellStyle name="RowTitles1-Detail 2 11 3 2 2" xfId="7807"/>
    <cellStyle name="RowTitles1-Detail 2 11 3 2 2 2" xfId="7808"/>
    <cellStyle name="RowTitles1-Detail 2 11 3 2 3" xfId="7809"/>
    <cellStyle name="RowTitles1-Detail 2 11 3 3" xfId="7810"/>
    <cellStyle name="RowTitles1-Detail 2 11 3 3 2" xfId="7811"/>
    <cellStyle name="RowTitles1-Detail 2 11 3 3 2 2" xfId="7812"/>
    <cellStyle name="RowTitles1-Detail 2 11 3 4" xfId="7813"/>
    <cellStyle name="RowTitles1-Detail 2 11 3 4 2" xfId="7814"/>
    <cellStyle name="RowTitles1-Detail 2 11 3 5" xfId="7815"/>
    <cellStyle name="RowTitles1-Detail 2 11 4" xfId="7816"/>
    <cellStyle name="RowTitles1-Detail 2 11 4 2" xfId="7817"/>
    <cellStyle name="RowTitles1-Detail 2 11 4 2 2" xfId="7818"/>
    <cellStyle name="RowTitles1-Detail 2 11 4 3" xfId="7819"/>
    <cellStyle name="RowTitles1-Detail 2 11 5" xfId="7820"/>
    <cellStyle name="RowTitles1-Detail 2 11 5 2" xfId="7821"/>
    <cellStyle name="RowTitles1-Detail 2 11 5 2 2" xfId="7822"/>
    <cellStyle name="RowTitles1-Detail 2 11 6" xfId="7823"/>
    <cellStyle name="RowTitles1-Detail 2 11 6 2" xfId="7824"/>
    <cellStyle name="RowTitles1-Detail 2 11 7" xfId="7825"/>
    <cellStyle name="RowTitles1-Detail 2 12" xfId="7826"/>
    <cellStyle name="RowTitles1-Detail 2 12 2" xfId="7827"/>
    <cellStyle name="RowTitles1-Detail 2 12 2 2" xfId="7828"/>
    <cellStyle name="RowTitles1-Detail 2 12 2 2 2" xfId="7829"/>
    <cellStyle name="RowTitles1-Detail 2 12 2 2 2 2" xfId="7830"/>
    <cellStyle name="RowTitles1-Detail 2 12 2 2 3" xfId="7831"/>
    <cellStyle name="RowTitles1-Detail 2 12 2 3" xfId="7832"/>
    <cellStyle name="RowTitles1-Detail 2 12 2 3 2" xfId="7833"/>
    <cellStyle name="RowTitles1-Detail 2 12 2 3 2 2" xfId="7834"/>
    <cellStyle name="RowTitles1-Detail 2 12 2 4" xfId="7835"/>
    <cellStyle name="RowTitles1-Detail 2 12 2 4 2" xfId="7836"/>
    <cellStyle name="RowTitles1-Detail 2 12 2 5" xfId="7837"/>
    <cellStyle name="RowTitles1-Detail 2 12 3" xfId="7838"/>
    <cellStyle name="RowTitles1-Detail 2 12 3 2" xfId="7839"/>
    <cellStyle name="RowTitles1-Detail 2 12 3 2 2" xfId="7840"/>
    <cellStyle name="RowTitles1-Detail 2 12 3 2 2 2" xfId="7841"/>
    <cellStyle name="RowTitles1-Detail 2 12 3 2 3" xfId="7842"/>
    <cellStyle name="RowTitles1-Detail 2 12 3 3" xfId="7843"/>
    <cellStyle name="RowTitles1-Detail 2 12 3 3 2" xfId="7844"/>
    <cellStyle name="RowTitles1-Detail 2 12 3 3 2 2" xfId="7845"/>
    <cellStyle name="RowTitles1-Detail 2 12 3 4" xfId="7846"/>
    <cellStyle name="RowTitles1-Detail 2 12 3 4 2" xfId="7847"/>
    <cellStyle name="RowTitles1-Detail 2 12 3 5" xfId="7848"/>
    <cellStyle name="RowTitles1-Detail 2 12 4" xfId="7849"/>
    <cellStyle name="RowTitles1-Detail 2 12 4 2" xfId="7850"/>
    <cellStyle name="RowTitles1-Detail 2 12 4 2 2" xfId="7851"/>
    <cellStyle name="RowTitles1-Detail 2 12 4 3" xfId="7852"/>
    <cellStyle name="RowTitles1-Detail 2 12 5" xfId="7853"/>
    <cellStyle name="RowTitles1-Detail 2 12 5 2" xfId="7854"/>
    <cellStyle name="RowTitles1-Detail 2 12 5 2 2" xfId="7855"/>
    <cellStyle name="RowTitles1-Detail 2 12 6" xfId="7856"/>
    <cellStyle name="RowTitles1-Detail 2 12 6 2" xfId="7857"/>
    <cellStyle name="RowTitles1-Detail 2 12 7" xfId="7858"/>
    <cellStyle name="RowTitles1-Detail 2 13" xfId="7859"/>
    <cellStyle name="RowTitles1-Detail 2 13 2" xfId="7860"/>
    <cellStyle name="RowTitles1-Detail 2 13 2 2" xfId="7861"/>
    <cellStyle name="RowTitles1-Detail 2 13 2 2 2" xfId="7862"/>
    <cellStyle name="RowTitles1-Detail 2 13 2 3" xfId="7863"/>
    <cellStyle name="RowTitles1-Detail 2 13 3" xfId="7864"/>
    <cellStyle name="RowTitles1-Detail 2 13 3 2" xfId="7865"/>
    <cellStyle name="RowTitles1-Detail 2 13 3 2 2" xfId="7866"/>
    <cellStyle name="RowTitles1-Detail 2 13 4" xfId="7867"/>
    <cellStyle name="RowTitles1-Detail 2 13 4 2" xfId="7868"/>
    <cellStyle name="RowTitles1-Detail 2 13 5" xfId="7869"/>
    <cellStyle name="RowTitles1-Detail 2 14" xfId="7870"/>
    <cellStyle name="RowTitles1-Detail 2 14 2" xfId="7871"/>
    <cellStyle name="RowTitles1-Detail 2 14 2 2" xfId="7872"/>
    <cellStyle name="RowTitles1-Detail 2 15" xfId="7873"/>
    <cellStyle name="RowTitles1-Detail 2 15 2" xfId="7874"/>
    <cellStyle name="RowTitles1-Detail 2 16" xfId="7875"/>
    <cellStyle name="RowTitles1-Detail 2 16 2" xfId="7876"/>
    <cellStyle name="RowTitles1-Detail 2 16 2 2" xfId="7877"/>
    <cellStyle name="RowTitles1-Detail 2 17" xfId="7878"/>
    <cellStyle name="RowTitles1-Detail 2 2" xfId="96"/>
    <cellStyle name="RowTitles1-Detail 2 2 10" xfId="7879"/>
    <cellStyle name="RowTitles1-Detail 2 2 10 2" xfId="7880"/>
    <cellStyle name="RowTitles1-Detail 2 2 10 2 2" xfId="7881"/>
    <cellStyle name="RowTitles1-Detail 2 2 10 2 2 2" xfId="7882"/>
    <cellStyle name="RowTitles1-Detail 2 2 10 2 2 2 2" xfId="7883"/>
    <cellStyle name="RowTitles1-Detail 2 2 10 2 2 3" xfId="7884"/>
    <cellStyle name="RowTitles1-Detail 2 2 10 2 3" xfId="7885"/>
    <cellStyle name="RowTitles1-Detail 2 2 10 2 3 2" xfId="7886"/>
    <cellStyle name="RowTitles1-Detail 2 2 10 2 3 2 2" xfId="7887"/>
    <cellStyle name="RowTitles1-Detail 2 2 10 2 4" xfId="7888"/>
    <cellStyle name="RowTitles1-Detail 2 2 10 2 4 2" xfId="7889"/>
    <cellStyle name="RowTitles1-Detail 2 2 10 2 5" xfId="7890"/>
    <cellStyle name="RowTitles1-Detail 2 2 10 3" xfId="7891"/>
    <cellStyle name="RowTitles1-Detail 2 2 10 3 2" xfId="7892"/>
    <cellStyle name="RowTitles1-Detail 2 2 10 3 2 2" xfId="7893"/>
    <cellStyle name="RowTitles1-Detail 2 2 10 3 2 2 2" xfId="7894"/>
    <cellStyle name="RowTitles1-Detail 2 2 10 3 2 3" xfId="7895"/>
    <cellStyle name="RowTitles1-Detail 2 2 10 3 3" xfId="7896"/>
    <cellStyle name="RowTitles1-Detail 2 2 10 3 3 2" xfId="7897"/>
    <cellStyle name="RowTitles1-Detail 2 2 10 3 3 2 2" xfId="7898"/>
    <cellStyle name="RowTitles1-Detail 2 2 10 3 4" xfId="7899"/>
    <cellStyle name="RowTitles1-Detail 2 2 10 3 4 2" xfId="7900"/>
    <cellStyle name="RowTitles1-Detail 2 2 10 3 5" xfId="7901"/>
    <cellStyle name="RowTitles1-Detail 2 2 10 4" xfId="7902"/>
    <cellStyle name="RowTitles1-Detail 2 2 10 4 2" xfId="7903"/>
    <cellStyle name="RowTitles1-Detail 2 2 10 4 2 2" xfId="7904"/>
    <cellStyle name="RowTitles1-Detail 2 2 10 4 3" xfId="7905"/>
    <cellStyle name="RowTitles1-Detail 2 2 10 5" xfId="7906"/>
    <cellStyle name="RowTitles1-Detail 2 2 10 5 2" xfId="7907"/>
    <cellStyle name="RowTitles1-Detail 2 2 10 5 2 2" xfId="7908"/>
    <cellStyle name="RowTitles1-Detail 2 2 10 6" xfId="7909"/>
    <cellStyle name="RowTitles1-Detail 2 2 10 6 2" xfId="7910"/>
    <cellStyle name="RowTitles1-Detail 2 2 10 7" xfId="7911"/>
    <cellStyle name="RowTitles1-Detail 2 2 11" xfId="7912"/>
    <cellStyle name="RowTitles1-Detail 2 2 11 2" xfId="7913"/>
    <cellStyle name="RowTitles1-Detail 2 2 11 2 2" xfId="7914"/>
    <cellStyle name="RowTitles1-Detail 2 2 11 2 2 2" xfId="7915"/>
    <cellStyle name="RowTitles1-Detail 2 2 11 2 2 2 2" xfId="7916"/>
    <cellStyle name="RowTitles1-Detail 2 2 11 2 2 3" xfId="7917"/>
    <cellStyle name="RowTitles1-Detail 2 2 11 2 3" xfId="7918"/>
    <cellStyle name="RowTitles1-Detail 2 2 11 2 3 2" xfId="7919"/>
    <cellStyle name="RowTitles1-Detail 2 2 11 2 3 2 2" xfId="7920"/>
    <cellStyle name="RowTitles1-Detail 2 2 11 2 4" xfId="7921"/>
    <cellStyle name="RowTitles1-Detail 2 2 11 2 4 2" xfId="7922"/>
    <cellStyle name="RowTitles1-Detail 2 2 11 2 5" xfId="7923"/>
    <cellStyle name="RowTitles1-Detail 2 2 11 3" xfId="7924"/>
    <cellStyle name="RowTitles1-Detail 2 2 11 3 2" xfId="7925"/>
    <cellStyle name="RowTitles1-Detail 2 2 11 3 2 2" xfId="7926"/>
    <cellStyle name="RowTitles1-Detail 2 2 11 3 2 2 2" xfId="7927"/>
    <cellStyle name="RowTitles1-Detail 2 2 11 3 2 3" xfId="7928"/>
    <cellStyle name="RowTitles1-Detail 2 2 11 3 3" xfId="7929"/>
    <cellStyle name="RowTitles1-Detail 2 2 11 3 3 2" xfId="7930"/>
    <cellStyle name="RowTitles1-Detail 2 2 11 3 3 2 2" xfId="7931"/>
    <cellStyle name="RowTitles1-Detail 2 2 11 3 4" xfId="7932"/>
    <cellStyle name="RowTitles1-Detail 2 2 11 3 4 2" xfId="7933"/>
    <cellStyle name="RowTitles1-Detail 2 2 11 3 5" xfId="7934"/>
    <cellStyle name="RowTitles1-Detail 2 2 11 4" xfId="7935"/>
    <cellStyle name="RowTitles1-Detail 2 2 11 4 2" xfId="7936"/>
    <cellStyle name="RowTitles1-Detail 2 2 11 4 2 2" xfId="7937"/>
    <cellStyle name="RowTitles1-Detail 2 2 11 4 3" xfId="7938"/>
    <cellStyle name="RowTitles1-Detail 2 2 11 5" xfId="7939"/>
    <cellStyle name="RowTitles1-Detail 2 2 11 5 2" xfId="7940"/>
    <cellStyle name="RowTitles1-Detail 2 2 11 5 2 2" xfId="7941"/>
    <cellStyle name="RowTitles1-Detail 2 2 11 6" xfId="7942"/>
    <cellStyle name="RowTitles1-Detail 2 2 11 6 2" xfId="7943"/>
    <cellStyle name="RowTitles1-Detail 2 2 11 7" xfId="7944"/>
    <cellStyle name="RowTitles1-Detail 2 2 12" xfId="7945"/>
    <cellStyle name="RowTitles1-Detail 2 2 12 2" xfId="7946"/>
    <cellStyle name="RowTitles1-Detail 2 2 12 2 2" xfId="7947"/>
    <cellStyle name="RowTitles1-Detail 2 2 12 2 2 2" xfId="7948"/>
    <cellStyle name="RowTitles1-Detail 2 2 12 2 3" xfId="7949"/>
    <cellStyle name="RowTitles1-Detail 2 2 12 3" xfId="7950"/>
    <cellStyle name="RowTitles1-Detail 2 2 12 3 2" xfId="7951"/>
    <cellStyle name="RowTitles1-Detail 2 2 12 3 2 2" xfId="7952"/>
    <cellStyle name="RowTitles1-Detail 2 2 12 4" xfId="7953"/>
    <cellStyle name="RowTitles1-Detail 2 2 12 4 2" xfId="7954"/>
    <cellStyle name="RowTitles1-Detail 2 2 12 5" xfId="7955"/>
    <cellStyle name="RowTitles1-Detail 2 2 13" xfId="7956"/>
    <cellStyle name="RowTitles1-Detail 2 2 13 2" xfId="7957"/>
    <cellStyle name="RowTitles1-Detail 2 2 13 2 2" xfId="7958"/>
    <cellStyle name="RowTitles1-Detail 2 2 14" xfId="7959"/>
    <cellStyle name="RowTitles1-Detail 2 2 14 2" xfId="7960"/>
    <cellStyle name="RowTitles1-Detail 2 2 15" xfId="7961"/>
    <cellStyle name="RowTitles1-Detail 2 2 15 2" xfId="7962"/>
    <cellStyle name="RowTitles1-Detail 2 2 15 2 2" xfId="7963"/>
    <cellStyle name="RowTitles1-Detail 2 2 16" xfId="7964"/>
    <cellStyle name="RowTitles1-Detail 2 2 17" xfId="7965"/>
    <cellStyle name="RowTitles1-Detail 2 2 2" xfId="7966"/>
    <cellStyle name="RowTitles1-Detail 2 2 2 10" xfId="7967"/>
    <cellStyle name="RowTitles1-Detail 2 2 2 10 2" xfId="7968"/>
    <cellStyle name="RowTitles1-Detail 2 2 2 10 2 2" xfId="7969"/>
    <cellStyle name="RowTitles1-Detail 2 2 2 10 2 2 2" xfId="7970"/>
    <cellStyle name="RowTitles1-Detail 2 2 2 10 2 2 2 2" xfId="7971"/>
    <cellStyle name="RowTitles1-Detail 2 2 2 10 2 2 3" xfId="7972"/>
    <cellStyle name="RowTitles1-Detail 2 2 2 10 2 3" xfId="7973"/>
    <cellStyle name="RowTitles1-Detail 2 2 2 10 2 3 2" xfId="7974"/>
    <cellStyle name="RowTitles1-Detail 2 2 2 10 2 3 2 2" xfId="7975"/>
    <cellStyle name="RowTitles1-Detail 2 2 2 10 2 4" xfId="7976"/>
    <cellStyle name="RowTitles1-Detail 2 2 2 10 2 4 2" xfId="7977"/>
    <cellStyle name="RowTitles1-Detail 2 2 2 10 2 5" xfId="7978"/>
    <cellStyle name="RowTitles1-Detail 2 2 2 10 3" xfId="7979"/>
    <cellStyle name="RowTitles1-Detail 2 2 2 10 3 2" xfId="7980"/>
    <cellStyle name="RowTitles1-Detail 2 2 2 10 3 2 2" xfId="7981"/>
    <cellStyle name="RowTitles1-Detail 2 2 2 10 3 2 2 2" xfId="7982"/>
    <cellStyle name="RowTitles1-Detail 2 2 2 10 3 2 3" xfId="7983"/>
    <cellStyle name="RowTitles1-Detail 2 2 2 10 3 3" xfId="7984"/>
    <cellStyle name="RowTitles1-Detail 2 2 2 10 3 3 2" xfId="7985"/>
    <cellStyle name="RowTitles1-Detail 2 2 2 10 3 3 2 2" xfId="7986"/>
    <cellStyle name="RowTitles1-Detail 2 2 2 10 3 4" xfId="7987"/>
    <cellStyle name="RowTitles1-Detail 2 2 2 10 3 4 2" xfId="7988"/>
    <cellStyle name="RowTitles1-Detail 2 2 2 10 3 5" xfId="7989"/>
    <cellStyle name="RowTitles1-Detail 2 2 2 10 4" xfId="7990"/>
    <cellStyle name="RowTitles1-Detail 2 2 2 10 4 2" xfId="7991"/>
    <cellStyle name="RowTitles1-Detail 2 2 2 10 4 2 2" xfId="7992"/>
    <cellStyle name="RowTitles1-Detail 2 2 2 10 4 3" xfId="7993"/>
    <cellStyle name="RowTitles1-Detail 2 2 2 10 5" xfId="7994"/>
    <cellStyle name="RowTitles1-Detail 2 2 2 10 5 2" xfId="7995"/>
    <cellStyle name="RowTitles1-Detail 2 2 2 10 5 2 2" xfId="7996"/>
    <cellStyle name="RowTitles1-Detail 2 2 2 10 6" xfId="7997"/>
    <cellStyle name="RowTitles1-Detail 2 2 2 10 6 2" xfId="7998"/>
    <cellStyle name="RowTitles1-Detail 2 2 2 10 7" xfId="7999"/>
    <cellStyle name="RowTitles1-Detail 2 2 2 11" xfId="8000"/>
    <cellStyle name="RowTitles1-Detail 2 2 2 11 2" xfId="8001"/>
    <cellStyle name="RowTitles1-Detail 2 2 2 11 2 2" xfId="8002"/>
    <cellStyle name="RowTitles1-Detail 2 2 2 11 2 2 2" xfId="8003"/>
    <cellStyle name="RowTitles1-Detail 2 2 2 11 2 3" xfId="8004"/>
    <cellStyle name="RowTitles1-Detail 2 2 2 11 3" xfId="8005"/>
    <cellStyle name="RowTitles1-Detail 2 2 2 11 3 2" xfId="8006"/>
    <cellStyle name="RowTitles1-Detail 2 2 2 11 3 2 2" xfId="8007"/>
    <cellStyle name="RowTitles1-Detail 2 2 2 11 4" xfId="8008"/>
    <cellStyle name="RowTitles1-Detail 2 2 2 11 4 2" xfId="8009"/>
    <cellStyle name="RowTitles1-Detail 2 2 2 11 5" xfId="8010"/>
    <cellStyle name="RowTitles1-Detail 2 2 2 12" xfId="8011"/>
    <cellStyle name="RowTitles1-Detail 2 2 2 12 2" xfId="8012"/>
    <cellStyle name="RowTitles1-Detail 2 2 2 13" xfId="8013"/>
    <cellStyle name="RowTitles1-Detail 2 2 2 13 2" xfId="8014"/>
    <cellStyle name="RowTitles1-Detail 2 2 2 13 2 2" xfId="8015"/>
    <cellStyle name="RowTitles1-Detail 2 2 2 2" xfId="8016"/>
    <cellStyle name="RowTitles1-Detail 2 2 2 2 10" xfId="8017"/>
    <cellStyle name="RowTitles1-Detail 2 2 2 2 10 2" xfId="8018"/>
    <cellStyle name="RowTitles1-Detail 2 2 2 2 10 2 2" xfId="8019"/>
    <cellStyle name="RowTitles1-Detail 2 2 2 2 10 2 2 2" xfId="8020"/>
    <cellStyle name="RowTitles1-Detail 2 2 2 2 10 2 3" xfId="8021"/>
    <cellStyle name="RowTitles1-Detail 2 2 2 2 10 3" xfId="8022"/>
    <cellStyle name="RowTitles1-Detail 2 2 2 2 10 3 2" xfId="8023"/>
    <cellStyle name="RowTitles1-Detail 2 2 2 2 10 3 2 2" xfId="8024"/>
    <cellStyle name="RowTitles1-Detail 2 2 2 2 10 4" xfId="8025"/>
    <cellStyle name="RowTitles1-Detail 2 2 2 2 10 4 2" xfId="8026"/>
    <cellStyle name="RowTitles1-Detail 2 2 2 2 10 5" xfId="8027"/>
    <cellStyle name="RowTitles1-Detail 2 2 2 2 11" xfId="8028"/>
    <cellStyle name="RowTitles1-Detail 2 2 2 2 11 2" xfId="8029"/>
    <cellStyle name="RowTitles1-Detail 2 2 2 2 12" xfId="8030"/>
    <cellStyle name="RowTitles1-Detail 2 2 2 2 12 2" xfId="8031"/>
    <cellStyle name="RowTitles1-Detail 2 2 2 2 12 2 2" xfId="8032"/>
    <cellStyle name="RowTitles1-Detail 2 2 2 2 2" xfId="8033"/>
    <cellStyle name="RowTitles1-Detail 2 2 2 2 2 2" xfId="8034"/>
    <cellStyle name="RowTitles1-Detail 2 2 2 2 2 2 2" xfId="8035"/>
    <cellStyle name="RowTitles1-Detail 2 2 2 2 2 2 2 2" xfId="8036"/>
    <cellStyle name="RowTitles1-Detail 2 2 2 2 2 2 2 2 2" xfId="8037"/>
    <cellStyle name="RowTitles1-Detail 2 2 2 2 2 2 2 2 2 2" xfId="8038"/>
    <cellStyle name="RowTitles1-Detail 2 2 2 2 2 2 2 2 3" xfId="8039"/>
    <cellStyle name="RowTitles1-Detail 2 2 2 2 2 2 2 3" xfId="8040"/>
    <cellStyle name="RowTitles1-Detail 2 2 2 2 2 2 2 3 2" xfId="8041"/>
    <cellStyle name="RowTitles1-Detail 2 2 2 2 2 2 2 3 2 2" xfId="8042"/>
    <cellStyle name="RowTitles1-Detail 2 2 2 2 2 2 2 4" xfId="8043"/>
    <cellStyle name="RowTitles1-Detail 2 2 2 2 2 2 2 4 2" xfId="8044"/>
    <cellStyle name="RowTitles1-Detail 2 2 2 2 2 2 2 5" xfId="8045"/>
    <cellStyle name="RowTitles1-Detail 2 2 2 2 2 2 3" xfId="8046"/>
    <cellStyle name="RowTitles1-Detail 2 2 2 2 2 2 3 2" xfId="8047"/>
    <cellStyle name="RowTitles1-Detail 2 2 2 2 2 2 3 2 2" xfId="8048"/>
    <cellStyle name="RowTitles1-Detail 2 2 2 2 2 2 3 2 2 2" xfId="8049"/>
    <cellStyle name="RowTitles1-Detail 2 2 2 2 2 2 3 2 3" xfId="8050"/>
    <cellStyle name="RowTitles1-Detail 2 2 2 2 2 2 3 3" xfId="8051"/>
    <cellStyle name="RowTitles1-Detail 2 2 2 2 2 2 3 3 2" xfId="8052"/>
    <cellStyle name="RowTitles1-Detail 2 2 2 2 2 2 3 3 2 2" xfId="8053"/>
    <cellStyle name="RowTitles1-Detail 2 2 2 2 2 2 3 4" xfId="8054"/>
    <cellStyle name="RowTitles1-Detail 2 2 2 2 2 2 3 4 2" xfId="8055"/>
    <cellStyle name="RowTitles1-Detail 2 2 2 2 2 2 3 5" xfId="8056"/>
    <cellStyle name="RowTitles1-Detail 2 2 2 2 2 2 4" xfId="8057"/>
    <cellStyle name="RowTitles1-Detail 2 2 2 2 2 2 4 2" xfId="8058"/>
    <cellStyle name="RowTitles1-Detail 2 2 2 2 2 2 5" xfId="8059"/>
    <cellStyle name="RowTitles1-Detail 2 2 2 2 2 2 5 2" xfId="8060"/>
    <cellStyle name="RowTitles1-Detail 2 2 2 2 2 2 5 2 2" xfId="8061"/>
    <cellStyle name="RowTitles1-Detail 2 2 2 2 2 3" xfId="8062"/>
    <cellStyle name="RowTitles1-Detail 2 2 2 2 2 3 2" xfId="8063"/>
    <cellStyle name="RowTitles1-Detail 2 2 2 2 2 3 2 2" xfId="8064"/>
    <cellStyle name="RowTitles1-Detail 2 2 2 2 2 3 2 2 2" xfId="8065"/>
    <cellStyle name="RowTitles1-Detail 2 2 2 2 2 3 2 2 2 2" xfId="8066"/>
    <cellStyle name="RowTitles1-Detail 2 2 2 2 2 3 2 2 3" xfId="8067"/>
    <cellStyle name="RowTitles1-Detail 2 2 2 2 2 3 2 3" xfId="8068"/>
    <cellStyle name="RowTitles1-Detail 2 2 2 2 2 3 2 3 2" xfId="8069"/>
    <cellStyle name="RowTitles1-Detail 2 2 2 2 2 3 2 3 2 2" xfId="8070"/>
    <cellStyle name="RowTitles1-Detail 2 2 2 2 2 3 2 4" xfId="8071"/>
    <cellStyle name="RowTitles1-Detail 2 2 2 2 2 3 2 4 2" xfId="8072"/>
    <cellStyle name="RowTitles1-Detail 2 2 2 2 2 3 2 5" xfId="8073"/>
    <cellStyle name="RowTitles1-Detail 2 2 2 2 2 3 3" xfId="8074"/>
    <cellStyle name="RowTitles1-Detail 2 2 2 2 2 3 3 2" xfId="8075"/>
    <cellStyle name="RowTitles1-Detail 2 2 2 2 2 3 3 2 2" xfId="8076"/>
    <cellStyle name="RowTitles1-Detail 2 2 2 2 2 3 3 2 2 2" xfId="8077"/>
    <cellStyle name="RowTitles1-Detail 2 2 2 2 2 3 3 2 3" xfId="8078"/>
    <cellStyle name="RowTitles1-Detail 2 2 2 2 2 3 3 3" xfId="8079"/>
    <cellStyle name="RowTitles1-Detail 2 2 2 2 2 3 3 3 2" xfId="8080"/>
    <cellStyle name="RowTitles1-Detail 2 2 2 2 2 3 3 3 2 2" xfId="8081"/>
    <cellStyle name="RowTitles1-Detail 2 2 2 2 2 3 3 4" xfId="8082"/>
    <cellStyle name="RowTitles1-Detail 2 2 2 2 2 3 3 4 2" xfId="8083"/>
    <cellStyle name="RowTitles1-Detail 2 2 2 2 2 3 3 5" xfId="8084"/>
    <cellStyle name="RowTitles1-Detail 2 2 2 2 2 3 4" xfId="8085"/>
    <cellStyle name="RowTitles1-Detail 2 2 2 2 2 3 4 2" xfId="8086"/>
    <cellStyle name="RowTitles1-Detail 2 2 2 2 2 3 5" xfId="8087"/>
    <cellStyle name="RowTitles1-Detail 2 2 2 2 2 3 5 2" xfId="8088"/>
    <cellStyle name="RowTitles1-Detail 2 2 2 2 2 3 5 2 2" xfId="8089"/>
    <cellStyle name="RowTitles1-Detail 2 2 2 2 2 3 5 3" xfId="8090"/>
    <cellStyle name="RowTitles1-Detail 2 2 2 2 2 3 6" xfId="8091"/>
    <cellStyle name="RowTitles1-Detail 2 2 2 2 2 3 6 2" xfId="8092"/>
    <cellStyle name="RowTitles1-Detail 2 2 2 2 2 3 6 2 2" xfId="8093"/>
    <cellStyle name="RowTitles1-Detail 2 2 2 2 2 3 7" xfId="8094"/>
    <cellStyle name="RowTitles1-Detail 2 2 2 2 2 3 7 2" xfId="8095"/>
    <cellStyle name="RowTitles1-Detail 2 2 2 2 2 3 8" xfId="8096"/>
    <cellStyle name="RowTitles1-Detail 2 2 2 2 2 4" xfId="8097"/>
    <cellStyle name="RowTitles1-Detail 2 2 2 2 2 4 2" xfId="8098"/>
    <cellStyle name="RowTitles1-Detail 2 2 2 2 2 4 2 2" xfId="8099"/>
    <cellStyle name="RowTitles1-Detail 2 2 2 2 2 4 2 2 2" xfId="8100"/>
    <cellStyle name="RowTitles1-Detail 2 2 2 2 2 4 2 2 2 2" xfId="8101"/>
    <cellStyle name="RowTitles1-Detail 2 2 2 2 2 4 2 2 3" xfId="8102"/>
    <cellStyle name="RowTitles1-Detail 2 2 2 2 2 4 2 3" xfId="8103"/>
    <cellStyle name="RowTitles1-Detail 2 2 2 2 2 4 2 3 2" xfId="8104"/>
    <cellStyle name="RowTitles1-Detail 2 2 2 2 2 4 2 3 2 2" xfId="8105"/>
    <cellStyle name="RowTitles1-Detail 2 2 2 2 2 4 2 4" xfId="8106"/>
    <cellStyle name="RowTitles1-Detail 2 2 2 2 2 4 2 4 2" xfId="8107"/>
    <cellStyle name="RowTitles1-Detail 2 2 2 2 2 4 2 5" xfId="8108"/>
    <cellStyle name="RowTitles1-Detail 2 2 2 2 2 4 3" xfId="8109"/>
    <cellStyle name="RowTitles1-Detail 2 2 2 2 2 4 3 2" xfId="8110"/>
    <cellStyle name="RowTitles1-Detail 2 2 2 2 2 4 3 2 2" xfId="8111"/>
    <cellStyle name="RowTitles1-Detail 2 2 2 2 2 4 3 2 2 2" xfId="8112"/>
    <cellStyle name="RowTitles1-Detail 2 2 2 2 2 4 3 2 3" xfId="8113"/>
    <cellStyle name="RowTitles1-Detail 2 2 2 2 2 4 3 3" xfId="8114"/>
    <cellStyle name="RowTitles1-Detail 2 2 2 2 2 4 3 3 2" xfId="8115"/>
    <cellStyle name="RowTitles1-Detail 2 2 2 2 2 4 3 3 2 2" xfId="8116"/>
    <cellStyle name="RowTitles1-Detail 2 2 2 2 2 4 3 4" xfId="8117"/>
    <cellStyle name="RowTitles1-Detail 2 2 2 2 2 4 3 4 2" xfId="8118"/>
    <cellStyle name="RowTitles1-Detail 2 2 2 2 2 4 3 5" xfId="8119"/>
    <cellStyle name="RowTitles1-Detail 2 2 2 2 2 4 4" xfId="8120"/>
    <cellStyle name="RowTitles1-Detail 2 2 2 2 2 4 4 2" xfId="8121"/>
    <cellStyle name="RowTitles1-Detail 2 2 2 2 2 4 4 2 2" xfId="8122"/>
    <cellStyle name="RowTitles1-Detail 2 2 2 2 2 4 4 3" xfId="8123"/>
    <cellStyle name="RowTitles1-Detail 2 2 2 2 2 4 5" xfId="8124"/>
    <cellStyle name="RowTitles1-Detail 2 2 2 2 2 4 5 2" xfId="8125"/>
    <cellStyle name="RowTitles1-Detail 2 2 2 2 2 4 5 2 2" xfId="8126"/>
    <cellStyle name="RowTitles1-Detail 2 2 2 2 2 4 6" xfId="8127"/>
    <cellStyle name="RowTitles1-Detail 2 2 2 2 2 4 6 2" xfId="8128"/>
    <cellStyle name="RowTitles1-Detail 2 2 2 2 2 4 7" xfId="8129"/>
    <cellStyle name="RowTitles1-Detail 2 2 2 2 2 5" xfId="8130"/>
    <cellStyle name="RowTitles1-Detail 2 2 2 2 2 5 2" xfId="8131"/>
    <cellStyle name="RowTitles1-Detail 2 2 2 2 2 5 2 2" xfId="8132"/>
    <cellStyle name="RowTitles1-Detail 2 2 2 2 2 5 2 2 2" xfId="8133"/>
    <cellStyle name="RowTitles1-Detail 2 2 2 2 2 5 2 2 2 2" xfId="8134"/>
    <cellStyle name="RowTitles1-Detail 2 2 2 2 2 5 2 2 3" xfId="8135"/>
    <cellStyle name="RowTitles1-Detail 2 2 2 2 2 5 2 3" xfId="8136"/>
    <cellStyle name="RowTitles1-Detail 2 2 2 2 2 5 2 3 2" xfId="8137"/>
    <cellStyle name="RowTitles1-Detail 2 2 2 2 2 5 2 3 2 2" xfId="8138"/>
    <cellStyle name="RowTitles1-Detail 2 2 2 2 2 5 2 4" xfId="8139"/>
    <cellStyle name="RowTitles1-Detail 2 2 2 2 2 5 2 4 2" xfId="8140"/>
    <cellStyle name="RowTitles1-Detail 2 2 2 2 2 5 2 5" xfId="8141"/>
    <cellStyle name="RowTitles1-Detail 2 2 2 2 2 5 3" xfId="8142"/>
    <cellStyle name="RowTitles1-Detail 2 2 2 2 2 5 3 2" xfId="8143"/>
    <cellStyle name="RowTitles1-Detail 2 2 2 2 2 5 3 2 2" xfId="8144"/>
    <cellStyle name="RowTitles1-Detail 2 2 2 2 2 5 3 2 2 2" xfId="8145"/>
    <cellStyle name="RowTitles1-Detail 2 2 2 2 2 5 3 2 3" xfId="8146"/>
    <cellStyle name="RowTitles1-Detail 2 2 2 2 2 5 3 3" xfId="8147"/>
    <cellStyle name="RowTitles1-Detail 2 2 2 2 2 5 3 3 2" xfId="8148"/>
    <cellStyle name="RowTitles1-Detail 2 2 2 2 2 5 3 3 2 2" xfId="8149"/>
    <cellStyle name="RowTitles1-Detail 2 2 2 2 2 5 3 4" xfId="8150"/>
    <cellStyle name="RowTitles1-Detail 2 2 2 2 2 5 3 4 2" xfId="8151"/>
    <cellStyle name="RowTitles1-Detail 2 2 2 2 2 5 3 5" xfId="8152"/>
    <cellStyle name="RowTitles1-Detail 2 2 2 2 2 5 4" xfId="8153"/>
    <cellStyle name="RowTitles1-Detail 2 2 2 2 2 5 4 2" xfId="8154"/>
    <cellStyle name="RowTitles1-Detail 2 2 2 2 2 5 4 2 2" xfId="8155"/>
    <cellStyle name="RowTitles1-Detail 2 2 2 2 2 5 4 3" xfId="8156"/>
    <cellStyle name="RowTitles1-Detail 2 2 2 2 2 5 5" xfId="8157"/>
    <cellStyle name="RowTitles1-Detail 2 2 2 2 2 5 5 2" xfId="8158"/>
    <cellStyle name="RowTitles1-Detail 2 2 2 2 2 5 5 2 2" xfId="8159"/>
    <cellStyle name="RowTitles1-Detail 2 2 2 2 2 5 6" xfId="8160"/>
    <cellStyle name="RowTitles1-Detail 2 2 2 2 2 5 6 2" xfId="8161"/>
    <cellStyle name="RowTitles1-Detail 2 2 2 2 2 5 7" xfId="8162"/>
    <cellStyle name="RowTitles1-Detail 2 2 2 2 2 6" xfId="8163"/>
    <cellStyle name="RowTitles1-Detail 2 2 2 2 2 6 2" xfId="8164"/>
    <cellStyle name="RowTitles1-Detail 2 2 2 2 2 6 2 2" xfId="8165"/>
    <cellStyle name="RowTitles1-Detail 2 2 2 2 2 6 2 2 2" xfId="8166"/>
    <cellStyle name="RowTitles1-Detail 2 2 2 2 2 6 2 2 2 2" xfId="8167"/>
    <cellStyle name="RowTitles1-Detail 2 2 2 2 2 6 2 2 3" xfId="8168"/>
    <cellStyle name="RowTitles1-Detail 2 2 2 2 2 6 2 3" xfId="8169"/>
    <cellStyle name="RowTitles1-Detail 2 2 2 2 2 6 2 3 2" xfId="8170"/>
    <cellStyle name="RowTitles1-Detail 2 2 2 2 2 6 2 3 2 2" xfId="8171"/>
    <cellStyle name="RowTitles1-Detail 2 2 2 2 2 6 2 4" xfId="8172"/>
    <cellStyle name="RowTitles1-Detail 2 2 2 2 2 6 2 4 2" xfId="8173"/>
    <cellStyle name="RowTitles1-Detail 2 2 2 2 2 6 2 5" xfId="8174"/>
    <cellStyle name="RowTitles1-Detail 2 2 2 2 2 6 3" xfId="8175"/>
    <cellStyle name="RowTitles1-Detail 2 2 2 2 2 6 3 2" xfId="8176"/>
    <cellStyle name="RowTitles1-Detail 2 2 2 2 2 6 3 2 2" xfId="8177"/>
    <cellStyle name="RowTitles1-Detail 2 2 2 2 2 6 3 2 2 2" xfId="8178"/>
    <cellStyle name="RowTitles1-Detail 2 2 2 2 2 6 3 2 3" xfId="8179"/>
    <cellStyle name="RowTitles1-Detail 2 2 2 2 2 6 3 3" xfId="8180"/>
    <cellStyle name="RowTitles1-Detail 2 2 2 2 2 6 3 3 2" xfId="8181"/>
    <cellStyle name="RowTitles1-Detail 2 2 2 2 2 6 3 3 2 2" xfId="8182"/>
    <cellStyle name="RowTitles1-Detail 2 2 2 2 2 6 3 4" xfId="8183"/>
    <cellStyle name="RowTitles1-Detail 2 2 2 2 2 6 3 4 2" xfId="8184"/>
    <cellStyle name="RowTitles1-Detail 2 2 2 2 2 6 3 5" xfId="8185"/>
    <cellStyle name="RowTitles1-Detail 2 2 2 2 2 6 4" xfId="8186"/>
    <cellStyle name="RowTitles1-Detail 2 2 2 2 2 6 4 2" xfId="8187"/>
    <cellStyle name="RowTitles1-Detail 2 2 2 2 2 6 4 2 2" xfId="8188"/>
    <cellStyle name="RowTitles1-Detail 2 2 2 2 2 6 4 3" xfId="8189"/>
    <cellStyle name="RowTitles1-Detail 2 2 2 2 2 6 5" xfId="8190"/>
    <cellStyle name="RowTitles1-Detail 2 2 2 2 2 6 5 2" xfId="8191"/>
    <cellStyle name="RowTitles1-Detail 2 2 2 2 2 6 5 2 2" xfId="8192"/>
    <cellStyle name="RowTitles1-Detail 2 2 2 2 2 6 6" xfId="8193"/>
    <cellStyle name="RowTitles1-Detail 2 2 2 2 2 6 6 2" xfId="8194"/>
    <cellStyle name="RowTitles1-Detail 2 2 2 2 2 6 7" xfId="8195"/>
    <cellStyle name="RowTitles1-Detail 2 2 2 2 2 7" xfId="8196"/>
    <cellStyle name="RowTitles1-Detail 2 2 2 2 2 7 2" xfId="8197"/>
    <cellStyle name="RowTitles1-Detail 2 2 2 2 2 7 2 2" xfId="8198"/>
    <cellStyle name="RowTitles1-Detail 2 2 2 2 2 7 2 2 2" xfId="8199"/>
    <cellStyle name="RowTitles1-Detail 2 2 2 2 2 7 2 3" xfId="8200"/>
    <cellStyle name="RowTitles1-Detail 2 2 2 2 2 7 3" xfId="8201"/>
    <cellStyle name="RowTitles1-Detail 2 2 2 2 2 7 3 2" xfId="8202"/>
    <cellStyle name="RowTitles1-Detail 2 2 2 2 2 7 3 2 2" xfId="8203"/>
    <cellStyle name="RowTitles1-Detail 2 2 2 2 2 7 4" xfId="8204"/>
    <cellStyle name="RowTitles1-Detail 2 2 2 2 2 7 4 2" xfId="8205"/>
    <cellStyle name="RowTitles1-Detail 2 2 2 2 2 7 5" xfId="8206"/>
    <cellStyle name="RowTitles1-Detail 2 2 2 2 2 8" xfId="8207"/>
    <cellStyle name="RowTitles1-Detail 2 2 2 2 2 8 2" xfId="8208"/>
    <cellStyle name="RowTitles1-Detail 2 2 2 2 2 9" xfId="8209"/>
    <cellStyle name="RowTitles1-Detail 2 2 2 2 2 9 2" xfId="8210"/>
    <cellStyle name="RowTitles1-Detail 2 2 2 2 2 9 2 2" xfId="8211"/>
    <cellStyle name="RowTitles1-Detail 2 2 2 2 2_STUD aligned by INSTIT" xfId="8212"/>
    <cellStyle name="RowTitles1-Detail 2 2 2 2 3" xfId="8213"/>
    <cellStyle name="RowTitles1-Detail 2 2 2 2 3 2" xfId="8214"/>
    <cellStyle name="RowTitles1-Detail 2 2 2 2 3 2 2" xfId="8215"/>
    <cellStyle name="RowTitles1-Detail 2 2 2 2 3 2 2 2" xfId="8216"/>
    <cellStyle name="RowTitles1-Detail 2 2 2 2 3 2 2 2 2" xfId="8217"/>
    <cellStyle name="RowTitles1-Detail 2 2 2 2 3 2 2 2 2 2" xfId="8218"/>
    <cellStyle name="RowTitles1-Detail 2 2 2 2 3 2 2 2 3" xfId="8219"/>
    <cellStyle name="RowTitles1-Detail 2 2 2 2 3 2 2 3" xfId="8220"/>
    <cellStyle name="RowTitles1-Detail 2 2 2 2 3 2 2 3 2" xfId="8221"/>
    <cellStyle name="RowTitles1-Detail 2 2 2 2 3 2 2 3 2 2" xfId="8222"/>
    <cellStyle name="RowTitles1-Detail 2 2 2 2 3 2 2 4" xfId="8223"/>
    <cellStyle name="RowTitles1-Detail 2 2 2 2 3 2 2 4 2" xfId="8224"/>
    <cellStyle name="RowTitles1-Detail 2 2 2 2 3 2 2 5" xfId="8225"/>
    <cellStyle name="RowTitles1-Detail 2 2 2 2 3 2 3" xfId="8226"/>
    <cellStyle name="RowTitles1-Detail 2 2 2 2 3 2 3 2" xfId="8227"/>
    <cellStyle name="RowTitles1-Detail 2 2 2 2 3 2 3 2 2" xfId="8228"/>
    <cellStyle name="RowTitles1-Detail 2 2 2 2 3 2 3 2 2 2" xfId="8229"/>
    <cellStyle name="RowTitles1-Detail 2 2 2 2 3 2 3 2 3" xfId="8230"/>
    <cellStyle name="RowTitles1-Detail 2 2 2 2 3 2 3 3" xfId="8231"/>
    <cellStyle name="RowTitles1-Detail 2 2 2 2 3 2 3 3 2" xfId="8232"/>
    <cellStyle name="RowTitles1-Detail 2 2 2 2 3 2 3 3 2 2" xfId="8233"/>
    <cellStyle name="RowTitles1-Detail 2 2 2 2 3 2 3 4" xfId="8234"/>
    <cellStyle name="RowTitles1-Detail 2 2 2 2 3 2 3 4 2" xfId="8235"/>
    <cellStyle name="RowTitles1-Detail 2 2 2 2 3 2 3 5" xfId="8236"/>
    <cellStyle name="RowTitles1-Detail 2 2 2 2 3 2 4" xfId="8237"/>
    <cellStyle name="RowTitles1-Detail 2 2 2 2 3 2 4 2" xfId="8238"/>
    <cellStyle name="RowTitles1-Detail 2 2 2 2 3 2 5" xfId="8239"/>
    <cellStyle name="RowTitles1-Detail 2 2 2 2 3 2 5 2" xfId="8240"/>
    <cellStyle name="RowTitles1-Detail 2 2 2 2 3 2 5 2 2" xfId="8241"/>
    <cellStyle name="RowTitles1-Detail 2 2 2 2 3 2 5 3" xfId="8242"/>
    <cellStyle name="RowTitles1-Detail 2 2 2 2 3 2 6" xfId="8243"/>
    <cellStyle name="RowTitles1-Detail 2 2 2 2 3 2 6 2" xfId="8244"/>
    <cellStyle name="RowTitles1-Detail 2 2 2 2 3 2 6 2 2" xfId="8245"/>
    <cellStyle name="RowTitles1-Detail 2 2 2 2 3 2 7" xfId="8246"/>
    <cellStyle name="RowTitles1-Detail 2 2 2 2 3 2 7 2" xfId="8247"/>
    <cellStyle name="RowTitles1-Detail 2 2 2 2 3 2 8" xfId="8248"/>
    <cellStyle name="RowTitles1-Detail 2 2 2 2 3 3" xfId="8249"/>
    <cellStyle name="RowTitles1-Detail 2 2 2 2 3 3 2" xfId="8250"/>
    <cellStyle name="RowTitles1-Detail 2 2 2 2 3 3 2 2" xfId="8251"/>
    <cellStyle name="RowTitles1-Detail 2 2 2 2 3 3 2 2 2" xfId="8252"/>
    <cellStyle name="RowTitles1-Detail 2 2 2 2 3 3 2 2 2 2" xfId="8253"/>
    <cellStyle name="RowTitles1-Detail 2 2 2 2 3 3 2 2 3" xfId="8254"/>
    <cellStyle name="RowTitles1-Detail 2 2 2 2 3 3 2 3" xfId="8255"/>
    <cellStyle name="RowTitles1-Detail 2 2 2 2 3 3 2 3 2" xfId="8256"/>
    <cellStyle name="RowTitles1-Detail 2 2 2 2 3 3 2 3 2 2" xfId="8257"/>
    <cellStyle name="RowTitles1-Detail 2 2 2 2 3 3 2 4" xfId="8258"/>
    <cellStyle name="RowTitles1-Detail 2 2 2 2 3 3 2 4 2" xfId="8259"/>
    <cellStyle name="RowTitles1-Detail 2 2 2 2 3 3 2 5" xfId="8260"/>
    <cellStyle name="RowTitles1-Detail 2 2 2 2 3 3 3" xfId="8261"/>
    <cellStyle name="RowTitles1-Detail 2 2 2 2 3 3 3 2" xfId="8262"/>
    <cellStyle name="RowTitles1-Detail 2 2 2 2 3 3 3 2 2" xfId="8263"/>
    <cellStyle name="RowTitles1-Detail 2 2 2 2 3 3 3 2 2 2" xfId="8264"/>
    <cellStyle name="RowTitles1-Detail 2 2 2 2 3 3 3 2 3" xfId="8265"/>
    <cellStyle name="RowTitles1-Detail 2 2 2 2 3 3 3 3" xfId="8266"/>
    <cellStyle name="RowTitles1-Detail 2 2 2 2 3 3 3 3 2" xfId="8267"/>
    <cellStyle name="RowTitles1-Detail 2 2 2 2 3 3 3 3 2 2" xfId="8268"/>
    <cellStyle name="RowTitles1-Detail 2 2 2 2 3 3 3 4" xfId="8269"/>
    <cellStyle name="RowTitles1-Detail 2 2 2 2 3 3 3 4 2" xfId="8270"/>
    <cellStyle name="RowTitles1-Detail 2 2 2 2 3 3 3 5" xfId="8271"/>
    <cellStyle name="RowTitles1-Detail 2 2 2 2 3 3 4" xfId="8272"/>
    <cellStyle name="RowTitles1-Detail 2 2 2 2 3 3 4 2" xfId="8273"/>
    <cellStyle name="RowTitles1-Detail 2 2 2 2 3 3 5" xfId="8274"/>
    <cellStyle name="RowTitles1-Detail 2 2 2 2 3 3 5 2" xfId="8275"/>
    <cellStyle name="RowTitles1-Detail 2 2 2 2 3 3 5 2 2" xfId="8276"/>
    <cellStyle name="RowTitles1-Detail 2 2 2 2 3 4" xfId="8277"/>
    <cellStyle name="RowTitles1-Detail 2 2 2 2 3 4 2" xfId="8278"/>
    <cellStyle name="RowTitles1-Detail 2 2 2 2 3 4 2 2" xfId="8279"/>
    <cellStyle name="RowTitles1-Detail 2 2 2 2 3 4 2 2 2" xfId="8280"/>
    <cellStyle name="RowTitles1-Detail 2 2 2 2 3 4 2 2 2 2" xfId="8281"/>
    <cellStyle name="RowTitles1-Detail 2 2 2 2 3 4 2 2 3" xfId="8282"/>
    <cellStyle name="RowTitles1-Detail 2 2 2 2 3 4 2 3" xfId="8283"/>
    <cellStyle name="RowTitles1-Detail 2 2 2 2 3 4 2 3 2" xfId="8284"/>
    <cellStyle name="RowTitles1-Detail 2 2 2 2 3 4 2 3 2 2" xfId="8285"/>
    <cellStyle name="RowTitles1-Detail 2 2 2 2 3 4 2 4" xfId="8286"/>
    <cellStyle name="RowTitles1-Detail 2 2 2 2 3 4 2 4 2" xfId="8287"/>
    <cellStyle name="RowTitles1-Detail 2 2 2 2 3 4 2 5" xfId="8288"/>
    <cellStyle name="RowTitles1-Detail 2 2 2 2 3 4 3" xfId="8289"/>
    <cellStyle name="RowTitles1-Detail 2 2 2 2 3 4 3 2" xfId="8290"/>
    <cellStyle name="RowTitles1-Detail 2 2 2 2 3 4 3 2 2" xfId="8291"/>
    <cellStyle name="RowTitles1-Detail 2 2 2 2 3 4 3 2 2 2" xfId="8292"/>
    <cellStyle name="RowTitles1-Detail 2 2 2 2 3 4 3 2 3" xfId="8293"/>
    <cellStyle name="RowTitles1-Detail 2 2 2 2 3 4 3 3" xfId="8294"/>
    <cellStyle name="RowTitles1-Detail 2 2 2 2 3 4 3 3 2" xfId="8295"/>
    <cellStyle name="RowTitles1-Detail 2 2 2 2 3 4 3 3 2 2" xfId="8296"/>
    <cellStyle name="RowTitles1-Detail 2 2 2 2 3 4 3 4" xfId="8297"/>
    <cellStyle name="RowTitles1-Detail 2 2 2 2 3 4 3 4 2" xfId="8298"/>
    <cellStyle name="RowTitles1-Detail 2 2 2 2 3 4 3 5" xfId="8299"/>
    <cellStyle name="RowTitles1-Detail 2 2 2 2 3 4 4" xfId="8300"/>
    <cellStyle name="RowTitles1-Detail 2 2 2 2 3 4 4 2" xfId="8301"/>
    <cellStyle name="RowTitles1-Detail 2 2 2 2 3 4 4 2 2" xfId="8302"/>
    <cellStyle name="RowTitles1-Detail 2 2 2 2 3 4 4 3" xfId="8303"/>
    <cellStyle name="RowTitles1-Detail 2 2 2 2 3 4 5" xfId="8304"/>
    <cellStyle name="RowTitles1-Detail 2 2 2 2 3 4 5 2" xfId="8305"/>
    <cellStyle name="RowTitles1-Detail 2 2 2 2 3 4 5 2 2" xfId="8306"/>
    <cellStyle name="RowTitles1-Detail 2 2 2 2 3 4 6" xfId="8307"/>
    <cellStyle name="RowTitles1-Detail 2 2 2 2 3 4 6 2" xfId="8308"/>
    <cellStyle name="RowTitles1-Detail 2 2 2 2 3 4 7" xfId="8309"/>
    <cellStyle name="RowTitles1-Detail 2 2 2 2 3 5" xfId="8310"/>
    <cellStyle name="RowTitles1-Detail 2 2 2 2 3 5 2" xfId="8311"/>
    <cellStyle name="RowTitles1-Detail 2 2 2 2 3 5 2 2" xfId="8312"/>
    <cellStyle name="RowTitles1-Detail 2 2 2 2 3 5 2 2 2" xfId="8313"/>
    <cellStyle name="RowTitles1-Detail 2 2 2 2 3 5 2 2 2 2" xfId="8314"/>
    <cellStyle name="RowTitles1-Detail 2 2 2 2 3 5 2 2 3" xfId="8315"/>
    <cellStyle name="RowTitles1-Detail 2 2 2 2 3 5 2 3" xfId="8316"/>
    <cellStyle name="RowTitles1-Detail 2 2 2 2 3 5 2 3 2" xfId="8317"/>
    <cellStyle name="RowTitles1-Detail 2 2 2 2 3 5 2 3 2 2" xfId="8318"/>
    <cellStyle name="RowTitles1-Detail 2 2 2 2 3 5 2 4" xfId="8319"/>
    <cellStyle name="RowTitles1-Detail 2 2 2 2 3 5 2 4 2" xfId="8320"/>
    <cellStyle name="RowTitles1-Detail 2 2 2 2 3 5 2 5" xfId="8321"/>
    <cellStyle name="RowTitles1-Detail 2 2 2 2 3 5 3" xfId="8322"/>
    <cellStyle name="RowTitles1-Detail 2 2 2 2 3 5 3 2" xfId="8323"/>
    <cellStyle name="RowTitles1-Detail 2 2 2 2 3 5 3 2 2" xfId="8324"/>
    <cellStyle name="RowTitles1-Detail 2 2 2 2 3 5 3 2 2 2" xfId="8325"/>
    <cellStyle name="RowTitles1-Detail 2 2 2 2 3 5 3 2 3" xfId="8326"/>
    <cellStyle name="RowTitles1-Detail 2 2 2 2 3 5 3 3" xfId="8327"/>
    <cellStyle name="RowTitles1-Detail 2 2 2 2 3 5 3 3 2" xfId="8328"/>
    <cellStyle name="RowTitles1-Detail 2 2 2 2 3 5 3 3 2 2" xfId="8329"/>
    <cellStyle name="RowTitles1-Detail 2 2 2 2 3 5 3 4" xfId="8330"/>
    <cellStyle name="RowTitles1-Detail 2 2 2 2 3 5 3 4 2" xfId="8331"/>
    <cellStyle name="RowTitles1-Detail 2 2 2 2 3 5 3 5" xfId="8332"/>
    <cellStyle name="RowTitles1-Detail 2 2 2 2 3 5 4" xfId="8333"/>
    <cellStyle name="RowTitles1-Detail 2 2 2 2 3 5 4 2" xfId="8334"/>
    <cellStyle name="RowTitles1-Detail 2 2 2 2 3 5 4 2 2" xfId="8335"/>
    <cellStyle name="RowTitles1-Detail 2 2 2 2 3 5 4 3" xfId="8336"/>
    <cellStyle name="RowTitles1-Detail 2 2 2 2 3 5 5" xfId="8337"/>
    <cellStyle name="RowTitles1-Detail 2 2 2 2 3 5 5 2" xfId="8338"/>
    <cellStyle name="RowTitles1-Detail 2 2 2 2 3 5 5 2 2" xfId="8339"/>
    <cellStyle name="RowTitles1-Detail 2 2 2 2 3 5 6" xfId="8340"/>
    <cellStyle name="RowTitles1-Detail 2 2 2 2 3 5 6 2" xfId="8341"/>
    <cellStyle name="RowTitles1-Detail 2 2 2 2 3 5 7" xfId="8342"/>
    <cellStyle name="RowTitles1-Detail 2 2 2 2 3 6" xfId="8343"/>
    <cellStyle name="RowTitles1-Detail 2 2 2 2 3 6 2" xfId="8344"/>
    <cellStyle name="RowTitles1-Detail 2 2 2 2 3 6 2 2" xfId="8345"/>
    <cellStyle name="RowTitles1-Detail 2 2 2 2 3 6 2 2 2" xfId="8346"/>
    <cellStyle name="RowTitles1-Detail 2 2 2 2 3 6 2 2 2 2" xfId="8347"/>
    <cellStyle name="RowTitles1-Detail 2 2 2 2 3 6 2 2 3" xfId="8348"/>
    <cellStyle name="RowTitles1-Detail 2 2 2 2 3 6 2 3" xfId="8349"/>
    <cellStyle name="RowTitles1-Detail 2 2 2 2 3 6 2 3 2" xfId="8350"/>
    <cellStyle name="RowTitles1-Detail 2 2 2 2 3 6 2 3 2 2" xfId="8351"/>
    <cellStyle name="RowTitles1-Detail 2 2 2 2 3 6 2 4" xfId="8352"/>
    <cellStyle name="RowTitles1-Detail 2 2 2 2 3 6 2 4 2" xfId="8353"/>
    <cellStyle name="RowTitles1-Detail 2 2 2 2 3 6 2 5" xfId="8354"/>
    <cellStyle name="RowTitles1-Detail 2 2 2 2 3 6 3" xfId="8355"/>
    <cellStyle name="RowTitles1-Detail 2 2 2 2 3 6 3 2" xfId="8356"/>
    <cellStyle name="RowTitles1-Detail 2 2 2 2 3 6 3 2 2" xfId="8357"/>
    <cellStyle name="RowTitles1-Detail 2 2 2 2 3 6 3 2 2 2" xfId="8358"/>
    <cellStyle name="RowTitles1-Detail 2 2 2 2 3 6 3 2 3" xfId="8359"/>
    <cellStyle name="RowTitles1-Detail 2 2 2 2 3 6 3 3" xfId="8360"/>
    <cellStyle name="RowTitles1-Detail 2 2 2 2 3 6 3 3 2" xfId="8361"/>
    <cellStyle name="RowTitles1-Detail 2 2 2 2 3 6 3 3 2 2" xfId="8362"/>
    <cellStyle name="RowTitles1-Detail 2 2 2 2 3 6 3 4" xfId="8363"/>
    <cellStyle name="RowTitles1-Detail 2 2 2 2 3 6 3 4 2" xfId="8364"/>
    <cellStyle name="RowTitles1-Detail 2 2 2 2 3 6 3 5" xfId="8365"/>
    <cellStyle name="RowTitles1-Detail 2 2 2 2 3 6 4" xfId="8366"/>
    <cellStyle name="RowTitles1-Detail 2 2 2 2 3 6 4 2" xfId="8367"/>
    <cellStyle name="RowTitles1-Detail 2 2 2 2 3 6 4 2 2" xfId="8368"/>
    <cellStyle name="RowTitles1-Detail 2 2 2 2 3 6 4 3" xfId="8369"/>
    <cellStyle name="RowTitles1-Detail 2 2 2 2 3 6 5" xfId="8370"/>
    <cellStyle name="RowTitles1-Detail 2 2 2 2 3 6 5 2" xfId="8371"/>
    <cellStyle name="RowTitles1-Detail 2 2 2 2 3 6 5 2 2" xfId="8372"/>
    <cellStyle name="RowTitles1-Detail 2 2 2 2 3 6 6" xfId="8373"/>
    <cellStyle name="RowTitles1-Detail 2 2 2 2 3 6 6 2" xfId="8374"/>
    <cellStyle name="RowTitles1-Detail 2 2 2 2 3 6 7" xfId="8375"/>
    <cellStyle name="RowTitles1-Detail 2 2 2 2 3 7" xfId="8376"/>
    <cellStyle name="RowTitles1-Detail 2 2 2 2 3 7 2" xfId="8377"/>
    <cellStyle name="RowTitles1-Detail 2 2 2 2 3 7 2 2" xfId="8378"/>
    <cellStyle name="RowTitles1-Detail 2 2 2 2 3 7 2 2 2" xfId="8379"/>
    <cellStyle name="RowTitles1-Detail 2 2 2 2 3 7 2 3" xfId="8380"/>
    <cellStyle name="RowTitles1-Detail 2 2 2 2 3 7 3" xfId="8381"/>
    <cellStyle name="RowTitles1-Detail 2 2 2 2 3 7 3 2" xfId="8382"/>
    <cellStyle name="RowTitles1-Detail 2 2 2 2 3 7 3 2 2" xfId="8383"/>
    <cellStyle name="RowTitles1-Detail 2 2 2 2 3 7 4" xfId="8384"/>
    <cellStyle name="RowTitles1-Detail 2 2 2 2 3 7 4 2" xfId="8385"/>
    <cellStyle name="RowTitles1-Detail 2 2 2 2 3 7 5" xfId="8386"/>
    <cellStyle name="RowTitles1-Detail 2 2 2 2 3 8" xfId="8387"/>
    <cellStyle name="RowTitles1-Detail 2 2 2 2 3 8 2" xfId="8388"/>
    <cellStyle name="RowTitles1-Detail 2 2 2 2 3 8 2 2" xfId="8389"/>
    <cellStyle name="RowTitles1-Detail 2 2 2 2 3 8 2 2 2" xfId="8390"/>
    <cellStyle name="RowTitles1-Detail 2 2 2 2 3 8 2 3" xfId="8391"/>
    <cellStyle name="RowTitles1-Detail 2 2 2 2 3 8 3" xfId="8392"/>
    <cellStyle name="RowTitles1-Detail 2 2 2 2 3 8 3 2" xfId="8393"/>
    <cellStyle name="RowTitles1-Detail 2 2 2 2 3 8 3 2 2" xfId="8394"/>
    <cellStyle name="RowTitles1-Detail 2 2 2 2 3 8 4" xfId="8395"/>
    <cellStyle name="RowTitles1-Detail 2 2 2 2 3 8 4 2" xfId="8396"/>
    <cellStyle name="RowTitles1-Detail 2 2 2 2 3 8 5" xfId="8397"/>
    <cellStyle name="RowTitles1-Detail 2 2 2 2 3 9" xfId="8398"/>
    <cellStyle name="RowTitles1-Detail 2 2 2 2 3 9 2" xfId="8399"/>
    <cellStyle name="RowTitles1-Detail 2 2 2 2 3 9 2 2" xfId="8400"/>
    <cellStyle name="RowTitles1-Detail 2 2 2 2 3_STUD aligned by INSTIT" xfId="8401"/>
    <cellStyle name="RowTitles1-Detail 2 2 2 2 4" xfId="8402"/>
    <cellStyle name="RowTitles1-Detail 2 2 2 2 4 2" xfId="8403"/>
    <cellStyle name="RowTitles1-Detail 2 2 2 2 4 2 2" xfId="8404"/>
    <cellStyle name="RowTitles1-Detail 2 2 2 2 4 2 2 2" xfId="8405"/>
    <cellStyle name="RowTitles1-Detail 2 2 2 2 4 2 2 2 2" xfId="8406"/>
    <cellStyle name="RowTitles1-Detail 2 2 2 2 4 2 2 2 2 2" xfId="8407"/>
    <cellStyle name="RowTitles1-Detail 2 2 2 2 4 2 2 2 3" xfId="8408"/>
    <cellStyle name="RowTitles1-Detail 2 2 2 2 4 2 2 3" xfId="8409"/>
    <cellStyle name="RowTitles1-Detail 2 2 2 2 4 2 2 3 2" xfId="8410"/>
    <cellStyle name="RowTitles1-Detail 2 2 2 2 4 2 2 3 2 2" xfId="8411"/>
    <cellStyle name="RowTitles1-Detail 2 2 2 2 4 2 2 4" xfId="8412"/>
    <cellStyle name="RowTitles1-Detail 2 2 2 2 4 2 2 4 2" xfId="8413"/>
    <cellStyle name="RowTitles1-Detail 2 2 2 2 4 2 2 5" xfId="8414"/>
    <cellStyle name="RowTitles1-Detail 2 2 2 2 4 2 3" xfId="8415"/>
    <cellStyle name="RowTitles1-Detail 2 2 2 2 4 2 3 2" xfId="8416"/>
    <cellStyle name="RowTitles1-Detail 2 2 2 2 4 2 3 2 2" xfId="8417"/>
    <cellStyle name="RowTitles1-Detail 2 2 2 2 4 2 3 2 2 2" xfId="8418"/>
    <cellStyle name="RowTitles1-Detail 2 2 2 2 4 2 3 2 3" xfId="8419"/>
    <cellStyle name="RowTitles1-Detail 2 2 2 2 4 2 3 3" xfId="8420"/>
    <cellStyle name="RowTitles1-Detail 2 2 2 2 4 2 3 3 2" xfId="8421"/>
    <cellStyle name="RowTitles1-Detail 2 2 2 2 4 2 3 3 2 2" xfId="8422"/>
    <cellStyle name="RowTitles1-Detail 2 2 2 2 4 2 3 4" xfId="8423"/>
    <cellStyle name="RowTitles1-Detail 2 2 2 2 4 2 3 4 2" xfId="8424"/>
    <cellStyle name="RowTitles1-Detail 2 2 2 2 4 2 3 5" xfId="8425"/>
    <cellStyle name="RowTitles1-Detail 2 2 2 2 4 2 4" xfId="8426"/>
    <cellStyle name="RowTitles1-Detail 2 2 2 2 4 2 4 2" xfId="8427"/>
    <cellStyle name="RowTitles1-Detail 2 2 2 2 4 2 5" xfId="8428"/>
    <cellStyle name="RowTitles1-Detail 2 2 2 2 4 2 5 2" xfId="8429"/>
    <cellStyle name="RowTitles1-Detail 2 2 2 2 4 2 5 2 2" xfId="8430"/>
    <cellStyle name="RowTitles1-Detail 2 2 2 2 4 2 5 3" xfId="8431"/>
    <cellStyle name="RowTitles1-Detail 2 2 2 2 4 2 6" xfId="8432"/>
    <cellStyle name="RowTitles1-Detail 2 2 2 2 4 2 6 2" xfId="8433"/>
    <cellStyle name="RowTitles1-Detail 2 2 2 2 4 2 6 2 2" xfId="8434"/>
    <cellStyle name="RowTitles1-Detail 2 2 2 2 4 3" xfId="8435"/>
    <cellStyle name="RowTitles1-Detail 2 2 2 2 4 3 2" xfId="8436"/>
    <cellStyle name="RowTitles1-Detail 2 2 2 2 4 3 2 2" xfId="8437"/>
    <cellStyle name="RowTitles1-Detail 2 2 2 2 4 3 2 2 2" xfId="8438"/>
    <cellStyle name="RowTitles1-Detail 2 2 2 2 4 3 2 2 2 2" xfId="8439"/>
    <cellStyle name="RowTitles1-Detail 2 2 2 2 4 3 2 2 3" xfId="8440"/>
    <cellStyle name="RowTitles1-Detail 2 2 2 2 4 3 2 3" xfId="8441"/>
    <cellStyle name="RowTitles1-Detail 2 2 2 2 4 3 2 3 2" xfId="8442"/>
    <cellStyle name="RowTitles1-Detail 2 2 2 2 4 3 2 3 2 2" xfId="8443"/>
    <cellStyle name="RowTitles1-Detail 2 2 2 2 4 3 2 4" xfId="8444"/>
    <cellStyle name="RowTitles1-Detail 2 2 2 2 4 3 2 4 2" xfId="8445"/>
    <cellStyle name="RowTitles1-Detail 2 2 2 2 4 3 2 5" xfId="8446"/>
    <cellStyle name="RowTitles1-Detail 2 2 2 2 4 3 3" xfId="8447"/>
    <cellStyle name="RowTitles1-Detail 2 2 2 2 4 3 3 2" xfId="8448"/>
    <cellStyle name="RowTitles1-Detail 2 2 2 2 4 3 3 2 2" xfId="8449"/>
    <cellStyle name="RowTitles1-Detail 2 2 2 2 4 3 3 2 2 2" xfId="8450"/>
    <cellStyle name="RowTitles1-Detail 2 2 2 2 4 3 3 2 3" xfId="8451"/>
    <cellStyle name="RowTitles1-Detail 2 2 2 2 4 3 3 3" xfId="8452"/>
    <cellStyle name="RowTitles1-Detail 2 2 2 2 4 3 3 3 2" xfId="8453"/>
    <cellStyle name="RowTitles1-Detail 2 2 2 2 4 3 3 3 2 2" xfId="8454"/>
    <cellStyle name="RowTitles1-Detail 2 2 2 2 4 3 3 4" xfId="8455"/>
    <cellStyle name="RowTitles1-Detail 2 2 2 2 4 3 3 4 2" xfId="8456"/>
    <cellStyle name="RowTitles1-Detail 2 2 2 2 4 3 3 5" xfId="8457"/>
    <cellStyle name="RowTitles1-Detail 2 2 2 2 4 3 4" xfId="8458"/>
    <cellStyle name="RowTitles1-Detail 2 2 2 2 4 3 4 2" xfId="8459"/>
    <cellStyle name="RowTitles1-Detail 2 2 2 2 4 3 5" xfId="8460"/>
    <cellStyle name="RowTitles1-Detail 2 2 2 2 4 3 5 2" xfId="8461"/>
    <cellStyle name="RowTitles1-Detail 2 2 2 2 4 3 5 2 2" xfId="8462"/>
    <cellStyle name="RowTitles1-Detail 2 2 2 2 4 3 6" xfId="8463"/>
    <cellStyle name="RowTitles1-Detail 2 2 2 2 4 3 6 2" xfId="8464"/>
    <cellStyle name="RowTitles1-Detail 2 2 2 2 4 3 7" xfId="8465"/>
    <cellStyle name="RowTitles1-Detail 2 2 2 2 4 4" xfId="8466"/>
    <cellStyle name="RowTitles1-Detail 2 2 2 2 4 4 2" xfId="8467"/>
    <cellStyle name="RowTitles1-Detail 2 2 2 2 4 4 2 2" xfId="8468"/>
    <cellStyle name="RowTitles1-Detail 2 2 2 2 4 4 2 2 2" xfId="8469"/>
    <cellStyle name="RowTitles1-Detail 2 2 2 2 4 4 2 2 2 2" xfId="8470"/>
    <cellStyle name="RowTitles1-Detail 2 2 2 2 4 4 2 2 3" xfId="8471"/>
    <cellStyle name="RowTitles1-Detail 2 2 2 2 4 4 2 3" xfId="8472"/>
    <cellStyle name="RowTitles1-Detail 2 2 2 2 4 4 2 3 2" xfId="8473"/>
    <cellStyle name="RowTitles1-Detail 2 2 2 2 4 4 2 3 2 2" xfId="8474"/>
    <cellStyle name="RowTitles1-Detail 2 2 2 2 4 4 2 4" xfId="8475"/>
    <cellStyle name="RowTitles1-Detail 2 2 2 2 4 4 2 4 2" xfId="8476"/>
    <cellStyle name="RowTitles1-Detail 2 2 2 2 4 4 2 5" xfId="8477"/>
    <cellStyle name="RowTitles1-Detail 2 2 2 2 4 4 3" xfId="8478"/>
    <cellStyle name="RowTitles1-Detail 2 2 2 2 4 4 3 2" xfId="8479"/>
    <cellStyle name="RowTitles1-Detail 2 2 2 2 4 4 3 2 2" xfId="8480"/>
    <cellStyle name="RowTitles1-Detail 2 2 2 2 4 4 3 2 2 2" xfId="8481"/>
    <cellStyle name="RowTitles1-Detail 2 2 2 2 4 4 3 2 3" xfId="8482"/>
    <cellStyle name="RowTitles1-Detail 2 2 2 2 4 4 3 3" xfId="8483"/>
    <cellStyle name="RowTitles1-Detail 2 2 2 2 4 4 3 3 2" xfId="8484"/>
    <cellStyle name="RowTitles1-Detail 2 2 2 2 4 4 3 3 2 2" xfId="8485"/>
    <cellStyle name="RowTitles1-Detail 2 2 2 2 4 4 3 4" xfId="8486"/>
    <cellStyle name="RowTitles1-Detail 2 2 2 2 4 4 3 4 2" xfId="8487"/>
    <cellStyle name="RowTitles1-Detail 2 2 2 2 4 4 3 5" xfId="8488"/>
    <cellStyle name="RowTitles1-Detail 2 2 2 2 4 4 4" xfId="8489"/>
    <cellStyle name="RowTitles1-Detail 2 2 2 2 4 4 4 2" xfId="8490"/>
    <cellStyle name="RowTitles1-Detail 2 2 2 2 4 4 5" xfId="8491"/>
    <cellStyle name="RowTitles1-Detail 2 2 2 2 4 4 5 2" xfId="8492"/>
    <cellStyle name="RowTitles1-Detail 2 2 2 2 4 4 5 2 2" xfId="8493"/>
    <cellStyle name="RowTitles1-Detail 2 2 2 2 4 4 5 3" xfId="8494"/>
    <cellStyle name="RowTitles1-Detail 2 2 2 2 4 4 6" xfId="8495"/>
    <cellStyle name="RowTitles1-Detail 2 2 2 2 4 4 6 2" xfId="8496"/>
    <cellStyle name="RowTitles1-Detail 2 2 2 2 4 4 6 2 2" xfId="8497"/>
    <cellStyle name="RowTitles1-Detail 2 2 2 2 4 4 7" xfId="8498"/>
    <cellStyle name="RowTitles1-Detail 2 2 2 2 4 4 7 2" xfId="8499"/>
    <cellStyle name="RowTitles1-Detail 2 2 2 2 4 4 8" xfId="8500"/>
    <cellStyle name="RowTitles1-Detail 2 2 2 2 4 5" xfId="8501"/>
    <cellStyle name="RowTitles1-Detail 2 2 2 2 4 5 2" xfId="8502"/>
    <cellStyle name="RowTitles1-Detail 2 2 2 2 4 5 2 2" xfId="8503"/>
    <cellStyle name="RowTitles1-Detail 2 2 2 2 4 5 2 2 2" xfId="8504"/>
    <cellStyle name="RowTitles1-Detail 2 2 2 2 4 5 2 2 2 2" xfId="8505"/>
    <cellStyle name="RowTitles1-Detail 2 2 2 2 4 5 2 2 3" xfId="8506"/>
    <cellStyle name="RowTitles1-Detail 2 2 2 2 4 5 2 3" xfId="8507"/>
    <cellStyle name="RowTitles1-Detail 2 2 2 2 4 5 2 3 2" xfId="8508"/>
    <cellStyle name="RowTitles1-Detail 2 2 2 2 4 5 2 3 2 2" xfId="8509"/>
    <cellStyle name="RowTitles1-Detail 2 2 2 2 4 5 2 4" xfId="8510"/>
    <cellStyle name="RowTitles1-Detail 2 2 2 2 4 5 2 4 2" xfId="8511"/>
    <cellStyle name="RowTitles1-Detail 2 2 2 2 4 5 2 5" xfId="8512"/>
    <cellStyle name="RowTitles1-Detail 2 2 2 2 4 5 3" xfId="8513"/>
    <cellStyle name="RowTitles1-Detail 2 2 2 2 4 5 3 2" xfId="8514"/>
    <cellStyle name="RowTitles1-Detail 2 2 2 2 4 5 3 2 2" xfId="8515"/>
    <cellStyle name="RowTitles1-Detail 2 2 2 2 4 5 3 2 2 2" xfId="8516"/>
    <cellStyle name="RowTitles1-Detail 2 2 2 2 4 5 3 2 3" xfId="8517"/>
    <cellStyle name="RowTitles1-Detail 2 2 2 2 4 5 3 3" xfId="8518"/>
    <cellStyle name="RowTitles1-Detail 2 2 2 2 4 5 3 3 2" xfId="8519"/>
    <cellStyle name="RowTitles1-Detail 2 2 2 2 4 5 3 3 2 2" xfId="8520"/>
    <cellStyle name="RowTitles1-Detail 2 2 2 2 4 5 3 4" xfId="8521"/>
    <cellStyle name="RowTitles1-Detail 2 2 2 2 4 5 3 4 2" xfId="8522"/>
    <cellStyle name="RowTitles1-Detail 2 2 2 2 4 5 3 5" xfId="8523"/>
    <cellStyle name="RowTitles1-Detail 2 2 2 2 4 5 4" xfId="8524"/>
    <cellStyle name="RowTitles1-Detail 2 2 2 2 4 5 4 2" xfId="8525"/>
    <cellStyle name="RowTitles1-Detail 2 2 2 2 4 5 4 2 2" xfId="8526"/>
    <cellStyle name="RowTitles1-Detail 2 2 2 2 4 5 4 3" xfId="8527"/>
    <cellStyle name="RowTitles1-Detail 2 2 2 2 4 5 5" xfId="8528"/>
    <cellStyle name="RowTitles1-Detail 2 2 2 2 4 5 5 2" xfId="8529"/>
    <cellStyle name="RowTitles1-Detail 2 2 2 2 4 5 5 2 2" xfId="8530"/>
    <cellStyle name="RowTitles1-Detail 2 2 2 2 4 5 6" xfId="8531"/>
    <cellStyle name="RowTitles1-Detail 2 2 2 2 4 5 6 2" xfId="8532"/>
    <cellStyle name="RowTitles1-Detail 2 2 2 2 4 5 7" xfId="8533"/>
    <cellStyle name="RowTitles1-Detail 2 2 2 2 4 6" xfId="8534"/>
    <cellStyle name="RowTitles1-Detail 2 2 2 2 4 6 2" xfId="8535"/>
    <cellStyle name="RowTitles1-Detail 2 2 2 2 4 6 2 2" xfId="8536"/>
    <cellStyle name="RowTitles1-Detail 2 2 2 2 4 6 2 2 2" xfId="8537"/>
    <cellStyle name="RowTitles1-Detail 2 2 2 2 4 6 2 2 2 2" xfId="8538"/>
    <cellStyle name="RowTitles1-Detail 2 2 2 2 4 6 2 2 3" xfId="8539"/>
    <cellStyle name="RowTitles1-Detail 2 2 2 2 4 6 2 3" xfId="8540"/>
    <cellStyle name="RowTitles1-Detail 2 2 2 2 4 6 2 3 2" xfId="8541"/>
    <cellStyle name="RowTitles1-Detail 2 2 2 2 4 6 2 3 2 2" xfId="8542"/>
    <cellStyle name="RowTitles1-Detail 2 2 2 2 4 6 2 4" xfId="8543"/>
    <cellStyle name="RowTitles1-Detail 2 2 2 2 4 6 2 4 2" xfId="8544"/>
    <cellStyle name="RowTitles1-Detail 2 2 2 2 4 6 2 5" xfId="8545"/>
    <cellStyle name="RowTitles1-Detail 2 2 2 2 4 6 3" xfId="8546"/>
    <cellStyle name="RowTitles1-Detail 2 2 2 2 4 6 3 2" xfId="8547"/>
    <cellStyle name="RowTitles1-Detail 2 2 2 2 4 6 3 2 2" xfId="8548"/>
    <cellStyle name="RowTitles1-Detail 2 2 2 2 4 6 3 2 2 2" xfId="8549"/>
    <cellStyle name="RowTitles1-Detail 2 2 2 2 4 6 3 2 3" xfId="8550"/>
    <cellStyle name="RowTitles1-Detail 2 2 2 2 4 6 3 3" xfId="8551"/>
    <cellStyle name="RowTitles1-Detail 2 2 2 2 4 6 3 3 2" xfId="8552"/>
    <cellStyle name="RowTitles1-Detail 2 2 2 2 4 6 3 3 2 2" xfId="8553"/>
    <cellStyle name="RowTitles1-Detail 2 2 2 2 4 6 3 4" xfId="8554"/>
    <cellStyle name="RowTitles1-Detail 2 2 2 2 4 6 3 4 2" xfId="8555"/>
    <cellStyle name="RowTitles1-Detail 2 2 2 2 4 6 3 5" xfId="8556"/>
    <cellStyle name="RowTitles1-Detail 2 2 2 2 4 6 4" xfId="8557"/>
    <cellStyle name="RowTitles1-Detail 2 2 2 2 4 6 4 2" xfId="8558"/>
    <cellStyle name="RowTitles1-Detail 2 2 2 2 4 6 4 2 2" xfId="8559"/>
    <cellStyle name="RowTitles1-Detail 2 2 2 2 4 6 4 3" xfId="8560"/>
    <cellStyle name="RowTitles1-Detail 2 2 2 2 4 6 5" xfId="8561"/>
    <cellStyle name="RowTitles1-Detail 2 2 2 2 4 6 5 2" xfId="8562"/>
    <cellStyle name="RowTitles1-Detail 2 2 2 2 4 6 5 2 2" xfId="8563"/>
    <cellStyle name="RowTitles1-Detail 2 2 2 2 4 6 6" xfId="8564"/>
    <cellStyle name="RowTitles1-Detail 2 2 2 2 4 6 6 2" xfId="8565"/>
    <cellStyle name="RowTitles1-Detail 2 2 2 2 4 6 7" xfId="8566"/>
    <cellStyle name="RowTitles1-Detail 2 2 2 2 4 7" xfId="8567"/>
    <cellStyle name="RowTitles1-Detail 2 2 2 2 4 7 2" xfId="8568"/>
    <cellStyle name="RowTitles1-Detail 2 2 2 2 4 7 2 2" xfId="8569"/>
    <cellStyle name="RowTitles1-Detail 2 2 2 2 4 7 2 2 2" xfId="8570"/>
    <cellStyle name="RowTitles1-Detail 2 2 2 2 4 7 2 3" xfId="8571"/>
    <cellStyle name="RowTitles1-Detail 2 2 2 2 4 7 3" xfId="8572"/>
    <cellStyle name="RowTitles1-Detail 2 2 2 2 4 7 3 2" xfId="8573"/>
    <cellStyle name="RowTitles1-Detail 2 2 2 2 4 7 3 2 2" xfId="8574"/>
    <cellStyle name="RowTitles1-Detail 2 2 2 2 4 7 4" xfId="8575"/>
    <cellStyle name="RowTitles1-Detail 2 2 2 2 4 7 4 2" xfId="8576"/>
    <cellStyle name="RowTitles1-Detail 2 2 2 2 4 7 5" xfId="8577"/>
    <cellStyle name="RowTitles1-Detail 2 2 2 2 4 8" xfId="8578"/>
    <cellStyle name="RowTitles1-Detail 2 2 2 2 4 8 2" xfId="8579"/>
    <cellStyle name="RowTitles1-Detail 2 2 2 2 4 9" xfId="8580"/>
    <cellStyle name="RowTitles1-Detail 2 2 2 2 4 9 2" xfId="8581"/>
    <cellStyle name="RowTitles1-Detail 2 2 2 2 4 9 2 2" xfId="8582"/>
    <cellStyle name="RowTitles1-Detail 2 2 2 2 4_STUD aligned by INSTIT" xfId="8583"/>
    <cellStyle name="RowTitles1-Detail 2 2 2 2 5" xfId="8584"/>
    <cellStyle name="RowTitles1-Detail 2 2 2 2 5 2" xfId="8585"/>
    <cellStyle name="RowTitles1-Detail 2 2 2 2 5 2 2" xfId="8586"/>
    <cellStyle name="RowTitles1-Detail 2 2 2 2 5 2 2 2" xfId="8587"/>
    <cellStyle name="RowTitles1-Detail 2 2 2 2 5 2 2 2 2" xfId="8588"/>
    <cellStyle name="RowTitles1-Detail 2 2 2 2 5 2 2 3" xfId="8589"/>
    <cellStyle name="RowTitles1-Detail 2 2 2 2 5 2 3" xfId="8590"/>
    <cellStyle name="RowTitles1-Detail 2 2 2 2 5 2 3 2" xfId="8591"/>
    <cellStyle name="RowTitles1-Detail 2 2 2 2 5 2 3 2 2" xfId="8592"/>
    <cellStyle name="RowTitles1-Detail 2 2 2 2 5 2 4" xfId="8593"/>
    <cellStyle name="RowTitles1-Detail 2 2 2 2 5 2 4 2" xfId="8594"/>
    <cellStyle name="RowTitles1-Detail 2 2 2 2 5 2 5" xfId="8595"/>
    <cellStyle name="RowTitles1-Detail 2 2 2 2 5 3" xfId="8596"/>
    <cellStyle name="RowTitles1-Detail 2 2 2 2 5 3 2" xfId="8597"/>
    <cellStyle name="RowTitles1-Detail 2 2 2 2 5 3 2 2" xfId="8598"/>
    <cellStyle name="RowTitles1-Detail 2 2 2 2 5 3 2 2 2" xfId="8599"/>
    <cellStyle name="RowTitles1-Detail 2 2 2 2 5 3 2 3" xfId="8600"/>
    <cellStyle name="RowTitles1-Detail 2 2 2 2 5 3 3" xfId="8601"/>
    <cellStyle name="RowTitles1-Detail 2 2 2 2 5 3 3 2" xfId="8602"/>
    <cellStyle name="RowTitles1-Detail 2 2 2 2 5 3 3 2 2" xfId="8603"/>
    <cellStyle name="RowTitles1-Detail 2 2 2 2 5 3 4" xfId="8604"/>
    <cellStyle name="RowTitles1-Detail 2 2 2 2 5 3 4 2" xfId="8605"/>
    <cellStyle name="RowTitles1-Detail 2 2 2 2 5 3 5" xfId="8606"/>
    <cellStyle name="RowTitles1-Detail 2 2 2 2 5 4" xfId="8607"/>
    <cellStyle name="RowTitles1-Detail 2 2 2 2 5 4 2" xfId="8608"/>
    <cellStyle name="RowTitles1-Detail 2 2 2 2 5 5" xfId="8609"/>
    <cellStyle name="RowTitles1-Detail 2 2 2 2 5 5 2" xfId="8610"/>
    <cellStyle name="RowTitles1-Detail 2 2 2 2 5 5 2 2" xfId="8611"/>
    <cellStyle name="RowTitles1-Detail 2 2 2 2 5 5 3" xfId="8612"/>
    <cellStyle name="RowTitles1-Detail 2 2 2 2 5 6" xfId="8613"/>
    <cellStyle name="RowTitles1-Detail 2 2 2 2 5 6 2" xfId="8614"/>
    <cellStyle name="RowTitles1-Detail 2 2 2 2 5 6 2 2" xfId="8615"/>
    <cellStyle name="RowTitles1-Detail 2 2 2 2 6" xfId="8616"/>
    <cellStyle name="RowTitles1-Detail 2 2 2 2 6 2" xfId="8617"/>
    <cellStyle name="RowTitles1-Detail 2 2 2 2 6 2 2" xfId="8618"/>
    <cellStyle name="RowTitles1-Detail 2 2 2 2 6 2 2 2" xfId="8619"/>
    <cellStyle name="RowTitles1-Detail 2 2 2 2 6 2 2 2 2" xfId="8620"/>
    <cellStyle name="RowTitles1-Detail 2 2 2 2 6 2 2 3" xfId="8621"/>
    <cellStyle name="RowTitles1-Detail 2 2 2 2 6 2 3" xfId="8622"/>
    <cellStyle name="RowTitles1-Detail 2 2 2 2 6 2 3 2" xfId="8623"/>
    <cellStyle name="RowTitles1-Detail 2 2 2 2 6 2 3 2 2" xfId="8624"/>
    <cellStyle name="RowTitles1-Detail 2 2 2 2 6 2 4" xfId="8625"/>
    <cellStyle name="RowTitles1-Detail 2 2 2 2 6 2 4 2" xfId="8626"/>
    <cellStyle name="RowTitles1-Detail 2 2 2 2 6 2 5" xfId="8627"/>
    <cellStyle name="RowTitles1-Detail 2 2 2 2 6 3" xfId="8628"/>
    <cellStyle name="RowTitles1-Detail 2 2 2 2 6 3 2" xfId="8629"/>
    <cellStyle name="RowTitles1-Detail 2 2 2 2 6 3 2 2" xfId="8630"/>
    <cellStyle name="RowTitles1-Detail 2 2 2 2 6 3 2 2 2" xfId="8631"/>
    <cellStyle name="RowTitles1-Detail 2 2 2 2 6 3 2 3" xfId="8632"/>
    <cellStyle name="RowTitles1-Detail 2 2 2 2 6 3 3" xfId="8633"/>
    <cellStyle name="RowTitles1-Detail 2 2 2 2 6 3 3 2" xfId="8634"/>
    <cellStyle name="RowTitles1-Detail 2 2 2 2 6 3 3 2 2" xfId="8635"/>
    <cellStyle name="RowTitles1-Detail 2 2 2 2 6 3 4" xfId="8636"/>
    <cellStyle name="RowTitles1-Detail 2 2 2 2 6 3 4 2" xfId="8637"/>
    <cellStyle name="RowTitles1-Detail 2 2 2 2 6 3 5" xfId="8638"/>
    <cellStyle name="RowTitles1-Detail 2 2 2 2 6 4" xfId="8639"/>
    <cellStyle name="RowTitles1-Detail 2 2 2 2 6 4 2" xfId="8640"/>
    <cellStyle name="RowTitles1-Detail 2 2 2 2 6 5" xfId="8641"/>
    <cellStyle name="RowTitles1-Detail 2 2 2 2 6 5 2" xfId="8642"/>
    <cellStyle name="RowTitles1-Detail 2 2 2 2 6 5 2 2" xfId="8643"/>
    <cellStyle name="RowTitles1-Detail 2 2 2 2 6 6" xfId="8644"/>
    <cellStyle name="RowTitles1-Detail 2 2 2 2 6 6 2" xfId="8645"/>
    <cellStyle name="RowTitles1-Detail 2 2 2 2 6 7" xfId="8646"/>
    <cellStyle name="RowTitles1-Detail 2 2 2 2 7" xfId="8647"/>
    <cellStyle name="RowTitles1-Detail 2 2 2 2 7 2" xfId="8648"/>
    <cellStyle name="RowTitles1-Detail 2 2 2 2 7 2 2" xfId="8649"/>
    <cellStyle name="RowTitles1-Detail 2 2 2 2 7 2 2 2" xfId="8650"/>
    <cellStyle name="RowTitles1-Detail 2 2 2 2 7 2 2 2 2" xfId="8651"/>
    <cellStyle name="RowTitles1-Detail 2 2 2 2 7 2 2 3" xfId="8652"/>
    <cellStyle name="RowTitles1-Detail 2 2 2 2 7 2 3" xfId="8653"/>
    <cellStyle name="RowTitles1-Detail 2 2 2 2 7 2 3 2" xfId="8654"/>
    <cellStyle name="RowTitles1-Detail 2 2 2 2 7 2 3 2 2" xfId="8655"/>
    <cellStyle name="RowTitles1-Detail 2 2 2 2 7 2 4" xfId="8656"/>
    <cellStyle name="RowTitles1-Detail 2 2 2 2 7 2 4 2" xfId="8657"/>
    <cellStyle name="RowTitles1-Detail 2 2 2 2 7 2 5" xfId="8658"/>
    <cellStyle name="RowTitles1-Detail 2 2 2 2 7 3" xfId="8659"/>
    <cellStyle name="RowTitles1-Detail 2 2 2 2 7 3 2" xfId="8660"/>
    <cellStyle name="RowTitles1-Detail 2 2 2 2 7 3 2 2" xfId="8661"/>
    <cellStyle name="RowTitles1-Detail 2 2 2 2 7 3 2 2 2" xfId="8662"/>
    <cellStyle name="RowTitles1-Detail 2 2 2 2 7 3 2 3" xfId="8663"/>
    <cellStyle name="RowTitles1-Detail 2 2 2 2 7 3 3" xfId="8664"/>
    <cellStyle name="RowTitles1-Detail 2 2 2 2 7 3 3 2" xfId="8665"/>
    <cellStyle name="RowTitles1-Detail 2 2 2 2 7 3 3 2 2" xfId="8666"/>
    <cellStyle name="RowTitles1-Detail 2 2 2 2 7 3 4" xfId="8667"/>
    <cellStyle name="RowTitles1-Detail 2 2 2 2 7 3 4 2" xfId="8668"/>
    <cellStyle name="RowTitles1-Detail 2 2 2 2 7 3 5" xfId="8669"/>
    <cellStyle name="RowTitles1-Detail 2 2 2 2 7 4" xfId="8670"/>
    <cellStyle name="RowTitles1-Detail 2 2 2 2 7 4 2" xfId="8671"/>
    <cellStyle name="RowTitles1-Detail 2 2 2 2 7 5" xfId="8672"/>
    <cellStyle name="RowTitles1-Detail 2 2 2 2 7 5 2" xfId="8673"/>
    <cellStyle name="RowTitles1-Detail 2 2 2 2 7 5 2 2" xfId="8674"/>
    <cellStyle name="RowTitles1-Detail 2 2 2 2 7 5 3" xfId="8675"/>
    <cellStyle name="RowTitles1-Detail 2 2 2 2 7 6" xfId="8676"/>
    <cellStyle name="RowTitles1-Detail 2 2 2 2 7 6 2" xfId="8677"/>
    <cellStyle name="RowTitles1-Detail 2 2 2 2 7 6 2 2" xfId="8678"/>
    <cellStyle name="RowTitles1-Detail 2 2 2 2 7 7" xfId="8679"/>
    <cellStyle name="RowTitles1-Detail 2 2 2 2 7 7 2" xfId="8680"/>
    <cellStyle name="RowTitles1-Detail 2 2 2 2 7 8" xfId="8681"/>
    <cellStyle name="RowTitles1-Detail 2 2 2 2 8" xfId="8682"/>
    <cellStyle name="RowTitles1-Detail 2 2 2 2 8 2" xfId="8683"/>
    <cellStyle name="RowTitles1-Detail 2 2 2 2 8 2 2" xfId="8684"/>
    <cellStyle name="RowTitles1-Detail 2 2 2 2 8 2 2 2" xfId="8685"/>
    <cellStyle name="RowTitles1-Detail 2 2 2 2 8 2 2 2 2" xfId="8686"/>
    <cellStyle name="RowTitles1-Detail 2 2 2 2 8 2 2 3" xfId="8687"/>
    <cellStyle name="RowTitles1-Detail 2 2 2 2 8 2 3" xfId="8688"/>
    <cellStyle name="RowTitles1-Detail 2 2 2 2 8 2 3 2" xfId="8689"/>
    <cellStyle name="RowTitles1-Detail 2 2 2 2 8 2 3 2 2" xfId="8690"/>
    <cellStyle name="RowTitles1-Detail 2 2 2 2 8 2 4" xfId="8691"/>
    <cellStyle name="RowTitles1-Detail 2 2 2 2 8 2 4 2" xfId="8692"/>
    <cellStyle name="RowTitles1-Detail 2 2 2 2 8 2 5" xfId="8693"/>
    <cellStyle name="RowTitles1-Detail 2 2 2 2 8 3" xfId="8694"/>
    <cellStyle name="RowTitles1-Detail 2 2 2 2 8 3 2" xfId="8695"/>
    <cellStyle name="RowTitles1-Detail 2 2 2 2 8 3 2 2" xfId="8696"/>
    <cellStyle name="RowTitles1-Detail 2 2 2 2 8 3 2 2 2" xfId="8697"/>
    <cellStyle name="RowTitles1-Detail 2 2 2 2 8 3 2 3" xfId="8698"/>
    <cellStyle name="RowTitles1-Detail 2 2 2 2 8 3 3" xfId="8699"/>
    <cellStyle name="RowTitles1-Detail 2 2 2 2 8 3 3 2" xfId="8700"/>
    <cellStyle name="RowTitles1-Detail 2 2 2 2 8 3 3 2 2" xfId="8701"/>
    <cellStyle name="RowTitles1-Detail 2 2 2 2 8 3 4" xfId="8702"/>
    <cellStyle name="RowTitles1-Detail 2 2 2 2 8 3 4 2" xfId="8703"/>
    <cellStyle name="RowTitles1-Detail 2 2 2 2 8 3 5" xfId="8704"/>
    <cellStyle name="RowTitles1-Detail 2 2 2 2 8 4" xfId="8705"/>
    <cellStyle name="RowTitles1-Detail 2 2 2 2 8 4 2" xfId="8706"/>
    <cellStyle name="RowTitles1-Detail 2 2 2 2 8 4 2 2" xfId="8707"/>
    <cellStyle name="RowTitles1-Detail 2 2 2 2 8 4 3" xfId="8708"/>
    <cellStyle name="RowTitles1-Detail 2 2 2 2 8 5" xfId="8709"/>
    <cellStyle name="RowTitles1-Detail 2 2 2 2 8 5 2" xfId="8710"/>
    <cellStyle name="RowTitles1-Detail 2 2 2 2 8 5 2 2" xfId="8711"/>
    <cellStyle name="RowTitles1-Detail 2 2 2 2 8 6" xfId="8712"/>
    <cellStyle name="RowTitles1-Detail 2 2 2 2 8 6 2" xfId="8713"/>
    <cellStyle name="RowTitles1-Detail 2 2 2 2 8 7" xfId="8714"/>
    <cellStyle name="RowTitles1-Detail 2 2 2 2 9" xfId="8715"/>
    <cellStyle name="RowTitles1-Detail 2 2 2 2 9 2" xfId="8716"/>
    <cellStyle name="RowTitles1-Detail 2 2 2 2 9 2 2" xfId="8717"/>
    <cellStyle name="RowTitles1-Detail 2 2 2 2 9 2 2 2" xfId="8718"/>
    <cellStyle name="RowTitles1-Detail 2 2 2 2 9 2 2 2 2" xfId="8719"/>
    <cellStyle name="RowTitles1-Detail 2 2 2 2 9 2 2 3" xfId="8720"/>
    <cellStyle name="RowTitles1-Detail 2 2 2 2 9 2 3" xfId="8721"/>
    <cellStyle name="RowTitles1-Detail 2 2 2 2 9 2 3 2" xfId="8722"/>
    <cellStyle name="RowTitles1-Detail 2 2 2 2 9 2 3 2 2" xfId="8723"/>
    <cellStyle name="RowTitles1-Detail 2 2 2 2 9 2 4" xfId="8724"/>
    <cellStyle name="RowTitles1-Detail 2 2 2 2 9 2 4 2" xfId="8725"/>
    <cellStyle name="RowTitles1-Detail 2 2 2 2 9 2 5" xfId="8726"/>
    <cellStyle name="RowTitles1-Detail 2 2 2 2 9 3" xfId="8727"/>
    <cellStyle name="RowTitles1-Detail 2 2 2 2 9 3 2" xfId="8728"/>
    <cellStyle name="RowTitles1-Detail 2 2 2 2 9 3 2 2" xfId="8729"/>
    <cellStyle name="RowTitles1-Detail 2 2 2 2 9 3 2 2 2" xfId="8730"/>
    <cellStyle name="RowTitles1-Detail 2 2 2 2 9 3 2 3" xfId="8731"/>
    <cellStyle name="RowTitles1-Detail 2 2 2 2 9 3 3" xfId="8732"/>
    <cellStyle name="RowTitles1-Detail 2 2 2 2 9 3 3 2" xfId="8733"/>
    <cellStyle name="RowTitles1-Detail 2 2 2 2 9 3 3 2 2" xfId="8734"/>
    <cellStyle name="RowTitles1-Detail 2 2 2 2 9 3 4" xfId="8735"/>
    <cellStyle name="RowTitles1-Detail 2 2 2 2 9 3 4 2" xfId="8736"/>
    <cellStyle name="RowTitles1-Detail 2 2 2 2 9 3 5" xfId="8737"/>
    <cellStyle name="RowTitles1-Detail 2 2 2 2 9 4" xfId="8738"/>
    <cellStyle name="RowTitles1-Detail 2 2 2 2 9 4 2" xfId="8739"/>
    <cellStyle name="RowTitles1-Detail 2 2 2 2 9 4 2 2" xfId="8740"/>
    <cellStyle name="RowTitles1-Detail 2 2 2 2 9 4 3" xfId="8741"/>
    <cellStyle name="RowTitles1-Detail 2 2 2 2 9 5" xfId="8742"/>
    <cellStyle name="RowTitles1-Detail 2 2 2 2 9 5 2" xfId="8743"/>
    <cellStyle name="RowTitles1-Detail 2 2 2 2 9 5 2 2" xfId="8744"/>
    <cellStyle name="RowTitles1-Detail 2 2 2 2 9 6" xfId="8745"/>
    <cellStyle name="RowTitles1-Detail 2 2 2 2 9 6 2" xfId="8746"/>
    <cellStyle name="RowTitles1-Detail 2 2 2 2 9 7" xfId="8747"/>
    <cellStyle name="RowTitles1-Detail 2 2 2 2_STUD aligned by INSTIT" xfId="8748"/>
    <cellStyle name="RowTitles1-Detail 2 2 2 3" xfId="8749"/>
    <cellStyle name="RowTitles1-Detail 2 2 2 3 2" xfId="8750"/>
    <cellStyle name="RowTitles1-Detail 2 2 2 3 2 2" xfId="8751"/>
    <cellStyle name="RowTitles1-Detail 2 2 2 3 2 2 2" xfId="8752"/>
    <cellStyle name="RowTitles1-Detail 2 2 2 3 2 2 2 2" xfId="8753"/>
    <cellStyle name="RowTitles1-Detail 2 2 2 3 2 2 2 2 2" xfId="8754"/>
    <cellStyle name="RowTitles1-Detail 2 2 2 3 2 2 2 3" xfId="8755"/>
    <cellStyle name="RowTitles1-Detail 2 2 2 3 2 2 3" xfId="8756"/>
    <cellStyle name="RowTitles1-Detail 2 2 2 3 2 2 3 2" xfId="8757"/>
    <cellStyle name="RowTitles1-Detail 2 2 2 3 2 2 3 2 2" xfId="8758"/>
    <cellStyle name="RowTitles1-Detail 2 2 2 3 2 2 4" xfId="8759"/>
    <cellStyle name="RowTitles1-Detail 2 2 2 3 2 2 4 2" xfId="8760"/>
    <cellStyle name="RowTitles1-Detail 2 2 2 3 2 2 5" xfId="8761"/>
    <cellStyle name="RowTitles1-Detail 2 2 2 3 2 3" xfId="8762"/>
    <cellStyle name="RowTitles1-Detail 2 2 2 3 2 3 2" xfId="8763"/>
    <cellStyle name="RowTitles1-Detail 2 2 2 3 2 3 2 2" xfId="8764"/>
    <cellStyle name="RowTitles1-Detail 2 2 2 3 2 3 2 2 2" xfId="8765"/>
    <cellStyle name="RowTitles1-Detail 2 2 2 3 2 3 2 3" xfId="8766"/>
    <cellStyle name="RowTitles1-Detail 2 2 2 3 2 3 3" xfId="8767"/>
    <cellStyle name="RowTitles1-Detail 2 2 2 3 2 3 3 2" xfId="8768"/>
    <cellStyle name="RowTitles1-Detail 2 2 2 3 2 3 3 2 2" xfId="8769"/>
    <cellStyle name="RowTitles1-Detail 2 2 2 3 2 3 4" xfId="8770"/>
    <cellStyle name="RowTitles1-Detail 2 2 2 3 2 3 4 2" xfId="8771"/>
    <cellStyle name="RowTitles1-Detail 2 2 2 3 2 3 5" xfId="8772"/>
    <cellStyle name="RowTitles1-Detail 2 2 2 3 2 4" xfId="8773"/>
    <cellStyle name="RowTitles1-Detail 2 2 2 3 2 4 2" xfId="8774"/>
    <cellStyle name="RowTitles1-Detail 2 2 2 3 2 5" xfId="8775"/>
    <cellStyle name="RowTitles1-Detail 2 2 2 3 2 5 2" xfId="8776"/>
    <cellStyle name="RowTitles1-Detail 2 2 2 3 2 5 2 2" xfId="8777"/>
    <cellStyle name="RowTitles1-Detail 2 2 2 3 3" xfId="8778"/>
    <cellStyle name="RowTitles1-Detail 2 2 2 3 3 2" xfId="8779"/>
    <cellStyle name="RowTitles1-Detail 2 2 2 3 3 2 2" xfId="8780"/>
    <cellStyle name="RowTitles1-Detail 2 2 2 3 3 2 2 2" xfId="8781"/>
    <cellStyle name="RowTitles1-Detail 2 2 2 3 3 2 2 2 2" xfId="8782"/>
    <cellStyle name="RowTitles1-Detail 2 2 2 3 3 2 2 3" xfId="8783"/>
    <cellStyle name="RowTitles1-Detail 2 2 2 3 3 2 3" xfId="8784"/>
    <cellStyle name="RowTitles1-Detail 2 2 2 3 3 2 3 2" xfId="8785"/>
    <cellStyle name="RowTitles1-Detail 2 2 2 3 3 2 3 2 2" xfId="8786"/>
    <cellStyle name="RowTitles1-Detail 2 2 2 3 3 2 4" xfId="8787"/>
    <cellStyle name="RowTitles1-Detail 2 2 2 3 3 2 4 2" xfId="8788"/>
    <cellStyle name="RowTitles1-Detail 2 2 2 3 3 2 5" xfId="8789"/>
    <cellStyle name="RowTitles1-Detail 2 2 2 3 3 3" xfId="8790"/>
    <cellStyle name="RowTitles1-Detail 2 2 2 3 3 3 2" xfId="8791"/>
    <cellStyle name="RowTitles1-Detail 2 2 2 3 3 3 2 2" xfId="8792"/>
    <cellStyle name="RowTitles1-Detail 2 2 2 3 3 3 2 2 2" xfId="8793"/>
    <cellStyle name="RowTitles1-Detail 2 2 2 3 3 3 2 3" xfId="8794"/>
    <cellStyle name="RowTitles1-Detail 2 2 2 3 3 3 3" xfId="8795"/>
    <cellStyle name="RowTitles1-Detail 2 2 2 3 3 3 3 2" xfId="8796"/>
    <cellStyle name="RowTitles1-Detail 2 2 2 3 3 3 3 2 2" xfId="8797"/>
    <cellStyle name="RowTitles1-Detail 2 2 2 3 3 3 4" xfId="8798"/>
    <cellStyle name="RowTitles1-Detail 2 2 2 3 3 3 4 2" xfId="8799"/>
    <cellStyle name="RowTitles1-Detail 2 2 2 3 3 3 5" xfId="8800"/>
    <cellStyle name="RowTitles1-Detail 2 2 2 3 3 4" xfId="8801"/>
    <cellStyle name="RowTitles1-Detail 2 2 2 3 3 4 2" xfId="8802"/>
    <cellStyle name="RowTitles1-Detail 2 2 2 3 3 5" xfId="8803"/>
    <cellStyle name="RowTitles1-Detail 2 2 2 3 3 5 2" xfId="8804"/>
    <cellStyle name="RowTitles1-Detail 2 2 2 3 3 5 2 2" xfId="8805"/>
    <cellStyle name="RowTitles1-Detail 2 2 2 3 3 5 3" xfId="8806"/>
    <cellStyle name="RowTitles1-Detail 2 2 2 3 3 6" xfId="8807"/>
    <cellStyle name="RowTitles1-Detail 2 2 2 3 3 6 2" xfId="8808"/>
    <cellStyle name="RowTitles1-Detail 2 2 2 3 3 6 2 2" xfId="8809"/>
    <cellStyle name="RowTitles1-Detail 2 2 2 3 3 7" xfId="8810"/>
    <cellStyle name="RowTitles1-Detail 2 2 2 3 3 7 2" xfId="8811"/>
    <cellStyle name="RowTitles1-Detail 2 2 2 3 3 8" xfId="8812"/>
    <cellStyle name="RowTitles1-Detail 2 2 2 3 4" xfId="8813"/>
    <cellStyle name="RowTitles1-Detail 2 2 2 3 4 2" xfId="8814"/>
    <cellStyle name="RowTitles1-Detail 2 2 2 3 4 2 2" xfId="8815"/>
    <cellStyle name="RowTitles1-Detail 2 2 2 3 4 2 2 2" xfId="8816"/>
    <cellStyle name="RowTitles1-Detail 2 2 2 3 4 2 2 2 2" xfId="8817"/>
    <cellStyle name="RowTitles1-Detail 2 2 2 3 4 2 2 3" xfId="8818"/>
    <cellStyle name="RowTitles1-Detail 2 2 2 3 4 2 3" xfId="8819"/>
    <cellStyle name="RowTitles1-Detail 2 2 2 3 4 2 3 2" xfId="8820"/>
    <cellStyle name="RowTitles1-Detail 2 2 2 3 4 2 3 2 2" xfId="8821"/>
    <cellStyle name="RowTitles1-Detail 2 2 2 3 4 2 4" xfId="8822"/>
    <cellStyle name="RowTitles1-Detail 2 2 2 3 4 2 4 2" xfId="8823"/>
    <cellStyle name="RowTitles1-Detail 2 2 2 3 4 2 5" xfId="8824"/>
    <cellStyle name="RowTitles1-Detail 2 2 2 3 4 3" xfId="8825"/>
    <cellStyle name="RowTitles1-Detail 2 2 2 3 4 3 2" xfId="8826"/>
    <cellStyle name="RowTitles1-Detail 2 2 2 3 4 3 2 2" xfId="8827"/>
    <cellStyle name="RowTitles1-Detail 2 2 2 3 4 3 2 2 2" xfId="8828"/>
    <cellStyle name="RowTitles1-Detail 2 2 2 3 4 3 2 3" xfId="8829"/>
    <cellStyle name="RowTitles1-Detail 2 2 2 3 4 3 3" xfId="8830"/>
    <cellStyle name="RowTitles1-Detail 2 2 2 3 4 3 3 2" xfId="8831"/>
    <cellStyle name="RowTitles1-Detail 2 2 2 3 4 3 3 2 2" xfId="8832"/>
    <cellStyle name="RowTitles1-Detail 2 2 2 3 4 3 4" xfId="8833"/>
    <cellStyle name="RowTitles1-Detail 2 2 2 3 4 3 4 2" xfId="8834"/>
    <cellStyle name="RowTitles1-Detail 2 2 2 3 4 3 5" xfId="8835"/>
    <cellStyle name="RowTitles1-Detail 2 2 2 3 4 4" xfId="8836"/>
    <cellStyle name="RowTitles1-Detail 2 2 2 3 4 4 2" xfId="8837"/>
    <cellStyle name="RowTitles1-Detail 2 2 2 3 4 4 2 2" xfId="8838"/>
    <cellStyle name="RowTitles1-Detail 2 2 2 3 4 4 3" xfId="8839"/>
    <cellStyle name="RowTitles1-Detail 2 2 2 3 4 5" xfId="8840"/>
    <cellStyle name="RowTitles1-Detail 2 2 2 3 4 5 2" xfId="8841"/>
    <cellStyle name="RowTitles1-Detail 2 2 2 3 4 5 2 2" xfId="8842"/>
    <cellStyle name="RowTitles1-Detail 2 2 2 3 4 6" xfId="8843"/>
    <cellStyle name="RowTitles1-Detail 2 2 2 3 4 6 2" xfId="8844"/>
    <cellStyle name="RowTitles1-Detail 2 2 2 3 4 7" xfId="8845"/>
    <cellStyle name="RowTitles1-Detail 2 2 2 3 5" xfId="8846"/>
    <cellStyle name="RowTitles1-Detail 2 2 2 3 5 2" xfId="8847"/>
    <cellStyle name="RowTitles1-Detail 2 2 2 3 5 2 2" xfId="8848"/>
    <cellStyle name="RowTitles1-Detail 2 2 2 3 5 2 2 2" xfId="8849"/>
    <cellStyle name="RowTitles1-Detail 2 2 2 3 5 2 2 2 2" xfId="8850"/>
    <cellStyle name="RowTitles1-Detail 2 2 2 3 5 2 2 3" xfId="8851"/>
    <cellStyle name="RowTitles1-Detail 2 2 2 3 5 2 3" xfId="8852"/>
    <cellStyle name="RowTitles1-Detail 2 2 2 3 5 2 3 2" xfId="8853"/>
    <cellStyle name="RowTitles1-Detail 2 2 2 3 5 2 3 2 2" xfId="8854"/>
    <cellStyle name="RowTitles1-Detail 2 2 2 3 5 2 4" xfId="8855"/>
    <cellStyle name="RowTitles1-Detail 2 2 2 3 5 2 4 2" xfId="8856"/>
    <cellStyle name="RowTitles1-Detail 2 2 2 3 5 2 5" xfId="8857"/>
    <cellStyle name="RowTitles1-Detail 2 2 2 3 5 3" xfId="8858"/>
    <cellStyle name="RowTitles1-Detail 2 2 2 3 5 3 2" xfId="8859"/>
    <cellStyle name="RowTitles1-Detail 2 2 2 3 5 3 2 2" xfId="8860"/>
    <cellStyle name="RowTitles1-Detail 2 2 2 3 5 3 2 2 2" xfId="8861"/>
    <cellStyle name="RowTitles1-Detail 2 2 2 3 5 3 2 3" xfId="8862"/>
    <cellStyle name="RowTitles1-Detail 2 2 2 3 5 3 3" xfId="8863"/>
    <cellStyle name="RowTitles1-Detail 2 2 2 3 5 3 3 2" xfId="8864"/>
    <cellStyle name="RowTitles1-Detail 2 2 2 3 5 3 3 2 2" xfId="8865"/>
    <cellStyle name="RowTitles1-Detail 2 2 2 3 5 3 4" xfId="8866"/>
    <cellStyle name="RowTitles1-Detail 2 2 2 3 5 3 4 2" xfId="8867"/>
    <cellStyle name="RowTitles1-Detail 2 2 2 3 5 3 5" xfId="8868"/>
    <cellStyle name="RowTitles1-Detail 2 2 2 3 5 4" xfId="8869"/>
    <cellStyle name="RowTitles1-Detail 2 2 2 3 5 4 2" xfId="8870"/>
    <cellStyle name="RowTitles1-Detail 2 2 2 3 5 4 2 2" xfId="8871"/>
    <cellStyle name="RowTitles1-Detail 2 2 2 3 5 4 3" xfId="8872"/>
    <cellStyle name="RowTitles1-Detail 2 2 2 3 5 5" xfId="8873"/>
    <cellStyle name="RowTitles1-Detail 2 2 2 3 5 5 2" xfId="8874"/>
    <cellStyle name="RowTitles1-Detail 2 2 2 3 5 5 2 2" xfId="8875"/>
    <cellStyle name="RowTitles1-Detail 2 2 2 3 5 6" xfId="8876"/>
    <cellStyle name="RowTitles1-Detail 2 2 2 3 5 6 2" xfId="8877"/>
    <cellStyle name="RowTitles1-Detail 2 2 2 3 5 7" xfId="8878"/>
    <cellStyle name="RowTitles1-Detail 2 2 2 3 6" xfId="8879"/>
    <cellStyle name="RowTitles1-Detail 2 2 2 3 6 2" xfId="8880"/>
    <cellStyle name="RowTitles1-Detail 2 2 2 3 6 2 2" xfId="8881"/>
    <cellStyle name="RowTitles1-Detail 2 2 2 3 6 2 2 2" xfId="8882"/>
    <cellStyle name="RowTitles1-Detail 2 2 2 3 6 2 2 2 2" xfId="8883"/>
    <cellStyle name="RowTitles1-Detail 2 2 2 3 6 2 2 3" xfId="8884"/>
    <cellStyle name="RowTitles1-Detail 2 2 2 3 6 2 3" xfId="8885"/>
    <cellStyle name="RowTitles1-Detail 2 2 2 3 6 2 3 2" xfId="8886"/>
    <cellStyle name="RowTitles1-Detail 2 2 2 3 6 2 3 2 2" xfId="8887"/>
    <cellStyle name="RowTitles1-Detail 2 2 2 3 6 2 4" xfId="8888"/>
    <cellStyle name="RowTitles1-Detail 2 2 2 3 6 2 4 2" xfId="8889"/>
    <cellStyle name="RowTitles1-Detail 2 2 2 3 6 2 5" xfId="8890"/>
    <cellStyle name="RowTitles1-Detail 2 2 2 3 6 3" xfId="8891"/>
    <cellStyle name="RowTitles1-Detail 2 2 2 3 6 3 2" xfId="8892"/>
    <cellStyle name="RowTitles1-Detail 2 2 2 3 6 3 2 2" xfId="8893"/>
    <cellStyle name="RowTitles1-Detail 2 2 2 3 6 3 2 2 2" xfId="8894"/>
    <cellStyle name="RowTitles1-Detail 2 2 2 3 6 3 2 3" xfId="8895"/>
    <cellStyle name="RowTitles1-Detail 2 2 2 3 6 3 3" xfId="8896"/>
    <cellStyle name="RowTitles1-Detail 2 2 2 3 6 3 3 2" xfId="8897"/>
    <cellStyle name="RowTitles1-Detail 2 2 2 3 6 3 3 2 2" xfId="8898"/>
    <cellStyle name="RowTitles1-Detail 2 2 2 3 6 3 4" xfId="8899"/>
    <cellStyle name="RowTitles1-Detail 2 2 2 3 6 3 4 2" xfId="8900"/>
    <cellStyle name="RowTitles1-Detail 2 2 2 3 6 3 5" xfId="8901"/>
    <cellStyle name="RowTitles1-Detail 2 2 2 3 6 4" xfId="8902"/>
    <cellStyle name="RowTitles1-Detail 2 2 2 3 6 4 2" xfId="8903"/>
    <cellStyle name="RowTitles1-Detail 2 2 2 3 6 4 2 2" xfId="8904"/>
    <cellStyle name="RowTitles1-Detail 2 2 2 3 6 4 3" xfId="8905"/>
    <cellStyle name="RowTitles1-Detail 2 2 2 3 6 5" xfId="8906"/>
    <cellStyle name="RowTitles1-Detail 2 2 2 3 6 5 2" xfId="8907"/>
    <cellStyle name="RowTitles1-Detail 2 2 2 3 6 5 2 2" xfId="8908"/>
    <cellStyle name="RowTitles1-Detail 2 2 2 3 6 6" xfId="8909"/>
    <cellStyle name="RowTitles1-Detail 2 2 2 3 6 6 2" xfId="8910"/>
    <cellStyle name="RowTitles1-Detail 2 2 2 3 6 7" xfId="8911"/>
    <cellStyle name="RowTitles1-Detail 2 2 2 3 7" xfId="8912"/>
    <cellStyle name="RowTitles1-Detail 2 2 2 3 7 2" xfId="8913"/>
    <cellStyle name="RowTitles1-Detail 2 2 2 3 7 2 2" xfId="8914"/>
    <cellStyle name="RowTitles1-Detail 2 2 2 3 7 2 2 2" xfId="8915"/>
    <cellStyle name="RowTitles1-Detail 2 2 2 3 7 2 3" xfId="8916"/>
    <cellStyle name="RowTitles1-Detail 2 2 2 3 7 3" xfId="8917"/>
    <cellStyle name="RowTitles1-Detail 2 2 2 3 7 3 2" xfId="8918"/>
    <cellStyle name="RowTitles1-Detail 2 2 2 3 7 3 2 2" xfId="8919"/>
    <cellStyle name="RowTitles1-Detail 2 2 2 3 7 4" xfId="8920"/>
    <cellStyle name="RowTitles1-Detail 2 2 2 3 7 4 2" xfId="8921"/>
    <cellStyle name="RowTitles1-Detail 2 2 2 3 7 5" xfId="8922"/>
    <cellStyle name="RowTitles1-Detail 2 2 2 3 8" xfId="8923"/>
    <cellStyle name="RowTitles1-Detail 2 2 2 3 8 2" xfId="8924"/>
    <cellStyle name="RowTitles1-Detail 2 2 2 3 9" xfId="8925"/>
    <cellStyle name="RowTitles1-Detail 2 2 2 3 9 2" xfId="8926"/>
    <cellStyle name="RowTitles1-Detail 2 2 2 3 9 2 2" xfId="8927"/>
    <cellStyle name="RowTitles1-Detail 2 2 2 3_STUD aligned by INSTIT" xfId="8928"/>
    <cellStyle name="RowTitles1-Detail 2 2 2 4" xfId="8929"/>
    <cellStyle name="RowTitles1-Detail 2 2 2 4 2" xfId="8930"/>
    <cellStyle name="RowTitles1-Detail 2 2 2 4 2 2" xfId="8931"/>
    <cellStyle name="RowTitles1-Detail 2 2 2 4 2 2 2" xfId="8932"/>
    <cellStyle name="RowTitles1-Detail 2 2 2 4 2 2 2 2" xfId="8933"/>
    <cellStyle name="RowTitles1-Detail 2 2 2 4 2 2 2 2 2" xfId="8934"/>
    <cellStyle name="RowTitles1-Detail 2 2 2 4 2 2 2 3" xfId="8935"/>
    <cellStyle name="RowTitles1-Detail 2 2 2 4 2 2 3" xfId="8936"/>
    <cellStyle name="RowTitles1-Detail 2 2 2 4 2 2 3 2" xfId="8937"/>
    <cellStyle name="RowTitles1-Detail 2 2 2 4 2 2 3 2 2" xfId="8938"/>
    <cellStyle name="RowTitles1-Detail 2 2 2 4 2 2 4" xfId="8939"/>
    <cellStyle name="RowTitles1-Detail 2 2 2 4 2 2 4 2" xfId="8940"/>
    <cellStyle name="RowTitles1-Detail 2 2 2 4 2 2 5" xfId="8941"/>
    <cellStyle name="RowTitles1-Detail 2 2 2 4 2 3" xfId="8942"/>
    <cellStyle name="RowTitles1-Detail 2 2 2 4 2 3 2" xfId="8943"/>
    <cellStyle name="RowTitles1-Detail 2 2 2 4 2 3 2 2" xfId="8944"/>
    <cellStyle name="RowTitles1-Detail 2 2 2 4 2 3 2 2 2" xfId="8945"/>
    <cellStyle name="RowTitles1-Detail 2 2 2 4 2 3 2 3" xfId="8946"/>
    <cellStyle name="RowTitles1-Detail 2 2 2 4 2 3 3" xfId="8947"/>
    <cellStyle name="RowTitles1-Detail 2 2 2 4 2 3 3 2" xfId="8948"/>
    <cellStyle name="RowTitles1-Detail 2 2 2 4 2 3 3 2 2" xfId="8949"/>
    <cellStyle name="RowTitles1-Detail 2 2 2 4 2 3 4" xfId="8950"/>
    <cellStyle name="RowTitles1-Detail 2 2 2 4 2 3 4 2" xfId="8951"/>
    <cellStyle name="RowTitles1-Detail 2 2 2 4 2 3 5" xfId="8952"/>
    <cellStyle name="RowTitles1-Detail 2 2 2 4 2 4" xfId="8953"/>
    <cellStyle name="RowTitles1-Detail 2 2 2 4 2 4 2" xfId="8954"/>
    <cellStyle name="RowTitles1-Detail 2 2 2 4 2 5" xfId="8955"/>
    <cellStyle name="RowTitles1-Detail 2 2 2 4 2 5 2" xfId="8956"/>
    <cellStyle name="RowTitles1-Detail 2 2 2 4 2 5 2 2" xfId="8957"/>
    <cellStyle name="RowTitles1-Detail 2 2 2 4 2 5 3" xfId="8958"/>
    <cellStyle name="RowTitles1-Detail 2 2 2 4 2 6" xfId="8959"/>
    <cellStyle name="RowTitles1-Detail 2 2 2 4 2 6 2" xfId="8960"/>
    <cellStyle name="RowTitles1-Detail 2 2 2 4 2 6 2 2" xfId="8961"/>
    <cellStyle name="RowTitles1-Detail 2 2 2 4 2 7" xfId="8962"/>
    <cellStyle name="RowTitles1-Detail 2 2 2 4 2 7 2" xfId="8963"/>
    <cellStyle name="RowTitles1-Detail 2 2 2 4 2 8" xfId="8964"/>
    <cellStyle name="RowTitles1-Detail 2 2 2 4 3" xfId="8965"/>
    <cellStyle name="RowTitles1-Detail 2 2 2 4 3 2" xfId="8966"/>
    <cellStyle name="RowTitles1-Detail 2 2 2 4 3 2 2" xfId="8967"/>
    <cellStyle name="RowTitles1-Detail 2 2 2 4 3 2 2 2" xfId="8968"/>
    <cellStyle name="RowTitles1-Detail 2 2 2 4 3 2 2 2 2" xfId="8969"/>
    <cellStyle name="RowTitles1-Detail 2 2 2 4 3 2 2 3" xfId="8970"/>
    <cellStyle name="RowTitles1-Detail 2 2 2 4 3 2 3" xfId="8971"/>
    <cellStyle name="RowTitles1-Detail 2 2 2 4 3 2 3 2" xfId="8972"/>
    <cellStyle name="RowTitles1-Detail 2 2 2 4 3 2 3 2 2" xfId="8973"/>
    <cellStyle name="RowTitles1-Detail 2 2 2 4 3 2 4" xfId="8974"/>
    <cellStyle name="RowTitles1-Detail 2 2 2 4 3 2 4 2" xfId="8975"/>
    <cellStyle name="RowTitles1-Detail 2 2 2 4 3 2 5" xfId="8976"/>
    <cellStyle name="RowTitles1-Detail 2 2 2 4 3 3" xfId="8977"/>
    <cellStyle name="RowTitles1-Detail 2 2 2 4 3 3 2" xfId="8978"/>
    <cellStyle name="RowTitles1-Detail 2 2 2 4 3 3 2 2" xfId="8979"/>
    <cellStyle name="RowTitles1-Detail 2 2 2 4 3 3 2 2 2" xfId="8980"/>
    <cellStyle name="RowTitles1-Detail 2 2 2 4 3 3 2 3" xfId="8981"/>
    <cellStyle name="RowTitles1-Detail 2 2 2 4 3 3 3" xfId="8982"/>
    <cellStyle name="RowTitles1-Detail 2 2 2 4 3 3 3 2" xfId="8983"/>
    <cellStyle name="RowTitles1-Detail 2 2 2 4 3 3 3 2 2" xfId="8984"/>
    <cellStyle name="RowTitles1-Detail 2 2 2 4 3 3 4" xfId="8985"/>
    <cellStyle name="RowTitles1-Detail 2 2 2 4 3 3 4 2" xfId="8986"/>
    <cellStyle name="RowTitles1-Detail 2 2 2 4 3 3 5" xfId="8987"/>
    <cellStyle name="RowTitles1-Detail 2 2 2 4 3 4" xfId="8988"/>
    <cellStyle name="RowTitles1-Detail 2 2 2 4 3 4 2" xfId="8989"/>
    <cellStyle name="RowTitles1-Detail 2 2 2 4 3 5" xfId="8990"/>
    <cellStyle name="RowTitles1-Detail 2 2 2 4 3 5 2" xfId="8991"/>
    <cellStyle name="RowTitles1-Detail 2 2 2 4 3 5 2 2" xfId="8992"/>
    <cellStyle name="RowTitles1-Detail 2 2 2 4 4" xfId="8993"/>
    <cellStyle name="RowTitles1-Detail 2 2 2 4 4 2" xfId="8994"/>
    <cellStyle name="RowTitles1-Detail 2 2 2 4 4 2 2" xfId="8995"/>
    <cellStyle name="RowTitles1-Detail 2 2 2 4 4 2 2 2" xfId="8996"/>
    <cellStyle name="RowTitles1-Detail 2 2 2 4 4 2 2 2 2" xfId="8997"/>
    <cellStyle name="RowTitles1-Detail 2 2 2 4 4 2 2 3" xfId="8998"/>
    <cellStyle name="RowTitles1-Detail 2 2 2 4 4 2 3" xfId="8999"/>
    <cellStyle name="RowTitles1-Detail 2 2 2 4 4 2 3 2" xfId="9000"/>
    <cellStyle name="RowTitles1-Detail 2 2 2 4 4 2 3 2 2" xfId="9001"/>
    <cellStyle name="RowTitles1-Detail 2 2 2 4 4 2 4" xfId="9002"/>
    <cellStyle name="RowTitles1-Detail 2 2 2 4 4 2 4 2" xfId="9003"/>
    <cellStyle name="RowTitles1-Detail 2 2 2 4 4 2 5" xfId="9004"/>
    <cellStyle name="RowTitles1-Detail 2 2 2 4 4 3" xfId="9005"/>
    <cellStyle name="RowTitles1-Detail 2 2 2 4 4 3 2" xfId="9006"/>
    <cellStyle name="RowTitles1-Detail 2 2 2 4 4 3 2 2" xfId="9007"/>
    <cellStyle name="RowTitles1-Detail 2 2 2 4 4 3 2 2 2" xfId="9008"/>
    <cellStyle name="RowTitles1-Detail 2 2 2 4 4 3 2 3" xfId="9009"/>
    <cellStyle name="RowTitles1-Detail 2 2 2 4 4 3 3" xfId="9010"/>
    <cellStyle name="RowTitles1-Detail 2 2 2 4 4 3 3 2" xfId="9011"/>
    <cellStyle name="RowTitles1-Detail 2 2 2 4 4 3 3 2 2" xfId="9012"/>
    <cellStyle name="RowTitles1-Detail 2 2 2 4 4 3 4" xfId="9013"/>
    <cellStyle name="RowTitles1-Detail 2 2 2 4 4 3 4 2" xfId="9014"/>
    <cellStyle name="RowTitles1-Detail 2 2 2 4 4 3 5" xfId="9015"/>
    <cellStyle name="RowTitles1-Detail 2 2 2 4 4 4" xfId="9016"/>
    <cellStyle name="RowTitles1-Detail 2 2 2 4 4 4 2" xfId="9017"/>
    <cellStyle name="RowTitles1-Detail 2 2 2 4 4 4 2 2" xfId="9018"/>
    <cellStyle name="RowTitles1-Detail 2 2 2 4 4 4 3" xfId="9019"/>
    <cellStyle name="RowTitles1-Detail 2 2 2 4 4 5" xfId="9020"/>
    <cellStyle name="RowTitles1-Detail 2 2 2 4 4 5 2" xfId="9021"/>
    <cellStyle name="RowTitles1-Detail 2 2 2 4 4 5 2 2" xfId="9022"/>
    <cellStyle name="RowTitles1-Detail 2 2 2 4 4 6" xfId="9023"/>
    <cellStyle name="RowTitles1-Detail 2 2 2 4 4 6 2" xfId="9024"/>
    <cellStyle name="RowTitles1-Detail 2 2 2 4 4 7" xfId="9025"/>
    <cellStyle name="RowTitles1-Detail 2 2 2 4 5" xfId="9026"/>
    <cellStyle name="RowTitles1-Detail 2 2 2 4 5 2" xfId="9027"/>
    <cellStyle name="RowTitles1-Detail 2 2 2 4 5 2 2" xfId="9028"/>
    <cellStyle name="RowTitles1-Detail 2 2 2 4 5 2 2 2" xfId="9029"/>
    <cellStyle name="RowTitles1-Detail 2 2 2 4 5 2 2 2 2" xfId="9030"/>
    <cellStyle name="RowTitles1-Detail 2 2 2 4 5 2 2 3" xfId="9031"/>
    <cellStyle name="RowTitles1-Detail 2 2 2 4 5 2 3" xfId="9032"/>
    <cellStyle name="RowTitles1-Detail 2 2 2 4 5 2 3 2" xfId="9033"/>
    <cellStyle name="RowTitles1-Detail 2 2 2 4 5 2 3 2 2" xfId="9034"/>
    <cellStyle name="RowTitles1-Detail 2 2 2 4 5 2 4" xfId="9035"/>
    <cellStyle name="RowTitles1-Detail 2 2 2 4 5 2 4 2" xfId="9036"/>
    <cellStyle name="RowTitles1-Detail 2 2 2 4 5 2 5" xfId="9037"/>
    <cellStyle name="RowTitles1-Detail 2 2 2 4 5 3" xfId="9038"/>
    <cellStyle name="RowTitles1-Detail 2 2 2 4 5 3 2" xfId="9039"/>
    <cellStyle name="RowTitles1-Detail 2 2 2 4 5 3 2 2" xfId="9040"/>
    <cellStyle name="RowTitles1-Detail 2 2 2 4 5 3 2 2 2" xfId="9041"/>
    <cellStyle name="RowTitles1-Detail 2 2 2 4 5 3 2 3" xfId="9042"/>
    <cellStyle name="RowTitles1-Detail 2 2 2 4 5 3 3" xfId="9043"/>
    <cellStyle name="RowTitles1-Detail 2 2 2 4 5 3 3 2" xfId="9044"/>
    <cellStyle name="RowTitles1-Detail 2 2 2 4 5 3 3 2 2" xfId="9045"/>
    <cellStyle name="RowTitles1-Detail 2 2 2 4 5 3 4" xfId="9046"/>
    <cellStyle name="RowTitles1-Detail 2 2 2 4 5 3 4 2" xfId="9047"/>
    <cellStyle name="RowTitles1-Detail 2 2 2 4 5 3 5" xfId="9048"/>
    <cellStyle name="RowTitles1-Detail 2 2 2 4 5 4" xfId="9049"/>
    <cellStyle name="RowTitles1-Detail 2 2 2 4 5 4 2" xfId="9050"/>
    <cellStyle name="RowTitles1-Detail 2 2 2 4 5 4 2 2" xfId="9051"/>
    <cellStyle name="RowTitles1-Detail 2 2 2 4 5 4 3" xfId="9052"/>
    <cellStyle name="RowTitles1-Detail 2 2 2 4 5 5" xfId="9053"/>
    <cellStyle name="RowTitles1-Detail 2 2 2 4 5 5 2" xfId="9054"/>
    <cellStyle name="RowTitles1-Detail 2 2 2 4 5 5 2 2" xfId="9055"/>
    <cellStyle name="RowTitles1-Detail 2 2 2 4 5 6" xfId="9056"/>
    <cellStyle name="RowTitles1-Detail 2 2 2 4 5 6 2" xfId="9057"/>
    <cellStyle name="RowTitles1-Detail 2 2 2 4 5 7" xfId="9058"/>
    <cellStyle name="RowTitles1-Detail 2 2 2 4 6" xfId="9059"/>
    <cellStyle name="RowTitles1-Detail 2 2 2 4 6 2" xfId="9060"/>
    <cellStyle name="RowTitles1-Detail 2 2 2 4 6 2 2" xfId="9061"/>
    <cellStyle name="RowTitles1-Detail 2 2 2 4 6 2 2 2" xfId="9062"/>
    <cellStyle name="RowTitles1-Detail 2 2 2 4 6 2 2 2 2" xfId="9063"/>
    <cellStyle name="RowTitles1-Detail 2 2 2 4 6 2 2 3" xfId="9064"/>
    <cellStyle name="RowTitles1-Detail 2 2 2 4 6 2 3" xfId="9065"/>
    <cellStyle name="RowTitles1-Detail 2 2 2 4 6 2 3 2" xfId="9066"/>
    <cellStyle name="RowTitles1-Detail 2 2 2 4 6 2 3 2 2" xfId="9067"/>
    <cellStyle name="RowTitles1-Detail 2 2 2 4 6 2 4" xfId="9068"/>
    <cellStyle name="RowTitles1-Detail 2 2 2 4 6 2 4 2" xfId="9069"/>
    <cellStyle name="RowTitles1-Detail 2 2 2 4 6 2 5" xfId="9070"/>
    <cellStyle name="RowTitles1-Detail 2 2 2 4 6 3" xfId="9071"/>
    <cellStyle name="RowTitles1-Detail 2 2 2 4 6 3 2" xfId="9072"/>
    <cellStyle name="RowTitles1-Detail 2 2 2 4 6 3 2 2" xfId="9073"/>
    <cellStyle name="RowTitles1-Detail 2 2 2 4 6 3 2 2 2" xfId="9074"/>
    <cellStyle name="RowTitles1-Detail 2 2 2 4 6 3 2 3" xfId="9075"/>
    <cellStyle name="RowTitles1-Detail 2 2 2 4 6 3 3" xfId="9076"/>
    <cellStyle name="RowTitles1-Detail 2 2 2 4 6 3 3 2" xfId="9077"/>
    <cellStyle name="RowTitles1-Detail 2 2 2 4 6 3 3 2 2" xfId="9078"/>
    <cellStyle name="RowTitles1-Detail 2 2 2 4 6 3 4" xfId="9079"/>
    <cellStyle name="RowTitles1-Detail 2 2 2 4 6 3 4 2" xfId="9080"/>
    <cellStyle name="RowTitles1-Detail 2 2 2 4 6 3 5" xfId="9081"/>
    <cellStyle name="RowTitles1-Detail 2 2 2 4 6 4" xfId="9082"/>
    <cellStyle name="RowTitles1-Detail 2 2 2 4 6 4 2" xfId="9083"/>
    <cellStyle name="RowTitles1-Detail 2 2 2 4 6 4 2 2" xfId="9084"/>
    <cellStyle name="RowTitles1-Detail 2 2 2 4 6 4 3" xfId="9085"/>
    <cellStyle name="RowTitles1-Detail 2 2 2 4 6 5" xfId="9086"/>
    <cellStyle name="RowTitles1-Detail 2 2 2 4 6 5 2" xfId="9087"/>
    <cellStyle name="RowTitles1-Detail 2 2 2 4 6 5 2 2" xfId="9088"/>
    <cellStyle name="RowTitles1-Detail 2 2 2 4 6 6" xfId="9089"/>
    <cellStyle name="RowTitles1-Detail 2 2 2 4 6 6 2" xfId="9090"/>
    <cellStyle name="RowTitles1-Detail 2 2 2 4 6 7" xfId="9091"/>
    <cellStyle name="RowTitles1-Detail 2 2 2 4 7" xfId="9092"/>
    <cellStyle name="RowTitles1-Detail 2 2 2 4 7 2" xfId="9093"/>
    <cellStyle name="RowTitles1-Detail 2 2 2 4 7 2 2" xfId="9094"/>
    <cellStyle name="RowTitles1-Detail 2 2 2 4 7 2 2 2" xfId="9095"/>
    <cellStyle name="RowTitles1-Detail 2 2 2 4 7 2 3" xfId="9096"/>
    <cellStyle name="RowTitles1-Detail 2 2 2 4 7 3" xfId="9097"/>
    <cellStyle name="RowTitles1-Detail 2 2 2 4 7 3 2" xfId="9098"/>
    <cellStyle name="RowTitles1-Detail 2 2 2 4 7 3 2 2" xfId="9099"/>
    <cellStyle name="RowTitles1-Detail 2 2 2 4 7 4" xfId="9100"/>
    <cellStyle name="RowTitles1-Detail 2 2 2 4 7 4 2" xfId="9101"/>
    <cellStyle name="RowTitles1-Detail 2 2 2 4 7 5" xfId="9102"/>
    <cellStyle name="RowTitles1-Detail 2 2 2 4 8" xfId="9103"/>
    <cellStyle name="RowTitles1-Detail 2 2 2 4 8 2" xfId="9104"/>
    <cellStyle name="RowTitles1-Detail 2 2 2 4 8 2 2" xfId="9105"/>
    <cellStyle name="RowTitles1-Detail 2 2 2 4 8 2 2 2" xfId="9106"/>
    <cellStyle name="RowTitles1-Detail 2 2 2 4 8 2 3" xfId="9107"/>
    <cellStyle name="RowTitles1-Detail 2 2 2 4 8 3" xfId="9108"/>
    <cellStyle name="RowTitles1-Detail 2 2 2 4 8 3 2" xfId="9109"/>
    <cellStyle name="RowTitles1-Detail 2 2 2 4 8 3 2 2" xfId="9110"/>
    <cellStyle name="RowTitles1-Detail 2 2 2 4 8 4" xfId="9111"/>
    <cellStyle name="RowTitles1-Detail 2 2 2 4 8 4 2" xfId="9112"/>
    <cellStyle name="RowTitles1-Detail 2 2 2 4 8 5" xfId="9113"/>
    <cellStyle name="RowTitles1-Detail 2 2 2 4 9" xfId="9114"/>
    <cellStyle name="RowTitles1-Detail 2 2 2 4 9 2" xfId="9115"/>
    <cellStyle name="RowTitles1-Detail 2 2 2 4 9 2 2" xfId="9116"/>
    <cellStyle name="RowTitles1-Detail 2 2 2 4_STUD aligned by INSTIT" xfId="9117"/>
    <cellStyle name="RowTitles1-Detail 2 2 2 5" xfId="9118"/>
    <cellStyle name="RowTitles1-Detail 2 2 2 5 2" xfId="9119"/>
    <cellStyle name="RowTitles1-Detail 2 2 2 5 2 2" xfId="9120"/>
    <cellStyle name="RowTitles1-Detail 2 2 2 5 2 2 2" xfId="9121"/>
    <cellStyle name="RowTitles1-Detail 2 2 2 5 2 2 2 2" xfId="9122"/>
    <cellStyle name="RowTitles1-Detail 2 2 2 5 2 2 2 2 2" xfId="9123"/>
    <cellStyle name="RowTitles1-Detail 2 2 2 5 2 2 2 3" xfId="9124"/>
    <cellStyle name="RowTitles1-Detail 2 2 2 5 2 2 3" xfId="9125"/>
    <cellStyle name="RowTitles1-Detail 2 2 2 5 2 2 3 2" xfId="9126"/>
    <cellStyle name="RowTitles1-Detail 2 2 2 5 2 2 3 2 2" xfId="9127"/>
    <cellStyle name="RowTitles1-Detail 2 2 2 5 2 2 4" xfId="9128"/>
    <cellStyle name="RowTitles1-Detail 2 2 2 5 2 2 4 2" xfId="9129"/>
    <cellStyle name="RowTitles1-Detail 2 2 2 5 2 2 5" xfId="9130"/>
    <cellStyle name="RowTitles1-Detail 2 2 2 5 2 3" xfId="9131"/>
    <cellStyle name="RowTitles1-Detail 2 2 2 5 2 3 2" xfId="9132"/>
    <cellStyle name="RowTitles1-Detail 2 2 2 5 2 3 2 2" xfId="9133"/>
    <cellStyle name="RowTitles1-Detail 2 2 2 5 2 3 2 2 2" xfId="9134"/>
    <cellStyle name="RowTitles1-Detail 2 2 2 5 2 3 2 3" xfId="9135"/>
    <cellStyle name="RowTitles1-Detail 2 2 2 5 2 3 3" xfId="9136"/>
    <cellStyle name="RowTitles1-Detail 2 2 2 5 2 3 3 2" xfId="9137"/>
    <cellStyle name="RowTitles1-Detail 2 2 2 5 2 3 3 2 2" xfId="9138"/>
    <cellStyle name="RowTitles1-Detail 2 2 2 5 2 3 4" xfId="9139"/>
    <cellStyle name="RowTitles1-Detail 2 2 2 5 2 3 4 2" xfId="9140"/>
    <cellStyle name="RowTitles1-Detail 2 2 2 5 2 3 5" xfId="9141"/>
    <cellStyle name="RowTitles1-Detail 2 2 2 5 2 4" xfId="9142"/>
    <cellStyle name="RowTitles1-Detail 2 2 2 5 2 4 2" xfId="9143"/>
    <cellStyle name="RowTitles1-Detail 2 2 2 5 2 5" xfId="9144"/>
    <cellStyle name="RowTitles1-Detail 2 2 2 5 2 5 2" xfId="9145"/>
    <cellStyle name="RowTitles1-Detail 2 2 2 5 2 5 2 2" xfId="9146"/>
    <cellStyle name="RowTitles1-Detail 2 2 2 5 2 5 3" xfId="9147"/>
    <cellStyle name="RowTitles1-Detail 2 2 2 5 2 6" xfId="9148"/>
    <cellStyle name="RowTitles1-Detail 2 2 2 5 2 6 2" xfId="9149"/>
    <cellStyle name="RowTitles1-Detail 2 2 2 5 2 6 2 2" xfId="9150"/>
    <cellStyle name="RowTitles1-Detail 2 2 2 5 3" xfId="9151"/>
    <cellStyle name="RowTitles1-Detail 2 2 2 5 3 2" xfId="9152"/>
    <cellStyle name="RowTitles1-Detail 2 2 2 5 3 2 2" xfId="9153"/>
    <cellStyle name="RowTitles1-Detail 2 2 2 5 3 2 2 2" xfId="9154"/>
    <cellStyle name="RowTitles1-Detail 2 2 2 5 3 2 2 2 2" xfId="9155"/>
    <cellStyle name="RowTitles1-Detail 2 2 2 5 3 2 2 3" xfId="9156"/>
    <cellStyle name="RowTitles1-Detail 2 2 2 5 3 2 3" xfId="9157"/>
    <cellStyle name="RowTitles1-Detail 2 2 2 5 3 2 3 2" xfId="9158"/>
    <cellStyle name="RowTitles1-Detail 2 2 2 5 3 2 3 2 2" xfId="9159"/>
    <cellStyle name="RowTitles1-Detail 2 2 2 5 3 2 4" xfId="9160"/>
    <cellStyle name="RowTitles1-Detail 2 2 2 5 3 2 4 2" xfId="9161"/>
    <cellStyle name="RowTitles1-Detail 2 2 2 5 3 2 5" xfId="9162"/>
    <cellStyle name="RowTitles1-Detail 2 2 2 5 3 3" xfId="9163"/>
    <cellStyle name="RowTitles1-Detail 2 2 2 5 3 3 2" xfId="9164"/>
    <cellStyle name="RowTitles1-Detail 2 2 2 5 3 3 2 2" xfId="9165"/>
    <cellStyle name="RowTitles1-Detail 2 2 2 5 3 3 2 2 2" xfId="9166"/>
    <cellStyle name="RowTitles1-Detail 2 2 2 5 3 3 2 3" xfId="9167"/>
    <cellStyle name="RowTitles1-Detail 2 2 2 5 3 3 3" xfId="9168"/>
    <cellStyle name="RowTitles1-Detail 2 2 2 5 3 3 3 2" xfId="9169"/>
    <cellStyle name="RowTitles1-Detail 2 2 2 5 3 3 3 2 2" xfId="9170"/>
    <cellStyle name="RowTitles1-Detail 2 2 2 5 3 3 4" xfId="9171"/>
    <cellStyle name="RowTitles1-Detail 2 2 2 5 3 3 4 2" xfId="9172"/>
    <cellStyle name="RowTitles1-Detail 2 2 2 5 3 3 5" xfId="9173"/>
    <cellStyle name="RowTitles1-Detail 2 2 2 5 3 4" xfId="9174"/>
    <cellStyle name="RowTitles1-Detail 2 2 2 5 3 4 2" xfId="9175"/>
    <cellStyle name="RowTitles1-Detail 2 2 2 5 3 5" xfId="9176"/>
    <cellStyle name="RowTitles1-Detail 2 2 2 5 3 5 2" xfId="9177"/>
    <cellStyle name="RowTitles1-Detail 2 2 2 5 3 5 2 2" xfId="9178"/>
    <cellStyle name="RowTitles1-Detail 2 2 2 5 3 6" xfId="9179"/>
    <cellStyle name="RowTitles1-Detail 2 2 2 5 3 6 2" xfId="9180"/>
    <cellStyle name="RowTitles1-Detail 2 2 2 5 3 7" xfId="9181"/>
    <cellStyle name="RowTitles1-Detail 2 2 2 5 4" xfId="9182"/>
    <cellStyle name="RowTitles1-Detail 2 2 2 5 4 2" xfId="9183"/>
    <cellStyle name="RowTitles1-Detail 2 2 2 5 4 2 2" xfId="9184"/>
    <cellStyle name="RowTitles1-Detail 2 2 2 5 4 2 2 2" xfId="9185"/>
    <cellStyle name="RowTitles1-Detail 2 2 2 5 4 2 2 2 2" xfId="9186"/>
    <cellStyle name="RowTitles1-Detail 2 2 2 5 4 2 2 3" xfId="9187"/>
    <cellStyle name="RowTitles1-Detail 2 2 2 5 4 2 3" xfId="9188"/>
    <cellStyle name="RowTitles1-Detail 2 2 2 5 4 2 3 2" xfId="9189"/>
    <cellStyle name="RowTitles1-Detail 2 2 2 5 4 2 3 2 2" xfId="9190"/>
    <cellStyle name="RowTitles1-Detail 2 2 2 5 4 2 4" xfId="9191"/>
    <cellStyle name="RowTitles1-Detail 2 2 2 5 4 2 4 2" xfId="9192"/>
    <cellStyle name="RowTitles1-Detail 2 2 2 5 4 2 5" xfId="9193"/>
    <cellStyle name="RowTitles1-Detail 2 2 2 5 4 3" xfId="9194"/>
    <cellStyle name="RowTitles1-Detail 2 2 2 5 4 3 2" xfId="9195"/>
    <cellStyle name="RowTitles1-Detail 2 2 2 5 4 3 2 2" xfId="9196"/>
    <cellStyle name="RowTitles1-Detail 2 2 2 5 4 3 2 2 2" xfId="9197"/>
    <cellStyle name="RowTitles1-Detail 2 2 2 5 4 3 2 3" xfId="9198"/>
    <cellStyle name="RowTitles1-Detail 2 2 2 5 4 3 3" xfId="9199"/>
    <cellStyle name="RowTitles1-Detail 2 2 2 5 4 3 3 2" xfId="9200"/>
    <cellStyle name="RowTitles1-Detail 2 2 2 5 4 3 3 2 2" xfId="9201"/>
    <cellStyle name="RowTitles1-Detail 2 2 2 5 4 3 4" xfId="9202"/>
    <cellStyle name="RowTitles1-Detail 2 2 2 5 4 3 4 2" xfId="9203"/>
    <cellStyle name="RowTitles1-Detail 2 2 2 5 4 3 5" xfId="9204"/>
    <cellStyle name="RowTitles1-Detail 2 2 2 5 4 4" xfId="9205"/>
    <cellStyle name="RowTitles1-Detail 2 2 2 5 4 4 2" xfId="9206"/>
    <cellStyle name="RowTitles1-Detail 2 2 2 5 4 5" xfId="9207"/>
    <cellStyle name="RowTitles1-Detail 2 2 2 5 4 5 2" xfId="9208"/>
    <cellStyle name="RowTitles1-Detail 2 2 2 5 4 5 2 2" xfId="9209"/>
    <cellStyle name="RowTitles1-Detail 2 2 2 5 4 5 3" xfId="9210"/>
    <cellStyle name="RowTitles1-Detail 2 2 2 5 4 6" xfId="9211"/>
    <cellStyle name="RowTitles1-Detail 2 2 2 5 4 6 2" xfId="9212"/>
    <cellStyle name="RowTitles1-Detail 2 2 2 5 4 6 2 2" xfId="9213"/>
    <cellStyle name="RowTitles1-Detail 2 2 2 5 4 7" xfId="9214"/>
    <cellStyle name="RowTitles1-Detail 2 2 2 5 4 7 2" xfId="9215"/>
    <cellStyle name="RowTitles1-Detail 2 2 2 5 4 8" xfId="9216"/>
    <cellStyle name="RowTitles1-Detail 2 2 2 5 5" xfId="9217"/>
    <cellStyle name="RowTitles1-Detail 2 2 2 5 5 2" xfId="9218"/>
    <cellStyle name="RowTitles1-Detail 2 2 2 5 5 2 2" xfId="9219"/>
    <cellStyle name="RowTitles1-Detail 2 2 2 5 5 2 2 2" xfId="9220"/>
    <cellStyle name="RowTitles1-Detail 2 2 2 5 5 2 2 2 2" xfId="9221"/>
    <cellStyle name="RowTitles1-Detail 2 2 2 5 5 2 2 3" xfId="9222"/>
    <cellStyle name="RowTitles1-Detail 2 2 2 5 5 2 3" xfId="9223"/>
    <cellStyle name="RowTitles1-Detail 2 2 2 5 5 2 3 2" xfId="9224"/>
    <cellStyle name="RowTitles1-Detail 2 2 2 5 5 2 3 2 2" xfId="9225"/>
    <cellStyle name="RowTitles1-Detail 2 2 2 5 5 2 4" xfId="9226"/>
    <cellStyle name="RowTitles1-Detail 2 2 2 5 5 2 4 2" xfId="9227"/>
    <cellStyle name="RowTitles1-Detail 2 2 2 5 5 2 5" xfId="9228"/>
    <cellStyle name="RowTitles1-Detail 2 2 2 5 5 3" xfId="9229"/>
    <cellStyle name="RowTitles1-Detail 2 2 2 5 5 3 2" xfId="9230"/>
    <cellStyle name="RowTitles1-Detail 2 2 2 5 5 3 2 2" xfId="9231"/>
    <cellStyle name="RowTitles1-Detail 2 2 2 5 5 3 2 2 2" xfId="9232"/>
    <cellStyle name="RowTitles1-Detail 2 2 2 5 5 3 2 3" xfId="9233"/>
    <cellStyle name="RowTitles1-Detail 2 2 2 5 5 3 3" xfId="9234"/>
    <cellStyle name="RowTitles1-Detail 2 2 2 5 5 3 3 2" xfId="9235"/>
    <cellStyle name="RowTitles1-Detail 2 2 2 5 5 3 3 2 2" xfId="9236"/>
    <cellStyle name="RowTitles1-Detail 2 2 2 5 5 3 4" xfId="9237"/>
    <cellStyle name="RowTitles1-Detail 2 2 2 5 5 3 4 2" xfId="9238"/>
    <cellStyle name="RowTitles1-Detail 2 2 2 5 5 3 5" xfId="9239"/>
    <cellStyle name="RowTitles1-Detail 2 2 2 5 5 4" xfId="9240"/>
    <cellStyle name="RowTitles1-Detail 2 2 2 5 5 4 2" xfId="9241"/>
    <cellStyle name="RowTitles1-Detail 2 2 2 5 5 4 2 2" xfId="9242"/>
    <cellStyle name="RowTitles1-Detail 2 2 2 5 5 4 3" xfId="9243"/>
    <cellStyle name="RowTitles1-Detail 2 2 2 5 5 5" xfId="9244"/>
    <cellStyle name="RowTitles1-Detail 2 2 2 5 5 5 2" xfId="9245"/>
    <cellStyle name="RowTitles1-Detail 2 2 2 5 5 5 2 2" xfId="9246"/>
    <cellStyle name="RowTitles1-Detail 2 2 2 5 5 6" xfId="9247"/>
    <cellStyle name="RowTitles1-Detail 2 2 2 5 5 6 2" xfId="9248"/>
    <cellStyle name="RowTitles1-Detail 2 2 2 5 5 7" xfId="9249"/>
    <cellStyle name="RowTitles1-Detail 2 2 2 5 6" xfId="9250"/>
    <cellStyle name="RowTitles1-Detail 2 2 2 5 6 2" xfId="9251"/>
    <cellStyle name="RowTitles1-Detail 2 2 2 5 6 2 2" xfId="9252"/>
    <cellStyle name="RowTitles1-Detail 2 2 2 5 6 2 2 2" xfId="9253"/>
    <cellStyle name="RowTitles1-Detail 2 2 2 5 6 2 2 2 2" xfId="9254"/>
    <cellStyle name="RowTitles1-Detail 2 2 2 5 6 2 2 3" xfId="9255"/>
    <cellStyle name="RowTitles1-Detail 2 2 2 5 6 2 3" xfId="9256"/>
    <cellStyle name="RowTitles1-Detail 2 2 2 5 6 2 3 2" xfId="9257"/>
    <cellStyle name="RowTitles1-Detail 2 2 2 5 6 2 3 2 2" xfId="9258"/>
    <cellStyle name="RowTitles1-Detail 2 2 2 5 6 2 4" xfId="9259"/>
    <cellStyle name="RowTitles1-Detail 2 2 2 5 6 2 4 2" xfId="9260"/>
    <cellStyle name="RowTitles1-Detail 2 2 2 5 6 2 5" xfId="9261"/>
    <cellStyle name="RowTitles1-Detail 2 2 2 5 6 3" xfId="9262"/>
    <cellStyle name="RowTitles1-Detail 2 2 2 5 6 3 2" xfId="9263"/>
    <cellStyle name="RowTitles1-Detail 2 2 2 5 6 3 2 2" xfId="9264"/>
    <cellStyle name="RowTitles1-Detail 2 2 2 5 6 3 2 2 2" xfId="9265"/>
    <cellStyle name="RowTitles1-Detail 2 2 2 5 6 3 2 3" xfId="9266"/>
    <cellStyle name="RowTitles1-Detail 2 2 2 5 6 3 3" xfId="9267"/>
    <cellStyle name="RowTitles1-Detail 2 2 2 5 6 3 3 2" xfId="9268"/>
    <cellStyle name="RowTitles1-Detail 2 2 2 5 6 3 3 2 2" xfId="9269"/>
    <cellStyle name="RowTitles1-Detail 2 2 2 5 6 3 4" xfId="9270"/>
    <cellStyle name="RowTitles1-Detail 2 2 2 5 6 3 4 2" xfId="9271"/>
    <cellStyle name="RowTitles1-Detail 2 2 2 5 6 3 5" xfId="9272"/>
    <cellStyle name="RowTitles1-Detail 2 2 2 5 6 4" xfId="9273"/>
    <cellStyle name="RowTitles1-Detail 2 2 2 5 6 4 2" xfId="9274"/>
    <cellStyle name="RowTitles1-Detail 2 2 2 5 6 4 2 2" xfId="9275"/>
    <cellStyle name="RowTitles1-Detail 2 2 2 5 6 4 3" xfId="9276"/>
    <cellStyle name="RowTitles1-Detail 2 2 2 5 6 5" xfId="9277"/>
    <cellStyle name="RowTitles1-Detail 2 2 2 5 6 5 2" xfId="9278"/>
    <cellStyle name="RowTitles1-Detail 2 2 2 5 6 5 2 2" xfId="9279"/>
    <cellStyle name="RowTitles1-Detail 2 2 2 5 6 6" xfId="9280"/>
    <cellStyle name="RowTitles1-Detail 2 2 2 5 6 6 2" xfId="9281"/>
    <cellStyle name="RowTitles1-Detail 2 2 2 5 6 7" xfId="9282"/>
    <cellStyle name="RowTitles1-Detail 2 2 2 5 7" xfId="9283"/>
    <cellStyle name="RowTitles1-Detail 2 2 2 5 7 2" xfId="9284"/>
    <cellStyle name="RowTitles1-Detail 2 2 2 5 7 2 2" xfId="9285"/>
    <cellStyle name="RowTitles1-Detail 2 2 2 5 7 2 2 2" xfId="9286"/>
    <cellStyle name="RowTitles1-Detail 2 2 2 5 7 2 3" xfId="9287"/>
    <cellStyle name="RowTitles1-Detail 2 2 2 5 7 3" xfId="9288"/>
    <cellStyle name="RowTitles1-Detail 2 2 2 5 7 3 2" xfId="9289"/>
    <cellStyle name="RowTitles1-Detail 2 2 2 5 7 3 2 2" xfId="9290"/>
    <cellStyle name="RowTitles1-Detail 2 2 2 5 7 4" xfId="9291"/>
    <cellStyle name="RowTitles1-Detail 2 2 2 5 7 4 2" xfId="9292"/>
    <cellStyle name="RowTitles1-Detail 2 2 2 5 7 5" xfId="9293"/>
    <cellStyle name="RowTitles1-Detail 2 2 2 5 8" xfId="9294"/>
    <cellStyle name="RowTitles1-Detail 2 2 2 5 8 2" xfId="9295"/>
    <cellStyle name="RowTitles1-Detail 2 2 2 5 9" xfId="9296"/>
    <cellStyle name="RowTitles1-Detail 2 2 2 5 9 2" xfId="9297"/>
    <cellStyle name="RowTitles1-Detail 2 2 2 5 9 2 2" xfId="9298"/>
    <cellStyle name="RowTitles1-Detail 2 2 2 5_STUD aligned by INSTIT" xfId="9299"/>
    <cellStyle name="RowTitles1-Detail 2 2 2 6" xfId="9300"/>
    <cellStyle name="RowTitles1-Detail 2 2 2 6 2" xfId="9301"/>
    <cellStyle name="RowTitles1-Detail 2 2 2 6 2 2" xfId="9302"/>
    <cellStyle name="RowTitles1-Detail 2 2 2 6 2 2 2" xfId="9303"/>
    <cellStyle name="RowTitles1-Detail 2 2 2 6 2 2 2 2" xfId="9304"/>
    <cellStyle name="RowTitles1-Detail 2 2 2 6 2 2 3" xfId="9305"/>
    <cellStyle name="RowTitles1-Detail 2 2 2 6 2 3" xfId="9306"/>
    <cellStyle name="RowTitles1-Detail 2 2 2 6 2 3 2" xfId="9307"/>
    <cellStyle name="RowTitles1-Detail 2 2 2 6 2 3 2 2" xfId="9308"/>
    <cellStyle name="RowTitles1-Detail 2 2 2 6 2 4" xfId="9309"/>
    <cellStyle name="RowTitles1-Detail 2 2 2 6 2 4 2" xfId="9310"/>
    <cellStyle name="RowTitles1-Detail 2 2 2 6 2 5" xfId="9311"/>
    <cellStyle name="RowTitles1-Detail 2 2 2 6 3" xfId="9312"/>
    <cellStyle name="RowTitles1-Detail 2 2 2 6 3 2" xfId="9313"/>
    <cellStyle name="RowTitles1-Detail 2 2 2 6 3 2 2" xfId="9314"/>
    <cellStyle name="RowTitles1-Detail 2 2 2 6 3 2 2 2" xfId="9315"/>
    <cellStyle name="RowTitles1-Detail 2 2 2 6 3 2 3" xfId="9316"/>
    <cellStyle name="RowTitles1-Detail 2 2 2 6 3 3" xfId="9317"/>
    <cellStyle name="RowTitles1-Detail 2 2 2 6 3 3 2" xfId="9318"/>
    <cellStyle name="RowTitles1-Detail 2 2 2 6 3 3 2 2" xfId="9319"/>
    <cellStyle name="RowTitles1-Detail 2 2 2 6 3 4" xfId="9320"/>
    <cellStyle name="RowTitles1-Detail 2 2 2 6 3 4 2" xfId="9321"/>
    <cellStyle name="RowTitles1-Detail 2 2 2 6 3 5" xfId="9322"/>
    <cellStyle name="RowTitles1-Detail 2 2 2 6 4" xfId="9323"/>
    <cellStyle name="RowTitles1-Detail 2 2 2 6 4 2" xfId="9324"/>
    <cellStyle name="RowTitles1-Detail 2 2 2 6 5" xfId="9325"/>
    <cellStyle name="RowTitles1-Detail 2 2 2 6 5 2" xfId="9326"/>
    <cellStyle name="RowTitles1-Detail 2 2 2 6 5 2 2" xfId="9327"/>
    <cellStyle name="RowTitles1-Detail 2 2 2 6 5 3" xfId="9328"/>
    <cellStyle name="RowTitles1-Detail 2 2 2 6 6" xfId="9329"/>
    <cellStyle name="RowTitles1-Detail 2 2 2 6 6 2" xfId="9330"/>
    <cellStyle name="RowTitles1-Detail 2 2 2 6 6 2 2" xfId="9331"/>
    <cellStyle name="RowTitles1-Detail 2 2 2 7" xfId="9332"/>
    <cellStyle name="RowTitles1-Detail 2 2 2 7 2" xfId="9333"/>
    <cellStyle name="RowTitles1-Detail 2 2 2 7 2 2" xfId="9334"/>
    <cellStyle name="RowTitles1-Detail 2 2 2 7 2 2 2" xfId="9335"/>
    <cellStyle name="RowTitles1-Detail 2 2 2 7 2 2 2 2" xfId="9336"/>
    <cellStyle name="RowTitles1-Detail 2 2 2 7 2 2 3" xfId="9337"/>
    <cellStyle name="RowTitles1-Detail 2 2 2 7 2 3" xfId="9338"/>
    <cellStyle name="RowTitles1-Detail 2 2 2 7 2 3 2" xfId="9339"/>
    <cellStyle name="RowTitles1-Detail 2 2 2 7 2 3 2 2" xfId="9340"/>
    <cellStyle name="RowTitles1-Detail 2 2 2 7 2 4" xfId="9341"/>
    <cellStyle name="RowTitles1-Detail 2 2 2 7 2 4 2" xfId="9342"/>
    <cellStyle name="RowTitles1-Detail 2 2 2 7 2 5" xfId="9343"/>
    <cellStyle name="RowTitles1-Detail 2 2 2 7 3" xfId="9344"/>
    <cellStyle name="RowTitles1-Detail 2 2 2 7 3 2" xfId="9345"/>
    <cellStyle name="RowTitles1-Detail 2 2 2 7 3 2 2" xfId="9346"/>
    <cellStyle name="RowTitles1-Detail 2 2 2 7 3 2 2 2" xfId="9347"/>
    <cellStyle name="RowTitles1-Detail 2 2 2 7 3 2 3" xfId="9348"/>
    <cellStyle name="RowTitles1-Detail 2 2 2 7 3 3" xfId="9349"/>
    <cellStyle name="RowTitles1-Detail 2 2 2 7 3 3 2" xfId="9350"/>
    <cellStyle name="RowTitles1-Detail 2 2 2 7 3 3 2 2" xfId="9351"/>
    <cellStyle name="RowTitles1-Detail 2 2 2 7 3 4" xfId="9352"/>
    <cellStyle name="RowTitles1-Detail 2 2 2 7 3 4 2" xfId="9353"/>
    <cellStyle name="RowTitles1-Detail 2 2 2 7 3 5" xfId="9354"/>
    <cellStyle name="RowTitles1-Detail 2 2 2 7 4" xfId="9355"/>
    <cellStyle name="RowTitles1-Detail 2 2 2 7 4 2" xfId="9356"/>
    <cellStyle name="RowTitles1-Detail 2 2 2 7 5" xfId="9357"/>
    <cellStyle name="RowTitles1-Detail 2 2 2 7 5 2" xfId="9358"/>
    <cellStyle name="RowTitles1-Detail 2 2 2 7 5 2 2" xfId="9359"/>
    <cellStyle name="RowTitles1-Detail 2 2 2 7 6" xfId="9360"/>
    <cellStyle name="RowTitles1-Detail 2 2 2 7 6 2" xfId="9361"/>
    <cellStyle name="RowTitles1-Detail 2 2 2 7 7" xfId="9362"/>
    <cellStyle name="RowTitles1-Detail 2 2 2 8" xfId="9363"/>
    <cellStyle name="RowTitles1-Detail 2 2 2 8 2" xfId="9364"/>
    <cellStyle name="RowTitles1-Detail 2 2 2 8 2 2" xfId="9365"/>
    <cellStyle name="RowTitles1-Detail 2 2 2 8 2 2 2" xfId="9366"/>
    <cellStyle name="RowTitles1-Detail 2 2 2 8 2 2 2 2" xfId="9367"/>
    <cellStyle name="RowTitles1-Detail 2 2 2 8 2 2 3" xfId="9368"/>
    <cellStyle name="RowTitles1-Detail 2 2 2 8 2 3" xfId="9369"/>
    <cellStyle name="RowTitles1-Detail 2 2 2 8 2 3 2" xfId="9370"/>
    <cellStyle name="RowTitles1-Detail 2 2 2 8 2 3 2 2" xfId="9371"/>
    <cellStyle name="RowTitles1-Detail 2 2 2 8 2 4" xfId="9372"/>
    <cellStyle name="RowTitles1-Detail 2 2 2 8 2 4 2" xfId="9373"/>
    <cellStyle name="RowTitles1-Detail 2 2 2 8 2 5" xfId="9374"/>
    <cellStyle name="RowTitles1-Detail 2 2 2 8 3" xfId="9375"/>
    <cellStyle name="RowTitles1-Detail 2 2 2 8 3 2" xfId="9376"/>
    <cellStyle name="RowTitles1-Detail 2 2 2 8 3 2 2" xfId="9377"/>
    <cellStyle name="RowTitles1-Detail 2 2 2 8 3 2 2 2" xfId="9378"/>
    <cellStyle name="RowTitles1-Detail 2 2 2 8 3 2 3" xfId="9379"/>
    <cellStyle name="RowTitles1-Detail 2 2 2 8 3 3" xfId="9380"/>
    <cellStyle name="RowTitles1-Detail 2 2 2 8 3 3 2" xfId="9381"/>
    <cellStyle name="RowTitles1-Detail 2 2 2 8 3 3 2 2" xfId="9382"/>
    <cellStyle name="RowTitles1-Detail 2 2 2 8 3 4" xfId="9383"/>
    <cellStyle name="RowTitles1-Detail 2 2 2 8 3 4 2" xfId="9384"/>
    <cellStyle name="RowTitles1-Detail 2 2 2 8 3 5" xfId="9385"/>
    <cellStyle name="RowTitles1-Detail 2 2 2 8 4" xfId="9386"/>
    <cellStyle name="RowTitles1-Detail 2 2 2 8 4 2" xfId="9387"/>
    <cellStyle name="RowTitles1-Detail 2 2 2 8 5" xfId="9388"/>
    <cellStyle name="RowTitles1-Detail 2 2 2 8 5 2" xfId="9389"/>
    <cellStyle name="RowTitles1-Detail 2 2 2 8 5 2 2" xfId="9390"/>
    <cellStyle name="RowTitles1-Detail 2 2 2 8 5 3" xfId="9391"/>
    <cellStyle name="RowTitles1-Detail 2 2 2 8 6" xfId="9392"/>
    <cellStyle name="RowTitles1-Detail 2 2 2 8 6 2" xfId="9393"/>
    <cellStyle name="RowTitles1-Detail 2 2 2 8 6 2 2" xfId="9394"/>
    <cellStyle name="RowTitles1-Detail 2 2 2 8 7" xfId="9395"/>
    <cellStyle name="RowTitles1-Detail 2 2 2 8 7 2" xfId="9396"/>
    <cellStyle name="RowTitles1-Detail 2 2 2 8 8" xfId="9397"/>
    <cellStyle name="RowTitles1-Detail 2 2 2 9" xfId="9398"/>
    <cellStyle name="RowTitles1-Detail 2 2 2 9 2" xfId="9399"/>
    <cellStyle name="RowTitles1-Detail 2 2 2 9 2 2" xfId="9400"/>
    <cellStyle name="RowTitles1-Detail 2 2 2 9 2 2 2" xfId="9401"/>
    <cellStyle name="RowTitles1-Detail 2 2 2 9 2 2 2 2" xfId="9402"/>
    <cellStyle name="RowTitles1-Detail 2 2 2 9 2 2 3" xfId="9403"/>
    <cellStyle name="RowTitles1-Detail 2 2 2 9 2 3" xfId="9404"/>
    <cellStyle name="RowTitles1-Detail 2 2 2 9 2 3 2" xfId="9405"/>
    <cellStyle name="RowTitles1-Detail 2 2 2 9 2 3 2 2" xfId="9406"/>
    <cellStyle name="RowTitles1-Detail 2 2 2 9 2 4" xfId="9407"/>
    <cellStyle name="RowTitles1-Detail 2 2 2 9 2 4 2" xfId="9408"/>
    <cellStyle name="RowTitles1-Detail 2 2 2 9 2 5" xfId="9409"/>
    <cellStyle name="RowTitles1-Detail 2 2 2 9 3" xfId="9410"/>
    <cellStyle name="RowTitles1-Detail 2 2 2 9 3 2" xfId="9411"/>
    <cellStyle name="RowTitles1-Detail 2 2 2 9 3 2 2" xfId="9412"/>
    <cellStyle name="RowTitles1-Detail 2 2 2 9 3 2 2 2" xfId="9413"/>
    <cellStyle name="RowTitles1-Detail 2 2 2 9 3 2 3" xfId="9414"/>
    <cellStyle name="RowTitles1-Detail 2 2 2 9 3 3" xfId="9415"/>
    <cellStyle name="RowTitles1-Detail 2 2 2 9 3 3 2" xfId="9416"/>
    <cellStyle name="RowTitles1-Detail 2 2 2 9 3 3 2 2" xfId="9417"/>
    <cellStyle name="RowTitles1-Detail 2 2 2 9 3 4" xfId="9418"/>
    <cellStyle name="RowTitles1-Detail 2 2 2 9 3 4 2" xfId="9419"/>
    <cellStyle name="RowTitles1-Detail 2 2 2 9 3 5" xfId="9420"/>
    <cellStyle name="RowTitles1-Detail 2 2 2 9 4" xfId="9421"/>
    <cellStyle name="RowTitles1-Detail 2 2 2 9 4 2" xfId="9422"/>
    <cellStyle name="RowTitles1-Detail 2 2 2 9 4 2 2" xfId="9423"/>
    <cellStyle name="RowTitles1-Detail 2 2 2 9 4 3" xfId="9424"/>
    <cellStyle name="RowTitles1-Detail 2 2 2 9 5" xfId="9425"/>
    <cellStyle name="RowTitles1-Detail 2 2 2 9 5 2" xfId="9426"/>
    <cellStyle name="RowTitles1-Detail 2 2 2 9 5 2 2" xfId="9427"/>
    <cellStyle name="RowTitles1-Detail 2 2 2 9 6" xfId="9428"/>
    <cellStyle name="RowTitles1-Detail 2 2 2 9 6 2" xfId="9429"/>
    <cellStyle name="RowTitles1-Detail 2 2 2 9 7" xfId="9430"/>
    <cellStyle name="RowTitles1-Detail 2 2 2_STUD aligned by INSTIT" xfId="9431"/>
    <cellStyle name="RowTitles1-Detail 2 2 3" xfId="9432"/>
    <cellStyle name="RowTitles1-Detail 2 2 3 10" xfId="9433"/>
    <cellStyle name="RowTitles1-Detail 2 2 3 10 2" xfId="9434"/>
    <cellStyle name="RowTitles1-Detail 2 2 3 10 2 2" xfId="9435"/>
    <cellStyle name="RowTitles1-Detail 2 2 3 10 2 2 2" xfId="9436"/>
    <cellStyle name="RowTitles1-Detail 2 2 3 10 2 3" xfId="9437"/>
    <cellStyle name="RowTitles1-Detail 2 2 3 10 3" xfId="9438"/>
    <cellStyle name="RowTitles1-Detail 2 2 3 10 3 2" xfId="9439"/>
    <cellStyle name="RowTitles1-Detail 2 2 3 10 3 2 2" xfId="9440"/>
    <cellStyle name="RowTitles1-Detail 2 2 3 10 4" xfId="9441"/>
    <cellStyle name="RowTitles1-Detail 2 2 3 10 4 2" xfId="9442"/>
    <cellStyle name="RowTitles1-Detail 2 2 3 10 5" xfId="9443"/>
    <cellStyle name="RowTitles1-Detail 2 2 3 11" xfId="9444"/>
    <cellStyle name="RowTitles1-Detail 2 2 3 11 2" xfId="9445"/>
    <cellStyle name="RowTitles1-Detail 2 2 3 12" xfId="9446"/>
    <cellStyle name="RowTitles1-Detail 2 2 3 12 2" xfId="9447"/>
    <cellStyle name="RowTitles1-Detail 2 2 3 12 2 2" xfId="9448"/>
    <cellStyle name="RowTitles1-Detail 2 2 3 2" xfId="9449"/>
    <cellStyle name="RowTitles1-Detail 2 2 3 2 2" xfId="9450"/>
    <cellStyle name="RowTitles1-Detail 2 2 3 2 2 2" xfId="9451"/>
    <cellStyle name="RowTitles1-Detail 2 2 3 2 2 2 2" xfId="9452"/>
    <cellStyle name="RowTitles1-Detail 2 2 3 2 2 2 2 2" xfId="9453"/>
    <cellStyle name="RowTitles1-Detail 2 2 3 2 2 2 2 2 2" xfId="9454"/>
    <cellStyle name="RowTitles1-Detail 2 2 3 2 2 2 2 3" xfId="9455"/>
    <cellStyle name="RowTitles1-Detail 2 2 3 2 2 2 3" xfId="9456"/>
    <cellStyle name="RowTitles1-Detail 2 2 3 2 2 2 3 2" xfId="9457"/>
    <cellStyle name="RowTitles1-Detail 2 2 3 2 2 2 3 2 2" xfId="9458"/>
    <cellStyle name="RowTitles1-Detail 2 2 3 2 2 2 4" xfId="9459"/>
    <cellStyle name="RowTitles1-Detail 2 2 3 2 2 2 4 2" xfId="9460"/>
    <cellStyle name="RowTitles1-Detail 2 2 3 2 2 2 5" xfId="9461"/>
    <cellStyle name="RowTitles1-Detail 2 2 3 2 2 3" xfId="9462"/>
    <cellStyle name="RowTitles1-Detail 2 2 3 2 2 3 2" xfId="9463"/>
    <cellStyle name="RowTitles1-Detail 2 2 3 2 2 3 2 2" xfId="9464"/>
    <cellStyle name="RowTitles1-Detail 2 2 3 2 2 3 2 2 2" xfId="9465"/>
    <cellStyle name="RowTitles1-Detail 2 2 3 2 2 3 2 3" xfId="9466"/>
    <cellStyle name="RowTitles1-Detail 2 2 3 2 2 3 3" xfId="9467"/>
    <cellStyle name="RowTitles1-Detail 2 2 3 2 2 3 3 2" xfId="9468"/>
    <cellStyle name="RowTitles1-Detail 2 2 3 2 2 3 3 2 2" xfId="9469"/>
    <cellStyle name="RowTitles1-Detail 2 2 3 2 2 3 4" xfId="9470"/>
    <cellStyle name="RowTitles1-Detail 2 2 3 2 2 3 4 2" xfId="9471"/>
    <cellStyle name="RowTitles1-Detail 2 2 3 2 2 3 5" xfId="9472"/>
    <cellStyle name="RowTitles1-Detail 2 2 3 2 2 4" xfId="9473"/>
    <cellStyle name="RowTitles1-Detail 2 2 3 2 2 4 2" xfId="9474"/>
    <cellStyle name="RowTitles1-Detail 2 2 3 2 2 5" xfId="9475"/>
    <cellStyle name="RowTitles1-Detail 2 2 3 2 2 5 2" xfId="9476"/>
    <cellStyle name="RowTitles1-Detail 2 2 3 2 2 5 2 2" xfId="9477"/>
    <cellStyle name="RowTitles1-Detail 2 2 3 2 3" xfId="9478"/>
    <cellStyle name="RowTitles1-Detail 2 2 3 2 3 2" xfId="9479"/>
    <cellStyle name="RowTitles1-Detail 2 2 3 2 3 2 2" xfId="9480"/>
    <cellStyle name="RowTitles1-Detail 2 2 3 2 3 2 2 2" xfId="9481"/>
    <cellStyle name="RowTitles1-Detail 2 2 3 2 3 2 2 2 2" xfId="9482"/>
    <cellStyle name="RowTitles1-Detail 2 2 3 2 3 2 2 3" xfId="9483"/>
    <cellStyle name="RowTitles1-Detail 2 2 3 2 3 2 3" xfId="9484"/>
    <cellStyle name="RowTitles1-Detail 2 2 3 2 3 2 3 2" xfId="9485"/>
    <cellStyle name="RowTitles1-Detail 2 2 3 2 3 2 3 2 2" xfId="9486"/>
    <cellStyle name="RowTitles1-Detail 2 2 3 2 3 2 4" xfId="9487"/>
    <cellStyle name="RowTitles1-Detail 2 2 3 2 3 2 4 2" xfId="9488"/>
    <cellStyle name="RowTitles1-Detail 2 2 3 2 3 2 5" xfId="9489"/>
    <cellStyle name="RowTitles1-Detail 2 2 3 2 3 3" xfId="9490"/>
    <cellStyle name="RowTitles1-Detail 2 2 3 2 3 3 2" xfId="9491"/>
    <cellStyle name="RowTitles1-Detail 2 2 3 2 3 3 2 2" xfId="9492"/>
    <cellStyle name="RowTitles1-Detail 2 2 3 2 3 3 2 2 2" xfId="9493"/>
    <cellStyle name="RowTitles1-Detail 2 2 3 2 3 3 2 3" xfId="9494"/>
    <cellStyle name="RowTitles1-Detail 2 2 3 2 3 3 3" xfId="9495"/>
    <cellStyle name="RowTitles1-Detail 2 2 3 2 3 3 3 2" xfId="9496"/>
    <cellStyle name="RowTitles1-Detail 2 2 3 2 3 3 3 2 2" xfId="9497"/>
    <cellStyle name="RowTitles1-Detail 2 2 3 2 3 3 4" xfId="9498"/>
    <cellStyle name="RowTitles1-Detail 2 2 3 2 3 3 4 2" xfId="9499"/>
    <cellStyle name="RowTitles1-Detail 2 2 3 2 3 3 5" xfId="9500"/>
    <cellStyle name="RowTitles1-Detail 2 2 3 2 3 4" xfId="9501"/>
    <cellStyle name="RowTitles1-Detail 2 2 3 2 3 4 2" xfId="9502"/>
    <cellStyle name="RowTitles1-Detail 2 2 3 2 3 5" xfId="9503"/>
    <cellStyle name="RowTitles1-Detail 2 2 3 2 3 5 2" xfId="9504"/>
    <cellStyle name="RowTitles1-Detail 2 2 3 2 3 5 2 2" xfId="9505"/>
    <cellStyle name="RowTitles1-Detail 2 2 3 2 3 5 3" xfId="9506"/>
    <cellStyle name="RowTitles1-Detail 2 2 3 2 3 6" xfId="9507"/>
    <cellStyle name="RowTitles1-Detail 2 2 3 2 3 6 2" xfId="9508"/>
    <cellStyle name="RowTitles1-Detail 2 2 3 2 3 6 2 2" xfId="9509"/>
    <cellStyle name="RowTitles1-Detail 2 2 3 2 3 7" xfId="9510"/>
    <cellStyle name="RowTitles1-Detail 2 2 3 2 3 7 2" xfId="9511"/>
    <cellStyle name="RowTitles1-Detail 2 2 3 2 3 8" xfId="9512"/>
    <cellStyle name="RowTitles1-Detail 2 2 3 2 4" xfId="9513"/>
    <cellStyle name="RowTitles1-Detail 2 2 3 2 4 2" xfId="9514"/>
    <cellStyle name="RowTitles1-Detail 2 2 3 2 4 2 2" xfId="9515"/>
    <cellStyle name="RowTitles1-Detail 2 2 3 2 4 2 2 2" xfId="9516"/>
    <cellStyle name="RowTitles1-Detail 2 2 3 2 4 2 2 2 2" xfId="9517"/>
    <cellStyle name="RowTitles1-Detail 2 2 3 2 4 2 2 3" xfId="9518"/>
    <cellStyle name="RowTitles1-Detail 2 2 3 2 4 2 3" xfId="9519"/>
    <cellStyle name="RowTitles1-Detail 2 2 3 2 4 2 3 2" xfId="9520"/>
    <cellStyle name="RowTitles1-Detail 2 2 3 2 4 2 3 2 2" xfId="9521"/>
    <cellStyle name="RowTitles1-Detail 2 2 3 2 4 2 4" xfId="9522"/>
    <cellStyle name="RowTitles1-Detail 2 2 3 2 4 2 4 2" xfId="9523"/>
    <cellStyle name="RowTitles1-Detail 2 2 3 2 4 2 5" xfId="9524"/>
    <cellStyle name="RowTitles1-Detail 2 2 3 2 4 3" xfId="9525"/>
    <cellStyle name="RowTitles1-Detail 2 2 3 2 4 3 2" xfId="9526"/>
    <cellStyle name="RowTitles1-Detail 2 2 3 2 4 3 2 2" xfId="9527"/>
    <cellStyle name="RowTitles1-Detail 2 2 3 2 4 3 2 2 2" xfId="9528"/>
    <cellStyle name="RowTitles1-Detail 2 2 3 2 4 3 2 3" xfId="9529"/>
    <cellStyle name="RowTitles1-Detail 2 2 3 2 4 3 3" xfId="9530"/>
    <cellStyle name="RowTitles1-Detail 2 2 3 2 4 3 3 2" xfId="9531"/>
    <cellStyle name="RowTitles1-Detail 2 2 3 2 4 3 3 2 2" xfId="9532"/>
    <cellStyle name="RowTitles1-Detail 2 2 3 2 4 3 4" xfId="9533"/>
    <cellStyle name="RowTitles1-Detail 2 2 3 2 4 3 4 2" xfId="9534"/>
    <cellStyle name="RowTitles1-Detail 2 2 3 2 4 3 5" xfId="9535"/>
    <cellStyle name="RowTitles1-Detail 2 2 3 2 4 4" xfId="9536"/>
    <cellStyle name="RowTitles1-Detail 2 2 3 2 4 4 2" xfId="9537"/>
    <cellStyle name="RowTitles1-Detail 2 2 3 2 4 4 2 2" xfId="9538"/>
    <cellStyle name="RowTitles1-Detail 2 2 3 2 4 4 3" xfId="9539"/>
    <cellStyle name="RowTitles1-Detail 2 2 3 2 4 5" xfId="9540"/>
    <cellStyle name="RowTitles1-Detail 2 2 3 2 4 5 2" xfId="9541"/>
    <cellStyle name="RowTitles1-Detail 2 2 3 2 4 5 2 2" xfId="9542"/>
    <cellStyle name="RowTitles1-Detail 2 2 3 2 4 6" xfId="9543"/>
    <cellStyle name="RowTitles1-Detail 2 2 3 2 4 6 2" xfId="9544"/>
    <cellStyle name="RowTitles1-Detail 2 2 3 2 4 7" xfId="9545"/>
    <cellStyle name="RowTitles1-Detail 2 2 3 2 5" xfId="9546"/>
    <cellStyle name="RowTitles1-Detail 2 2 3 2 5 2" xfId="9547"/>
    <cellStyle name="RowTitles1-Detail 2 2 3 2 5 2 2" xfId="9548"/>
    <cellStyle name="RowTitles1-Detail 2 2 3 2 5 2 2 2" xfId="9549"/>
    <cellStyle name="RowTitles1-Detail 2 2 3 2 5 2 2 2 2" xfId="9550"/>
    <cellStyle name="RowTitles1-Detail 2 2 3 2 5 2 2 3" xfId="9551"/>
    <cellStyle name="RowTitles1-Detail 2 2 3 2 5 2 3" xfId="9552"/>
    <cellStyle name="RowTitles1-Detail 2 2 3 2 5 2 3 2" xfId="9553"/>
    <cellStyle name="RowTitles1-Detail 2 2 3 2 5 2 3 2 2" xfId="9554"/>
    <cellStyle name="RowTitles1-Detail 2 2 3 2 5 2 4" xfId="9555"/>
    <cellStyle name="RowTitles1-Detail 2 2 3 2 5 2 4 2" xfId="9556"/>
    <cellStyle name="RowTitles1-Detail 2 2 3 2 5 2 5" xfId="9557"/>
    <cellStyle name="RowTitles1-Detail 2 2 3 2 5 3" xfId="9558"/>
    <cellStyle name="RowTitles1-Detail 2 2 3 2 5 3 2" xfId="9559"/>
    <cellStyle name="RowTitles1-Detail 2 2 3 2 5 3 2 2" xfId="9560"/>
    <cellStyle name="RowTitles1-Detail 2 2 3 2 5 3 2 2 2" xfId="9561"/>
    <cellStyle name="RowTitles1-Detail 2 2 3 2 5 3 2 3" xfId="9562"/>
    <cellStyle name="RowTitles1-Detail 2 2 3 2 5 3 3" xfId="9563"/>
    <cellStyle name="RowTitles1-Detail 2 2 3 2 5 3 3 2" xfId="9564"/>
    <cellStyle name="RowTitles1-Detail 2 2 3 2 5 3 3 2 2" xfId="9565"/>
    <cellStyle name="RowTitles1-Detail 2 2 3 2 5 3 4" xfId="9566"/>
    <cellStyle name="RowTitles1-Detail 2 2 3 2 5 3 4 2" xfId="9567"/>
    <cellStyle name="RowTitles1-Detail 2 2 3 2 5 3 5" xfId="9568"/>
    <cellStyle name="RowTitles1-Detail 2 2 3 2 5 4" xfId="9569"/>
    <cellStyle name="RowTitles1-Detail 2 2 3 2 5 4 2" xfId="9570"/>
    <cellStyle name="RowTitles1-Detail 2 2 3 2 5 4 2 2" xfId="9571"/>
    <cellStyle name="RowTitles1-Detail 2 2 3 2 5 4 3" xfId="9572"/>
    <cellStyle name="RowTitles1-Detail 2 2 3 2 5 5" xfId="9573"/>
    <cellStyle name="RowTitles1-Detail 2 2 3 2 5 5 2" xfId="9574"/>
    <cellStyle name="RowTitles1-Detail 2 2 3 2 5 5 2 2" xfId="9575"/>
    <cellStyle name="RowTitles1-Detail 2 2 3 2 5 6" xfId="9576"/>
    <cellStyle name="RowTitles1-Detail 2 2 3 2 5 6 2" xfId="9577"/>
    <cellStyle name="RowTitles1-Detail 2 2 3 2 5 7" xfId="9578"/>
    <cellStyle name="RowTitles1-Detail 2 2 3 2 6" xfId="9579"/>
    <cellStyle name="RowTitles1-Detail 2 2 3 2 6 2" xfId="9580"/>
    <cellStyle name="RowTitles1-Detail 2 2 3 2 6 2 2" xfId="9581"/>
    <cellStyle name="RowTitles1-Detail 2 2 3 2 6 2 2 2" xfId="9582"/>
    <cellStyle name="RowTitles1-Detail 2 2 3 2 6 2 2 2 2" xfId="9583"/>
    <cellStyle name="RowTitles1-Detail 2 2 3 2 6 2 2 3" xfId="9584"/>
    <cellStyle name="RowTitles1-Detail 2 2 3 2 6 2 3" xfId="9585"/>
    <cellStyle name="RowTitles1-Detail 2 2 3 2 6 2 3 2" xfId="9586"/>
    <cellStyle name="RowTitles1-Detail 2 2 3 2 6 2 3 2 2" xfId="9587"/>
    <cellStyle name="RowTitles1-Detail 2 2 3 2 6 2 4" xfId="9588"/>
    <cellStyle name="RowTitles1-Detail 2 2 3 2 6 2 4 2" xfId="9589"/>
    <cellStyle name="RowTitles1-Detail 2 2 3 2 6 2 5" xfId="9590"/>
    <cellStyle name="RowTitles1-Detail 2 2 3 2 6 3" xfId="9591"/>
    <cellStyle name="RowTitles1-Detail 2 2 3 2 6 3 2" xfId="9592"/>
    <cellStyle name="RowTitles1-Detail 2 2 3 2 6 3 2 2" xfId="9593"/>
    <cellStyle name="RowTitles1-Detail 2 2 3 2 6 3 2 2 2" xfId="9594"/>
    <cellStyle name="RowTitles1-Detail 2 2 3 2 6 3 2 3" xfId="9595"/>
    <cellStyle name="RowTitles1-Detail 2 2 3 2 6 3 3" xfId="9596"/>
    <cellStyle name="RowTitles1-Detail 2 2 3 2 6 3 3 2" xfId="9597"/>
    <cellStyle name="RowTitles1-Detail 2 2 3 2 6 3 3 2 2" xfId="9598"/>
    <cellStyle name="RowTitles1-Detail 2 2 3 2 6 3 4" xfId="9599"/>
    <cellStyle name="RowTitles1-Detail 2 2 3 2 6 3 4 2" xfId="9600"/>
    <cellStyle name="RowTitles1-Detail 2 2 3 2 6 3 5" xfId="9601"/>
    <cellStyle name="RowTitles1-Detail 2 2 3 2 6 4" xfId="9602"/>
    <cellStyle name="RowTitles1-Detail 2 2 3 2 6 4 2" xfId="9603"/>
    <cellStyle name="RowTitles1-Detail 2 2 3 2 6 4 2 2" xfId="9604"/>
    <cellStyle name="RowTitles1-Detail 2 2 3 2 6 4 3" xfId="9605"/>
    <cellStyle name="RowTitles1-Detail 2 2 3 2 6 5" xfId="9606"/>
    <cellStyle name="RowTitles1-Detail 2 2 3 2 6 5 2" xfId="9607"/>
    <cellStyle name="RowTitles1-Detail 2 2 3 2 6 5 2 2" xfId="9608"/>
    <cellStyle name="RowTitles1-Detail 2 2 3 2 6 6" xfId="9609"/>
    <cellStyle name="RowTitles1-Detail 2 2 3 2 6 6 2" xfId="9610"/>
    <cellStyle name="RowTitles1-Detail 2 2 3 2 6 7" xfId="9611"/>
    <cellStyle name="RowTitles1-Detail 2 2 3 2 7" xfId="9612"/>
    <cellStyle name="RowTitles1-Detail 2 2 3 2 7 2" xfId="9613"/>
    <cellStyle name="RowTitles1-Detail 2 2 3 2 7 2 2" xfId="9614"/>
    <cellStyle name="RowTitles1-Detail 2 2 3 2 7 2 2 2" xfId="9615"/>
    <cellStyle name="RowTitles1-Detail 2 2 3 2 7 2 3" xfId="9616"/>
    <cellStyle name="RowTitles1-Detail 2 2 3 2 7 3" xfId="9617"/>
    <cellStyle name="RowTitles1-Detail 2 2 3 2 7 3 2" xfId="9618"/>
    <cellStyle name="RowTitles1-Detail 2 2 3 2 7 3 2 2" xfId="9619"/>
    <cellStyle name="RowTitles1-Detail 2 2 3 2 7 4" xfId="9620"/>
    <cellStyle name="RowTitles1-Detail 2 2 3 2 7 4 2" xfId="9621"/>
    <cellStyle name="RowTitles1-Detail 2 2 3 2 7 5" xfId="9622"/>
    <cellStyle name="RowTitles1-Detail 2 2 3 2 8" xfId="9623"/>
    <cellStyle name="RowTitles1-Detail 2 2 3 2 8 2" xfId="9624"/>
    <cellStyle name="RowTitles1-Detail 2 2 3 2 9" xfId="9625"/>
    <cellStyle name="RowTitles1-Detail 2 2 3 2 9 2" xfId="9626"/>
    <cellStyle name="RowTitles1-Detail 2 2 3 2 9 2 2" xfId="9627"/>
    <cellStyle name="RowTitles1-Detail 2 2 3 2_STUD aligned by INSTIT" xfId="9628"/>
    <cellStyle name="RowTitles1-Detail 2 2 3 3" xfId="9629"/>
    <cellStyle name="RowTitles1-Detail 2 2 3 3 2" xfId="9630"/>
    <cellStyle name="RowTitles1-Detail 2 2 3 3 2 2" xfId="9631"/>
    <cellStyle name="RowTitles1-Detail 2 2 3 3 2 2 2" xfId="9632"/>
    <cellStyle name="RowTitles1-Detail 2 2 3 3 2 2 2 2" xfId="9633"/>
    <cellStyle name="RowTitles1-Detail 2 2 3 3 2 2 2 2 2" xfId="9634"/>
    <cellStyle name="RowTitles1-Detail 2 2 3 3 2 2 2 3" xfId="9635"/>
    <cellStyle name="RowTitles1-Detail 2 2 3 3 2 2 3" xfId="9636"/>
    <cellStyle name="RowTitles1-Detail 2 2 3 3 2 2 3 2" xfId="9637"/>
    <cellStyle name="RowTitles1-Detail 2 2 3 3 2 2 3 2 2" xfId="9638"/>
    <cellStyle name="RowTitles1-Detail 2 2 3 3 2 2 4" xfId="9639"/>
    <cellStyle name="RowTitles1-Detail 2 2 3 3 2 2 4 2" xfId="9640"/>
    <cellStyle name="RowTitles1-Detail 2 2 3 3 2 2 5" xfId="9641"/>
    <cellStyle name="RowTitles1-Detail 2 2 3 3 2 3" xfId="9642"/>
    <cellStyle name="RowTitles1-Detail 2 2 3 3 2 3 2" xfId="9643"/>
    <cellStyle name="RowTitles1-Detail 2 2 3 3 2 3 2 2" xfId="9644"/>
    <cellStyle name="RowTitles1-Detail 2 2 3 3 2 3 2 2 2" xfId="9645"/>
    <cellStyle name="RowTitles1-Detail 2 2 3 3 2 3 2 3" xfId="9646"/>
    <cellStyle name="RowTitles1-Detail 2 2 3 3 2 3 3" xfId="9647"/>
    <cellStyle name="RowTitles1-Detail 2 2 3 3 2 3 3 2" xfId="9648"/>
    <cellStyle name="RowTitles1-Detail 2 2 3 3 2 3 3 2 2" xfId="9649"/>
    <cellStyle name="RowTitles1-Detail 2 2 3 3 2 3 4" xfId="9650"/>
    <cellStyle name="RowTitles1-Detail 2 2 3 3 2 3 4 2" xfId="9651"/>
    <cellStyle name="RowTitles1-Detail 2 2 3 3 2 3 5" xfId="9652"/>
    <cellStyle name="RowTitles1-Detail 2 2 3 3 2 4" xfId="9653"/>
    <cellStyle name="RowTitles1-Detail 2 2 3 3 2 4 2" xfId="9654"/>
    <cellStyle name="RowTitles1-Detail 2 2 3 3 2 5" xfId="9655"/>
    <cellStyle name="RowTitles1-Detail 2 2 3 3 2 5 2" xfId="9656"/>
    <cellStyle name="RowTitles1-Detail 2 2 3 3 2 5 2 2" xfId="9657"/>
    <cellStyle name="RowTitles1-Detail 2 2 3 3 2 5 3" xfId="9658"/>
    <cellStyle name="RowTitles1-Detail 2 2 3 3 2 6" xfId="9659"/>
    <cellStyle name="RowTitles1-Detail 2 2 3 3 2 6 2" xfId="9660"/>
    <cellStyle name="RowTitles1-Detail 2 2 3 3 2 6 2 2" xfId="9661"/>
    <cellStyle name="RowTitles1-Detail 2 2 3 3 2 7" xfId="9662"/>
    <cellStyle name="RowTitles1-Detail 2 2 3 3 2 7 2" xfId="9663"/>
    <cellStyle name="RowTitles1-Detail 2 2 3 3 2 8" xfId="9664"/>
    <cellStyle name="RowTitles1-Detail 2 2 3 3 3" xfId="9665"/>
    <cellStyle name="RowTitles1-Detail 2 2 3 3 3 2" xfId="9666"/>
    <cellStyle name="RowTitles1-Detail 2 2 3 3 3 2 2" xfId="9667"/>
    <cellStyle name="RowTitles1-Detail 2 2 3 3 3 2 2 2" xfId="9668"/>
    <cellStyle name="RowTitles1-Detail 2 2 3 3 3 2 2 2 2" xfId="9669"/>
    <cellStyle name="RowTitles1-Detail 2 2 3 3 3 2 2 3" xfId="9670"/>
    <cellStyle name="RowTitles1-Detail 2 2 3 3 3 2 3" xfId="9671"/>
    <cellStyle name="RowTitles1-Detail 2 2 3 3 3 2 3 2" xfId="9672"/>
    <cellStyle name="RowTitles1-Detail 2 2 3 3 3 2 3 2 2" xfId="9673"/>
    <cellStyle name="RowTitles1-Detail 2 2 3 3 3 2 4" xfId="9674"/>
    <cellStyle name="RowTitles1-Detail 2 2 3 3 3 2 4 2" xfId="9675"/>
    <cellStyle name="RowTitles1-Detail 2 2 3 3 3 2 5" xfId="9676"/>
    <cellStyle name="RowTitles1-Detail 2 2 3 3 3 3" xfId="9677"/>
    <cellStyle name="RowTitles1-Detail 2 2 3 3 3 3 2" xfId="9678"/>
    <cellStyle name="RowTitles1-Detail 2 2 3 3 3 3 2 2" xfId="9679"/>
    <cellStyle name="RowTitles1-Detail 2 2 3 3 3 3 2 2 2" xfId="9680"/>
    <cellStyle name="RowTitles1-Detail 2 2 3 3 3 3 2 3" xfId="9681"/>
    <cellStyle name="RowTitles1-Detail 2 2 3 3 3 3 3" xfId="9682"/>
    <cellStyle name="RowTitles1-Detail 2 2 3 3 3 3 3 2" xfId="9683"/>
    <cellStyle name="RowTitles1-Detail 2 2 3 3 3 3 3 2 2" xfId="9684"/>
    <cellStyle name="RowTitles1-Detail 2 2 3 3 3 3 4" xfId="9685"/>
    <cellStyle name="RowTitles1-Detail 2 2 3 3 3 3 4 2" xfId="9686"/>
    <cellStyle name="RowTitles1-Detail 2 2 3 3 3 3 5" xfId="9687"/>
    <cellStyle name="RowTitles1-Detail 2 2 3 3 3 4" xfId="9688"/>
    <cellStyle name="RowTitles1-Detail 2 2 3 3 3 4 2" xfId="9689"/>
    <cellStyle name="RowTitles1-Detail 2 2 3 3 3 5" xfId="9690"/>
    <cellStyle name="RowTitles1-Detail 2 2 3 3 3 5 2" xfId="9691"/>
    <cellStyle name="RowTitles1-Detail 2 2 3 3 3 5 2 2" xfId="9692"/>
    <cellStyle name="RowTitles1-Detail 2 2 3 3 4" xfId="9693"/>
    <cellStyle name="RowTitles1-Detail 2 2 3 3 4 2" xfId="9694"/>
    <cellStyle name="RowTitles1-Detail 2 2 3 3 4 2 2" xfId="9695"/>
    <cellStyle name="RowTitles1-Detail 2 2 3 3 4 2 2 2" xfId="9696"/>
    <cellStyle name="RowTitles1-Detail 2 2 3 3 4 2 2 2 2" xfId="9697"/>
    <cellStyle name="RowTitles1-Detail 2 2 3 3 4 2 2 3" xfId="9698"/>
    <cellStyle name="RowTitles1-Detail 2 2 3 3 4 2 3" xfId="9699"/>
    <cellStyle name="RowTitles1-Detail 2 2 3 3 4 2 3 2" xfId="9700"/>
    <cellStyle name="RowTitles1-Detail 2 2 3 3 4 2 3 2 2" xfId="9701"/>
    <cellStyle name="RowTitles1-Detail 2 2 3 3 4 2 4" xfId="9702"/>
    <cellStyle name="RowTitles1-Detail 2 2 3 3 4 2 4 2" xfId="9703"/>
    <cellStyle name="RowTitles1-Detail 2 2 3 3 4 2 5" xfId="9704"/>
    <cellStyle name="RowTitles1-Detail 2 2 3 3 4 3" xfId="9705"/>
    <cellStyle name="RowTitles1-Detail 2 2 3 3 4 3 2" xfId="9706"/>
    <cellStyle name="RowTitles1-Detail 2 2 3 3 4 3 2 2" xfId="9707"/>
    <cellStyle name="RowTitles1-Detail 2 2 3 3 4 3 2 2 2" xfId="9708"/>
    <cellStyle name="RowTitles1-Detail 2 2 3 3 4 3 2 3" xfId="9709"/>
    <cellStyle name="RowTitles1-Detail 2 2 3 3 4 3 3" xfId="9710"/>
    <cellStyle name="RowTitles1-Detail 2 2 3 3 4 3 3 2" xfId="9711"/>
    <cellStyle name="RowTitles1-Detail 2 2 3 3 4 3 3 2 2" xfId="9712"/>
    <cellStyle name="RowTitles1-Detail 2 2 3 3 4 3 4" xfId="9713"/>
    <cellStyle name="RowTitles1-Detail 2 2 3 3 4 3 4 2" xfId="9714"/>
    <cellStyle name="RowTitles1-Detail 2 2 3 3 4 3 5" xfId="9715"/>
    <cellStyle name="RowTitles1-Detail 2 2 3 3 4 4" xfId="9716"/>
    <cellStyle name="RowTitles1-Detail 2 2 3 3 4 4 2" xfId="9717"/>
    <cellStyle name="RowTitles1-Detail 2 2 3 3 4 4 2 2" xfId="9718"/>
    <cellStyle name="RowTitles1-Detail 2 2 3 3 4 4 3" xfId="9719"/>
    <cellStyle name="RowTitles1-Detail 2 2 3 3 4 5" xfId="9720"/>
    <cellStyle name="RowTitles1-Detail 2 2 3 3 4 5 2" xfId="9721"/>
    <cellStyle name="RowTitles1-Detail 2 2 3 3 4 5 2 2" xfId="9722"/>
    <cellStyle name="RowTitles1-Detail 2 2 3 3 4 6" xfId="9723"/>
    <cellStyle name="RowTitles1-Detail 2 2 3 3 4 6 2" xfId="9724"/>
    <cellStyle name="RowTitles1-Detail 2 2 3 3 4 7" xfId="9725"/>
    <cellStyle name="RowTitles1-Detail 2 2 3 3 5" xfId="9726"/>
    <cellStyle name="RowTitles1-Detail 2 2 3 3 5 2" xfId="9727"/>
    <cellStyle name="RowTitles1-Detail 2 2 3 3 5 2 2" xfId="9728"/>
    <cellStyle name="RowTitles1-Detail 2 2 3 3 5 2 2 2" xfId="9729"/>
    <cellStyle name="RowTitles1-Detail 2 2 3 3 5 2 2 2 2" xfId="9730"/>
    <cellStyle name="RowTitles1-Detail 2 2 3 3 5 2 2 3" xfId="9731"/>
    <cellStyle name="RowTitles1-Detail 2 2 3 3 5 2 3" xfId="9732"/>
    <cellStyle name="RowTitles1-Detail 2 2 3 3 5 2 3 2" xfId="9733"/>
    <cellStyle name="RowTitles1-Detail 2 2 3 3 5 2 3 2 2" xfId="9734"/>
    <cellStyle name="RowTitles1-Detail 2 2 3 3 5 2 4" xfId="9735"/>
    <cellStyle name="RowTitles1-Detail 2 2 3 3 5 2 4 2" xfId="9736"/>
    <cellStyle name="RowTitles1-Detail 2 2 3 3 5 2 5" xfId="9737"/>
    <cellStyle name="RowTitles1-Detail 2 2 3 3 5 3" xfId="9738"/>
    <cellStyle name="RowTitles1-Detail 2 2 3 3 5 3 2" xfId="9739"/>
    <cellStyle name="RowTitles1-Detail 2 2 3 3 5 3 2 2" xfId="9740"/>
    <cellStyle name="RowTitles1-Detail 2 2 3 3 5 3 2 2 2" xfId="9741"/>
    <cellStyle name="RowTitles1-Detail 2 2 3 3 5 3 2 3" xfId="9742"/>
    <cellStyle name="RowTitles1-Detail 2 2 3 3 5 3 3" xfId="9743"/>
    <cellStyle name="RowTitles1-Detail 2 2 3 3 5 3 3 2" xfId="9744"/>
    <cellStyle name="RowTitles1-Detail 2 2 3 3 5 3 3 2 2" xfId="9745"/>
    <cellStyle name="RowTitles1-Detail 2 2 3 3 5 3 4" xfId="9746"/>
    <cellStyle name="RowTitles1-Detail 2 2 3 3 5 3 4 2" xfId="9747"/>
    <cellStyle name="RowTitles1-Detail 2 2 3 3 5 3 5" xfId="9748"/>
    <cellStyle name="RowTitles1-Detail 2 2 3 3 5 4" xfId="9749"/>
    <cellStyle name="RowTitles1-Detail 2 2 3 3 5 4 2" xfId="9750"/>
    <cellStyle name="RowTitles1-Detail 2 2 3 3 5 4 2 2" xfId="9751"/>
    <cellStyle name="RowTitles1-Detail 2 2 3 3 5 4 3" xfId="9752"/>
    <cellStyle name="RowTitles1-Detail 2 2 3 3 5 5" xfId="9753"/>
    <cellStyle name="RowTitles1-Detail 2 2 3 3 5 5 2" xfId="9754"/>
    <cellStyle name="RowTitles1-Detail 2 2 3 3 5 5 2 2" xfId="9755"/>
    <cellStyle name="RowTitles1-Detail 2 2 3 3 5 6" xfId="9756"/>
    <cellStyle name="RowTitles1-Detail 2 2 3 3 5 6 2" xfId="9757"/>
    <cellStyle name="RowTitles1-Detail 2 2 3 3 5 7" xfId="9758"/>
    <cellStyle name="RowTitles1-Detail 2 2 3 3 6" xfId="9759"/>
    <cellStyle name="RowTitles1-Detail 2 2 3 3 6 2" xfId="9760"/>
    <cellStyle name="RowTitles1-Detail 2 2 3 3 6 2 2" xfId="9761"/>
    <cellStyle name="RowTitles1-Detail 2 2 3 3 6 2 2 2" xfId="9762"/>
    <cellStyle name="RowTitles1-Detail 2 2 3 3 6 2 2 2 2" xfId="9763"/>
    <cellStyle name="RowTitles1-Detail 2 2 3 3 6 2 2 3" xfId="9764"/>
    <cellStyle name="RowTitles1-Detail 2 2 3 3 6 2 3" xfId="9765"/>
    <cellStyle name="RowTitles1-Detail 2 2 3 3 6 2 3 2" xfId="9766"/>
    <cellStyle name="RowTitles1-Detail 2 2 3 3 6 2 3 2 2" xfId="9767"/>
    <cellStyle name="RowTitles1-Detail 2 2 3 3 6 2 4" xfId="9768"/>
    <cellStyle name="RowTitles1-Detail 2 2 3 3 6 2 4 2" xfId="9769"/>
    <cellStyle name="RowTitles1-Detail 2 2 3 3 6 2 5" xfId="9770"/>
    <cellStyle name="RowTitles1-Detail 2 2 3 3 6 3" xfId="9771"/>
    <cellStyle name="RowTitles1-Detail 2 2 3 3 6 3 2" xfId="9772"/>
    <cellStyle name="RowTitles1-Detail 2 2 3 3 6 3 2 2" xfId="9773"/>
    <cellStyle name="RowTitles1-Detail 2 2 3 3 6 3 2 2 2" xfId="9774"/>
    <cellStyle name="RowTitles1-Detail 2 2 3 3 6 3 2 3" xfId="9775"/>
    <cellStyle name="RowTitles1-Detail 2 2 3 3 6 3 3" xfId="9776"/>
    <cellStyle name="RowTitles1-Detail 2 2 3 3 6 3 3 2" xfId="9777"/>
    <cellStyle name="RowTitles1-Detail 2 2 3 3 6 3 3 2 2" xfId="9778"/>
    <cellStyle name="RowTitles1-Detail 2 2 3 3 6 3 4" xfId="9779"/>
    <cellStyle name="RowTitles1-Detail 2 2 3 3 6 3 4 2" xfId="9780"/>
    <cellStyle name="RowTitles1-Detail 2 2 3 3 6 3 5" xfId="9781"/>
    <cellStyle name="RowTitles1-Detail 2 2 3 3 6 4" xfId="9782"/>
    <cellStyle name="RowTitles1-Detail 2 2 3 3 6 4 2" xfId="9783"/>
    <cellStyle name="RowTitles1-Detail 2 2 3 3 6 4 2 2" xfId="9784"/>
    <cellStyle name="RowTitles1-Detail 2 2 3 3 6 4 3" xfId="9785"/>
    <cellStyle name="RowTitles1-Detail 2 2 3 3 6 5" xfId="9786"/>
    <cellStyle name="RowTitles1-Detail 2 2 3 3 6 5 2" xfId="9787"/>
    <cellStyle name="RowTitles1-Detail 2 2 3 3 6 5 2 2" xfId="9788"/>
    <cellStyle name="RowTitles1-Detail 2 2 3 3 6 6" xfId="9789"/>
    <cellStyle name="RowTitles1-Detail 2 2 3 3 6 6 2" xfId="9790"/>
    <cellStyle name="RowTitles1-Detail 2 2 3 3 6 7" xfId="9791"/>
    <cellStyle name="RowTitles1-Detail 2 2 3 3 7" xfId="9792"/>
    <cellStyle name="RowTitles1-Detail 2 2 3 3 7 2" xfId="9793"/>
    <cellStyle name="RowTitles1-Detail 2 2 3 3 7 2 2" xfId="9794"/>
    <cellStyle name="RowTitles1-Detail 2 2 3 3 7 2 2 2" xfId="9795"/>
    <cellStyle name="RowTitles1-Detail 2 2 3 3 7 2 3" xfId="9796"/>
    <cellStyle name="RowTitles1-Detail 2 2 3 3 7 3" xfId="9797"/>
    <cellStyle name="RowTitles1-Detail 2 2 3 3 7 3 2" xfId="9798"/>
    <cellStyle name="RowTitles1-Detail 2 2 3 3 7 3 2 2" xfId="9799"/>
    <cellStyle name="RowTitles1-Detail 2 2 3 3 7 4" xfId="9800"/>
    <cellStyle name="RowTitles1-Detail 2 2 3 3 7 4 2" xfId="9801"/>
    <cellStyle name="RowTitles1-Detail 2 2 3 3 7 5" xfId="9802"/>
    <cellStyle name="RowTitles1-Detail 2 2 3 3 8" xfId="9803"/>
    <cellStyle name="RowTitles1-Detail 2 2 3 3 8 2" xfId="9804"/>
    <cellStyle name="RowTitles1-Detail 2 2 3 3 8 2 2" xfId="9805"/>
    <cellStyle name="RowTitles1-Detail 2 2 3 3 8 2 2 2" xfId="9806"/>
    <cellStyle name="RowTitles1-Detail 2 2 3 3 8 2 3" xfId="9807"/>
    <cellStyle name="RowTitles1-Detail 2 2 3 3 8 3" xfId="9808"/>
    <cellStyle name="RowTitles1-Detail 2 2 3 3 8 3 2" xfId="9809"/>
    <cellStyle name="RowTitles1-Detail 2 2 3 3 8 3 2 2" xfId="9810"/>
    <cellStyle name="RowTitles1-Detail 2 2 3 3 8 4" xfId="9811"/>
    <cellStyle name="RowTitles1-Detail 2 2 3 3 8 4 2" xfId="9812"/>
    <cellStyle name="RowTitles1-Detail 2 2 3 3 8 5" xfId="9813"/>
    <cellStyle name="RowTitles1-Detail 2 2 3 3 9" xfId="9814"/>
    <cellStyle name="RowTitles1-Detail 2 2 3 3 9 2" xfId="9815"/>
    <cellStyle name="RowTitles1-Detail 2 2 3 3 9 2 2" xfId="9816"/>
    <cellStyle name="RowTitles1-Detail 2 2 3 3_STUD aligned by INSTIT" xfId="9817"/>
    <cellStyle name="RowTitles1-Detail 2 2 3 4" xfId="9818"/>
    <cellStyle name="RowTitles1-Detail 2 2 3 4 2" xfId="9819"/>
    <cellStyle name="RowTitles1-Detail 2 2 3 4 2 2" xfId="9820"/>
    <cellStyle name="RowTitles1-Detail 2 2 3 4 2 2 2" xfId="9821"/>
    <cellStyle name="RowTitles1-Detail 2 2 3 4 2 2 2 2" xfId="9822"/>
    <cellStyle name="RowTitles1-Detail 2 2 3 4 2 2 2 2 2" xfId="9823"/>
    <cellStyle name="RowTitles1-Detail 2 2 3 4 2 2 2 3" xfId="9824"/>
    <cellStyle name="RowTitles1-Detail 2 2 3 4 2 2 3" xfId="9825"/>
    <cellStyle name="RowTitles1-Detail 2 2 3 4 2 2 3 2" xfId="9826"/>
    <cellStyle name="RowTitles1-Detail 2 2 3 4 2 2 3 2 2" xfId="9827"/>
    <cellStyle name="RowTitles1-Detail 2 2 3 4 2 2 4" xfId="9828"/>
    <cellStyle name="RowTitles1-Detail 2 2 3 4 2 2 4 2" xfId="9829"/>
    <cellStyle name="RowTitles1-Detail 2 2 3 4 2 2 5" xfId="9830"/>
    <cellStyle name="RowTitles1-Detail 2 2 3 4 2 3" xfId="9831"/>
    <cellStyle name="RowTitles1-Detail 2 2 3 4 2 3 2" xfId="9832"/>
    <cellStyle name="RowTitles1-Detail 2 2 3 4 2 3 2 2" xfId="9833"/>
    <cellStyle name="RowTitles1-Detail 2 2 3 4 2 3 2 2 2" xfId="9834"/>
    <cellStyle name="RowTitles1-Detail 2 2 3 4 2 3 2 3" xfId="9835"/>
    <cellStyle name="RowTitles1-Detail 2 2 3 4 2 3 3" xfId="9836"/>
    <cellStyle name="RowTitles1-Detail 2 2 3 4 2 3 3 2" xfId="9837"/>
    <cellStyle name="RowTitles1-Detail 2 2 3 4 2 3 3 2 2" xfId="9838"/>
    <cellStyle name="RowTitles1-Detail 2 2 3 4 2 3 4" xfId="9839"/>
    <cellStyle name="RowTitles1-Detail 2 2 3 4 2 3 4 2" xfId="9840"/>
    <cellStyle name="RowTitles1-Detail 2 2 3 4 2 3 5" xfId="9841"/>
    <cellStyle name="RowTitles1-Detail 2 2 3 4 2 4" xfId="9842"/>
    <cellStyle name="RowTitles1-Detail 2 2 3 4 2 4 2" xfId="9843"/>
    <cellStyle name="RowTitles1-Detail 2 2 3 4 2 5" xfId="9844"/>
    <cellStyle name="RowTitles1-Detail 2 2 3 4 2 5 2" xfId="9845"/>
    <cellStyle name="RowTitles1-Detail 2 2 3 4 2 5 2 2" xfId="9846"/>
    <cellStyle name="RowTitles1-Detail 2 2 3 4 2 5 3" xfId="9847"/>
    <cellStyle name="RowTitles1-Detail 2 2 3 4 2 6" xfId="9848"/>
    <cellStyle name="RowTitles1-Detail 2 2 3 4 2 6 2" xfId="9849"/>
    <cellStyle name="RowTitles1-Detail 2 2 3 4 2 6 2 2" xfId="9850"/>
    <cellStyle name="RowTitles1-Detail 2 2 3 4 3" xfId="9851"/>
    <cellStyle name="RowTitles1-Detail 2 2 3 4 3 2" xfId="9852"/>
    <cellStyle name="RowTitles1-Detail 2 2 3 4 3 2 2" xfId="9853"/>
    <cellStyle name="RowTitles1-Detail 2 2 3 4 3 2 2 2" xfId="9854"/>
    <cellStyle name="RowTitles1-Detail 2 2 3 4 3 2 2 2 2" xfId="9855"/>
    <cellStyle name="RowTitles1-Detail 2 2 3 4 3 2 2 3" xfId="9856"/>
    <cellStyle name="RowTitles1-Detail 2 2 3 4 3 2 3" xfId="9857"/>
    <cellStyle name="RowTitles1-Detail 2 2 3 4 3 2 3 2" xfId="9858"/>
    <cellStyle name="RowTitles1-Detail 2 2 3 4 3 2 3 2 2" xfId="9859"/>
    <cellStyle name="RowTitles1-Detail 2 2 3 4 3 2 4" xfId="9860"/>
    <cellStyle name="RowTitles1-Detail 2 2 3 4 3 2 4 2" xfId="9861"/>
    <cellStyle name="RowTitles1-Detail 2 2 3 4 3 2 5" xfId="9862"/>
    <cellStyle name="RowTitles1-Detail 2 2 3 4 3 3" xfId="9863"/>
    <cellStyle name="RowTitles1-Detail 2 2 3 4 3 3 2" xfId="9864"/>
    <cellStyle name="RowTitles1-Detail 2 2 3 4 3 3 2 2" xfId="9865"/>
    <cellStyle name="RowTitles1-Detail 2 2 3 4 3 3 2 2 2" xfId="9866"/>
    <cellStyle name="RowTitles1-Detail 2 2 3 4 3 3 2 3" xfId="9867"/>
    <cellStyle name="RowTitles1-Detail 2 2 3 4 3 3 3" xfId="9868"/>
    <cellStyle name="RowTitles1-Detail 2 2 3 4 3 3 3 2" xfId="9869"/>
    <cellStyle name="RowTitles1-Detail 2 2 3 4 3 3 3 2 2" xfId="9870"/>
    <cellStyle name="RowTitles1-Detail 2 2 3 4 3 3 4" xfId="9871"/>
    <cellStyle name="RowTitles1-Detail 2 2 3 4 3 3 4 2" xfId="9872"/>
    <cellStyle name="RowTitles1-Detail 2 2 3 4 3 3 5" xfId="9873"/>
    <cellStyle name="RowTitles1-Detail 2 2 3 4 3 4" xfId="9874"/>
    <cellStyle name="RowTitles1-Detail 2 2 3 4 3 4 2" xfId="9875"/>
    <cellStyle name="RowTitles1-Detail 2 2 3 4 3 5" xfId="9876"/>
    <cellStyle name="RowTitles1-Detail 2 2 3 4 3 5 2" xfId="9877"/>
    <cellStyle name="RowTitles1-Detail 2 2 3 4 3 5 2 2" xfId="9878"/>
    <cellStyle name="RowTitles1-Detail 2 2 3 4 3 6" xfId="9879"/>
    <cellStyle name="RowTitles1-Detail 2 2 3 4 3 6 2" xfId="9880"/>
    <cellStyle name="RowTitles1-Detail 2 2 3 4 3 7" xfId="9881"/>
    <cellStyle name="RowTitles1-Detail 2 2 3 4 4" xfId="9882"/>
    <cellStyle name="RowTitles1-Detail 2 2 3 4 4 2" xfId="9883"/>
    <cellStyle name="RowTitles1-Detail 2 2 3 4 4 2 2" xfId="9884"/>
    <cellStyle name="RowTitles1-Detail 2 2 3 4 4 2 2 2" xfId="9885"/>
    <cellStyle name="RowTitles1-Detail 2 2 3 4 4 2 2 2 2" xfId="9886"/>
    <cellStyle name="RowTitles1-Detail 2 2 3 4 4 2 2 3" xfId="9887"/>
    <cellStyle name="RowTitles1-Detail 2 2 3 4 4 2 3" xfId="9888"/>
    <cellStyle name="RowTitles1-Detail 2 2 3 4 4 2 3 2" xfId="9889"/>
    <cellStyle name="RowTitles1-Detail 2 2 3 4 4 2 3 2 2" xfId="9890"/>
    <cellStyle name="RowTitles1-Detail 2 2 3 4 4 2 4" xfId="9891"/>
    <cellStyle name="RowTitles1-Detail 2 2 3 4 4 2 4 2" xfId="9892"/>
    <cellStyle name="RowTitles1-Detail 2 2 3 4 4 2 5" xfId="9893"/>
    <cellStyle name="RowTitles1-Detail 2 2 3 4 4 3" xfId="9894"/>
    <cellStyle name="RowTitles1-Detail 2 2 3 4 4 3 2" xfId="9895"/>
    <cellStyle name="RowTitles1-Detail 2 2 3 4 4 3 2 2" xfId="9896"/>
    <cellStyle name="RowTitles1-Detail 2 2 3 4 4 3 2 2 2" xfId="9897"/>
    <cellStyle name="RowTitles1-Detail 2 2 3 4 4 3 2 3" xfId="9898"/>
    <cellStyle name="RowTitles1-Detail 2 2 3 4 4 3 3" xfId="9899"/>
    <cellStyle name="RowTitles1-Detail 2 2 3 4 4 3 3 2" xfId="9900"/>
    <cellStyle name="RowTitles1-Detail 2 2 3 4 4 3 3 2 2" xfId="9901"/>
    <cellStyle name="RowTitles1-Detail 2 2 3 4 4 3 4" xfId="9902"/>
    <cellStyle name="RowTitles1-Detail 2 2 3 4 4 3 4 2" xfId="9903"/>
    <cellStyle name="RowTitles1-Detail 2 2 3 4 4 3 5" xfId="9904"/>
    <cellStyle name="RowTitles1-Detail 2 2 3 4 4 4" xfId="9905"/>
    <cellStyle name="RowTitles1-Detail 2 2 3 4 4 4 2" xfId="9906"/>
    <cellStyle name="RowTitles1-Detail 2 2 3 4 4 5" xfId="9907"/>
    <cellStyle name="RowTitles1-Detail 2 2 3 4 4 5 2" xfId="9908"/>
    <cellStyle name="RowTitles1-Detail 2 2 3 4 4 5 2 2" xfId="9909"/>
    <cellStyle name="RowTitles1-Detail 2 2 3 4 4 5 3" xfId="9910"/>
    <cellStyle name="RowTitles1-Detail 2 2 3 4 4 6" xfId="9911"/>
    <cellStyle name="RowTitles1-Detail 2 2 3 4 4 6 2" xfId="9912"/>
    <cellStyle name="RowTitles1-Detail 2 2 3 4 4 6 2 2" xfId="9913"/>
    <cellStyle name="RowTitles1-Detail 2 2 3 4 4 7" xfId="9914"/>
    <cellStyle name="RowTitles1-Detail 2 2 3 4 4 7 2" xfId="9915"/>
    <cellStyle name="RowTitles1-Detail 2 2 3 4 4 8" xfId="9916"/>
    <cellStyle name="RowTitles1-Detail 2 2 3 4 5" xfId="9917"/>
    <cellStyle name="RowTitles1-Detail 2 2 3 4 5 2" xfId="9918"/>
    <cellStyle name="RowTitles1-Detail 2 2 3 4 5 2 2" xfId="9919"/>
    <cellStyle name="RowTitles1-Detail 2 2 3 4 5 2 2 2" xfId="9920"/>
    <cellStyle name="RowTitles1-Detail 2 2 3 4 5 2 2 2 2" xfId="9921"/>
    <cellStyle name="RowTitles1-Detail 2 2 3 4 5 2 2 3" xfId="9922"/>
    <cellStyle name="RowTitles1-Detail 2 2 3 4 5 2 3" xfId="9923"/>
    <cellStyle name="RowTitles1-Detail 2 2 3 4 5 2 3 2" xfId="9924"/>
    <cellStyle name="RowTitles1-Detail 2 2 3 4 5 2 3 2 2" xfId="9925"/>
    <cellStyle name="RowTitles1-Detail 2 2 3 4 5 2 4" xfId="9926"/>
    <cellStyle name="RowTitles1-Detail 2 2 3 4 5 2 4 2" xfId="9927"/>
    <cellStyle name="RowTitles1-Detail 2 2 3 4 5 2 5" xfId="9928"/>
    <cellStyle name="RowTitles1-Detail 2 2 3 4 5 3" xfId="9929"/>
    <cellStyle name="RowTitles1-Detail 2 2 3 4 5 3 2" xfId="9930"/>
    <cellStyle name="RowTitles1-Detail 2 2 3 4 5 3 2 2" xfId="9931"/>
    <cellStyle name="RowTitles1-Detail 2 2 3 4 5 3 2 2 2" xfId="9932"/>
    <cellStyle name="RowTitles1-Detail 2 2 3 4 5 3 2 3" xfId="9933"/>
    <cellStyle name="RowTitles1-Detail 2 2 3 4 5 3 3" xfId="9934"/>
    <cellStyle name="RowTitles1-Detail 2 2 3 4 5 3 3 2" xfId="9935"/>
    <cellStyle name="RowTitles1-Detail 2 2 3 4 5 3 3 2 2" xfId="9936"/>
    <cellStyle name="RowTitles1-Detail 2 2 3 4 5 3 4" xfId="9937"/>
    <cellStyle name="RowTitles1-Detail 2 2 3 4 5 3 4 2" xfId="9938"/>
    <cellStyle name="RowTitles1-Detail 2 2 3 4 5 3 5" xfId="9939"/>
    <cellStyle name="RowTitles1-Detail 2 2 3 4 5 4" xfId="9940"/>
    <cellStyle name="RowTitles1-Detail 2 2 3 4 5 4 2" xfId="9941"/>
    <cellStyle name="RowTitles1-Detail 2 2 3 4 5 4 2 2" xfId="9942"/>
    <cellStyle name="RowTitles1-Detail 2 2 3 4 5 4 3" xfId="9943"/>
    <cellStyle name="RowTitles1-Detail 2 2 3 4 5 5" xfId="9944"/>
    <cellStyle name="RowTitles1-Detail 2 2 3 4 5 5 2" xfId="9945"/>
    <cellStyle name="RowTitles1-Detail 2 2 3 4 5 5 2 2" xfId="9946"/>
    <cellStyle name="RowTitles1-Detail 2 2 3 4 5 6" xfId="9947"/>
    <cellStyle name="RowTitles1-Detail 2 2 3 4 5 6 2" xfId="9948"/>
    <cellStyle name="RowTitles1-Detail 2 2 3 4 5 7" xfId="9949"/>
    <cellStyle name="RowTitles1-Detail 2 2 3 4 6" xfId="9950"/>
    <cellStyle name="RowTitles1-Detail 2 2 3 4 6 2" xfId="9951"/>
    <cellStyle name="RowTitles1-Detail 2 2 3 4 6 2 2" xfId="9952"/>
    <cellStyle name="RowTitles1-Detail 2 2 3 4 6 2 2 2" xfId="9953"/>
    <cellStyle name="RowTitles1-Detail 2 2 3 4 6 2 2 2 2" xfId="9954"/>
    <cellStyle name="RowTitles1-Detail 2 2 3 4 6 2 2 3" xfId="9955"/>
    <cellStyle name="RowTitles1-Detail 2 2 3 4 6 2 3" xfId="9956"/>
    <cellStyle name="RowTitles1-Detail 2 2 3 4 6 2 3 2" xfId="9957"/>
    <cellStyle name="RowTitles1-Detail 2 2 3 4 6 2 3 2 2" xfId="9958"/>
    <cellStyle name="RowTitles1-Detail 2 2 3 4 6 2 4" xfId="9959"/>
    <cellStyle name="RowTitles1-Detail 2 2 3 4 6 2 4 2" xfId="9960"/>
    <cellStyle name="RowTitles1-Detail 2 2 3 4 6 2 5" xfId="9961"/>
    <cellStyle name="RowTitles1-Detail 2 2 3 4 6 3" xfId="9962"/>
    <cellStyle name="RowTitles1-Detail 2 2 3 4 6 3 2" xfId="9963"/>
    <cellStyle name="RowTitles1-Detail 2 2 3 4 6 3 2 2" xfId="9964"/>
    <cellStyle name="RowTitles1-Detail 2 2 3 4 6 3 2 2 2" xfId="9965"/>
    <cellStyle name="RowTitles1-Detail 2 2 3 4 6 3 2 3" xfId="9966"/>
    <cellStyle name="RowTitles1-Detail 2 2 3 4 6 3 3" xfId="9967"/>
    <cellStyle name="RowTitles1-Detail 2 2 3 4 6 3 3 2" xfId="9968"/>
    <cellStyle name="RowTitles1-Detail 2 2 3 4 6 3 3 2 2" xfId="9969"/>
    <cellStyle name="RowTitles1-Detail 2 2 3 4 6 3 4" xfId="9970"/>
    <cellStyle name="RowTitles1-Detail 2 2 3 4 6 3 4 2" xfId="9971"/>
    <cellStyle name="RowTitles1-Detail 2 2 3 4 6 3 5" xfId="9972"/>
    <cellStyle name="RowTitles1-Detail 2 2 3 4 6 4" xfId="9973"/>
    <cellStyle name="RowTitles1-Detail 2 2 3 4 6 4 2" xfId="9974"/>
    <cellStyle name="RowTitles1-Detail 2 2 3 4 6 4 2 2" xfId="9975"/>
    <cellStyle name="RowTitles1-Detail 2 2 3 4 6 4 3" xfId="9976"/>
    <cellStyle name="RowTitles1-Detail 2 2 3 4 6 5" xfId="9977"/>
    <cellStyle name="RowTitles1-Detail 2 2 3 4 6 5 2" xfId="9978"/>
    <cellStyle name="RowTitles1-Detail 2 2 3 4 6 5 2 2" xfId="9979"/>
    <cellStyle name="RowTitles1-Detail 2 2 3 4 6 6" xfId="9980"/>
    <cellStyle name="RowTitles1-Detail 2 2 3 4 6 6 2" xfId="9981"/>
    <cellStyle name="RowTitles1-Detail 2 2 3 4 6 7" xfId="9982"/>
    <cellStyle name="RowTitles1-Detail 2 2 3 4 7" xfId="9983"/>
    <cellStyle name="RowTitles1-Detail 2 2 3 4 7 2" xfId="9984"/>
    <cellStyle name="RowTitles1-Detail 2 2 3 4 7 2 2" xfId="9985"/>
    <cellStyle name="RowTitles1-Detail 2 2 3 4 7 2 2 2" xfId="9986"/>
    <cellStyle name="RowTitles1-Detail 2 2 3 4 7 2 3" xfId="9987"/>
    <cellStyle name="RowTitles1-Detail 2 2 3 4 7 3" xfId="9988"/>
    <cellStyle name="RowTitles1-Detail 2 2 3 4 7 3 2" xfId="9989"/>
    <cellStyle name="RowTitles1-Detail 2 2 3 4 7 3 2 2" xfId="9990"/>
    <cellStyle name="RowTitles1-Detail 2 2 3 4 7 4" xfId="9991"/>
    <cellStyle name="RowTitles1-Detail 2 2 3 4 7 4 2" xfId="9992"/>
    <cellStyle name="RowTitles1-Detail 2 2 3 4 7 5" xfId="9993"/>
    <cellStyle name="RowTitles1-Detail 2 2 3 4 8" xfId="9994"/>
    <cellStyle name="RowTitles1-Detail 2 2 3 4 8 2" xfId="9995"/>
    <cellStyle name="RowTitles1-Detail 2 2 3 4 9" xfId="9996"/>
    <cellStyle name="RowTitles1-Detail 2 2 3 4 9 2" xfId="9997"/>
    <cellStyle name="RowTitles1-Detail 2 2 3 4 9 2 2" xfId="9998"/>
    <cellStyle name="RowTitles1-Detail 2 2 3 4_STUD aligned by INSTIT" xfId="9999"/>
    <cellStyle name="RowTitles1-Detail 2 2 3 5" xfId="10000"/>
    <cellStyle name="RowTitles1-Detail 2 2 3 5 2" xfId="10001"/>
    <cellStyle name="RowTitles1-Detail 2 2 3 5 2 2" xfId="10002"/>
    <cellStyle name="RowTitles1-Detail 2 2 3 5 2 2 2" xfId="10003"/>
    <cellStyle name="RowTitles1-Detail 2 2 3 5 2 2 2 2" xfId="10004"/>
    <cellStyle name="RowTitles1-Detail 2 2 3 5 2 2 3" xfId="10005"/>
    <cellStyle name="RowTitles1-Detail 2 2 3 5 2 3" xfId="10006"/>
    <cellStyle name="RowTitles1-Detail 2 2 3 5 2 3 2" xfId="10007"/>
    <cellStyle name="RowTitles1-Detail 2 2 3 5 2 3 2 2" xfId="10008"/>
    <cellStyle name="RowTitles1-Detail 2 2 3 5 2 4" xfId="10009"/>
    <cellStyle name="RowTitles1-Detail 2 2 3 5 2 4 2" xfId="10010"/>
    <cellStyle name="RowTitles1-Detail 2 2 3 5 2 5" xfId="10011"/>
    <cellStyle name="RowTitles1-Detail 2 2 3 5 3" xfId="10012"/>
    <cellStyle name="RowTitles1-Detail 2 2 3 5 3 2" xfId="10013"/>
    <cellStyle name="RowTitles1-Detail 2 2 3 5 3 2 2" xfId="10014"/>
    <cellStyle name="RowTitles1-Detail 2 2 3 5 3 2 2 2" xfId="10015"/>
    <cellStyle name="RowTitles1-Detail 2 2 3 5 3 2 3" xfId="10016"/>
    <cellStyle name="RowTitles1-Detail 2 2 3 5 3 3" xfId="10017"/>
    <cellStyle name="RowTitles1-Detail 2 2 3 5 3 3 2" xfId="10018"/>
    <cellStyle name="RowTitles1-Detail 2 2 3 5 3 3 2 2" xfId="10019"/>
    <cellStyle name="RowTitles1-Detail 2 2 3 5 3 4" xfId="10020"/>
    <cellStyle name="RowTitles1-Detail 2 2 3 5 3 4 2" xfId="10021"/>
    <cellStyle name="RowTitles1-Detail 2 2 3 5 3 5" xfId="10022"/>
    <cellStyle name="RowTitles1-Detail 2 2 3 5 4" xfId="10023"/>
    <cellStyle name="RowTitles1-Detail 2 2 3 5 4 2" xfId="10024"/>
    <cellStyle name="RowTitles1-Detail 2 2 3 5 5" xfId="10025"/>
    <cellStyle name="RowTitles1-Detail 2 2 3 5 5 2" xfId="10026"/>
    <cellStyle name="RowTitles1-Detail 2 2 3 5 5 2 2" xfId="10027"/>
    <cellStyle name="RowTitles1-Detail 2 2 3 5 5 3" xfId="10028"/>
    <cellStyle name="RowTitles1-Detail 2 2 3 5 6" xfId="10029"/>
    <cellStyle name="RowTitles1-Detail 2 2 3 5 6 2" xfId="10030"/>
    <cellStyle name="RowTitles1-Detail 2 2 3 5 6 2 2" xfId="10031"/>
    <cellStyle name="RowTitles1-Detail 2 2 3 6" xfId="10032"/>
    <cellStyle name="RowTitles1-Detail 2 2 3 6 2" xfId="10033"/>
    <cellStyle name="RowTitles1-Detail 2 2 3 6 2 2" xfId="10034"/>
    <cellStyle name="RowTitles1-Detail 2 2 3 6 2 2 2" xfId="10035"/>
    <cellStyle name="RowTitles1-Detail 2 2 3 6 2 2 2 2" xfId="10036"/>
    <cellStyle name="RowTitles1-Detail 2 2 3 6 2 2 3" xfId="10037"/>
    <cellStyle name="RowTitles1-Detail 2 2 3 6 2 3" xfId="10038"/>
    <cellStyle name="RowTitles1-Detail 2 2 3 6 2 3 2" xfId="10039"/>
    <cellStyle name="RowTitles1-Detail 2 2 3 6 2 3 2 2" xfId="10040"/>
    <cellStyle name="RowTitles1-Detail 2 2 3 6 2 4" xfId="10041"/>
    <cellStyle name="RowTitles1-Detail 2 2 3 6 2 4 2" xfId="10042"/>
    <cellStyle name="RowTitles1-Detail 2 2 3 6 2 5" xfId="10043"/>
    <cellStyle name="RowTitles1-Detail 2 2 3 6 3" xfId="10044"/>
    <cellStyle name="RowTitles1-Detail 2 2 3 6 3 2" xfId="10045"/>
    <cellStyle name="RowTitles1-Detail 2 2 3 6 3 2 2" xfId="10046"/>
    <cellStyle name="RowTitles1-Detail 2 2 3 6 3 2 2 2" xfId="10047"/>
    <cellStyle name="RowTitles1-Detail 2 2 3 6 3 2 3" xfId="10048"/>
    <cellStyle name="RowTitles1-Detail 2 2 3 6 3 3" xfId="10049"/>
    <cellStyle name="RowTitles1-Detail 2 2 3 6 3 3 2" xfId="10050"/>
    <cellStyle name="RowTitles1-Detail 2 2 3 6 3 3 2 2" xfId="10051"/>
    <cellStyle name="RowTitles1-Detail 2 2 3 6 3 4" xfId="10052"/>
    <cellStyle name="RowTitles1-Detail 2 2 3 6 3 4 2" xfId="10053"/>
    <cellStyle name="RowTitles1-Detail 2 2 3 6 3 5" xfId="10054"/>
    <cellStyle name="RowTitles1-Detail 2 2 3 6 4" xfId="10055"/>
    <cellStyle name="RowTitles1-Detail 2 2 3 6 4 2" xfId="10056"/>
    <cellStyle name="RowTitles1-Detail 2 2 3 6 5" xfId="10057"/>
    <cellStyle name="RowTitles1-Detail 2 2 3 6 5 2" xfId="10058"/>
    <cellStyle name="RowTitles1-Detail 2 2 3 6 5 2 2" xfId="10059"/>
    <cellStyle name="RowTitles1-Detail 2 2 3 6 6" xfId="10060"/>
    <cellStyle name="RowTitles1-Detail 2 2 3 6 6 2" xfId="10061"/>
    <cellStyle name="RowTitles1-Detail 2 2 3 6 7" xfId="10062"/>
    <cellStyle name="RowTitles1-Detail 2 2 3 7" xfId="10063"/>
    <cellStyle name="RowTitles1-Detail 2 2 3 7 2" xfId="10064"/>
    <cellStyle name="RowTitles1-Detail 2 2 3 7 2 2" xfId="10065"/>
    <cellStyle name="RowTitles1-Detail 2 2 3 7 2 2 2" xfId="10066"/>
    <cellStyle name="RowTitles1-Detail 2 2 3 7 2 2 2 2" xfId="10067"/>
    <cellStyle name="RowTitles1-Detail 2 2 3 7 2 2 3" xfId="10068"/>
    <cellStyle name="RowTitles1-Detail 2 2 3 7 2 3" xfId="10069"/>
    <cellStyle name="RowTitles1-Detail 2 2 3 7 2 3 2" xfId="10070"/>
    <cellStyle name="RowTitles1-Detail 2 2 3 7 2 3 2 2" xfId="10071"/>
    <cellStyle name="RowTitles1-Detail 2 2 3 7 2 4" xfId="10072"/>
    <cellStyle name="RowTitles1-Detail 2 2 3 7 2 4 2" xfId="10073"/>
    <cellStyle name="RowTitles1-Detail 2 2 3 7 2 5" xfId="10074"/>
    <cellStyle name="RowTitles1-Detail 2 2 3 7 3" xfId="10075"/>
    <cellStyle name="RowTitles1-Detail 2 2 3 7 3 2" xfId="10076"/>
    <cellStyle name="RowTitles1-Detail 2 2 3 7 3 2 2" xfId="10077"/>
    <cellStyle name="RowTitles1-Detail 2 2 3 7 3 2 2 2" xfId="10078"/>
    <cellStyle name="RowTitles1-Detail 2 2 3 7 3 2 3" xfId="10079"/>
    <cellStyle name="RowTitles1-Detail 2 2 3 7 3 3" xfId="10080"/>
    <cellStyle name="RowTitles1-Detail 2 2 3 7 3 3 2" xfId="10081"/>
    <cellStyle name="RowTitles1-Detail 2 2 3 7 3 3 2 2" xfId="10082"/>
    <cellStyle name="RowTitles1-Detail 2 2 3 7 3 4" xfId="10083"/>
    <cellStyle name="RowTitles1-Detail 2 2 3 7 3 4 2" xfId="10084"/>
    <cellStyle name="RowTitles1-Detail 2 2 3 7 3 5" xfId="10085"/>
    <cellStyle name="RowTitles1-Detail 2 2 3 7 4" xfId="10086"/>
    <cellStyle name="RowTitles1-Detail 2 2 3 7 4 2" xfId="10087"/>
    <cellStyle name="RowTitles1-Detail 2 2 3 7 5" xfId="10088"/>
    <cellStyle name="RowTitles1-Detail 2 2 3 7 5 2" xfId="10089"/>
    <cellStyle name="RowTitles1-Detail 2 2 3 7 5 2 2" xfId="10090"/>
    <cellStyle name="RowTitles1-Detail 2 2 3 7 5 3" xfId="10091"/>
    <cellStyle name="RowTitles1-Detail 2 2 3 7 6" xfId="10092"/>
    <cellStyle name="RowTitles1-Detail 2 2 3 7 6 2" xfId="10093"/>
    <cellStyle name="RowTitles1-Detail 2 2 3 7 6 2 2" xfId="10094"/>
    <cellStyle name="RowTitles1-Detail 2 2 3 7 7" xfId="10095"/>
    <cellStyle name="RowTitles1-Detail 2 2 3 7 7 2" xfId="10096"/>
    <cellStyle name="RowTitles1-Detail 2 2 3 7 8" xfId="10097"/>
    <cellStyle name="RowTitles1-Detail 2 2 3 8" xfId="10098"/>
    <cellStyle name="RowTitles1-Detail 2 2 3 8 2" xfId="10099"/>
    <cellStyle name="RowTitles1-Detail 2 2 3 8 2 2" xfId="10100"/>
    <cellStyle name="RowTitles1-Detail 2 2 3 8 2 2 2" xfId="10101"/>
    <cellStyle name="RowTitles1-Detail 2 2 3 8 2 2 2 2" xfId="10102"/>
    <cellStyle name="RowTitles1-Detail 2 2 3 8 2 2 3" xfId="10103"/>
    <cellStyle name="RowTitles1-Detail 2 2 3 8 2 3" xfId="10104"/>
    <cellStyle name="RowTitles1-Detail 2 2 3 8 2 3 2" xfId="10105"/>
    <cellStyle name="RowTitles1-Detail 2 2 3 8 2 3 2 2" xfId="10106"/>
    <cellStyle name="RowTitles1-Detail 2 2 3 8 2 4" xfId="10107"/>
    <cellStyle name="RowTitles1-Detail 2 2 3 8 2 4 2" xfId="10108"/>
    <cellStyle name="RowTitles1-Detail 2 2 3 8 2 5" xfId="10109"/>
    <cellStyle name="RowTitles1-Detail 2 2 3 8 3" xfId="10110"/>
    <cellStyle name="RowTitles1-Detail 2 2 3 8 3 2" xfId="10111"/>
    <cellStyle name="RowTitles1-Detail 2 2 3 8 3 2 2" xfId="10112"/>
    <cellStyle name="RowTitles1-Detail 2 2 3 8 3 2 2 2" xfId="10113"/>
    <cellStyle name="RowTitles1-Detail 2 2 3 8 3 2 3" xfId="10114"/>
    <cellStyle name="RowTitles1-Detail 2 2 3 8 3 3" xfId="10115"/>
    <cellStyle name="RowTitles1-Detail 2 2 3 8 3 3 2" xfId="10116"/>
    <cellStyle name="RowTitles1-Detail 2 2 3 8 3 3 2 2" xfId="10117"/>
    <cellStyle name="RowTitles1-Detail 2 2 3 8 3 4" xfId="10118"/>
    <cellStyle name="RowTitles1-Detail 2 2 3 8 3 4 2" xfId="10119"/>
    <cellStyle name="RowTitles1-Detail 2 2 3 8 3 5" xfId="10120"/>
    <cellStyle name="RowTitles1-Detail 2 2 3 8 4" xfId="10121"/>
    <cellStyle name="RowTitles1-Detail 2 2 3 8 4 2" xfId="10122"/>
    <cellStyle name="RowTitles1-Detail 2 2 3 8 4 2 2" xfId="10123"/>
    <cellStyle name="RowTitles1-Detail 2 2 3 8 4 3" xfId="10124"/>
    <cellStyle name="RowTitles1-Detail 2 2 3 8 5" xfId="10125"/>
    <cellStyle name="RowTitles1-Detail 2 2 3 8 5 2" xfId="10126"/>
    <cellStyle name="RowTitles1-Detail 2 2 3 8 5 2 2" xfId="10127"/>
    <cellStyle name="RowTitles1-Detail 2 2 3 8 6" xfId="10128"/>
    <cellStyle name="RowTitles1-Detail 2 2 3 8 6 2" xfId="10129"/>
    <cellStyle name="RowTitles1-Detail 2 2 3 8 7" xfId="10130"/>
    <cellStyle name="RowTitles1-Detail 2 2 3 9" xfId="10131"/>
    <cellStyle name="RowTitles1-Detail 2 2 3 9 2" xfId="10132"/>
    <cellStyle name="RowTitles1-Detail 2 2 3 9 2 2" xfId="10133"/>
    <cellStyle name="RowTitles1-Detail 2 2 3 9 2 2 2" xfId="10134"/>
    <cellStyle name="RowTitles1-Detail 2 2 3 9 2 2 2 2" xfId="10135"/>
    <cellStyle name="RowTitles1-Detail 2 2 3 9 2 2 3" xfId="10136"/>
    <cellStyle name="RowTitles1-Detail 2 2 3 9 2 3" xfId="10137"/>
    <cellStyle name="RowTitles1-Detail 2 2 3 9 2 3 2" xfId="10138"/>
    <cellStyle name="RowTitles1-Detail 2 2 3 9 2 3 2 2" xfId="10139"/>
    <cellStyle name="RowTitles1-Detail 2 2 3 9 2 4" xfId="10140"/>
    <cellStyle name="RowTitles1-Detail 2 2 3 9 2 4 2" xfId="10141"/>
    <cellStyle name="RowTitles1-Detail 2 2 3 9 2 5" xfId="10142"/>
    <cellStyle name="RowTitles1-Detail 2 2 3 9 3" xfId="10143"/>
    <cellStyle name="RowTitles1-Detail 2 2 3 9 3 2" xfId="10144"/>
    <cellStyle name="RowTitles1-Detail 2 2 3 9 3 2 2" xfId="10145"/>
    <cellStyle name="RowTitles1-Detail 2 2 3 9 3 2 2 2" xfId="10146"/>
    <cellStyle name="RowTitles1-Detail 2 2 3 9 3 2 3" xfId="10147"/>
    <cellStyle name="RowTitles1-Detail 2 2 3 9 3 3" xfId="10148"/>
    <cellStyle name="RowTitles1-Detail 2 2 3 9 3 3 2" xfId="10149"/>
    <cellStyle name="RowTitles1-Detail 2 2 3 9 3 3 2 2" xfId="10150"/>
    <cellStyle name="RowTitles1-Detail 2 2 3 9 3 4" xfId="10151"/>
    <cellStyle name="RowTitles1-Detail 2 2 3 9 3 4 2" xfId="10152"/>
    <cellStyle name="RowTitles1-Detail 2 2 3 9 3 5" xfId="10153"/>
    <cellStyle name="RowTitles1-Detail 2 2 3 9 4" xfId="10154"/>
    <cellStyle name="RowTitles1-Detail 2 2 3 9 4 2" xfId="10155"/>
    <cellStyle name="RowTitles1-Detail 2 2 3 9 4 2 2" xfId="10156"/>
    <cellStyle name="RowTitles1-Detail 2 2 3 9 4 3" xfId="10157"/>
    <cellStyle name="RowTitles1-Detail 2 2 3 9 5" xfId="10158"/>
    <cellStyle name="RowTitles1-Detail 2 2 3 9 5 2" xfId="10159"/>
    <cellStyle name="RowTitles1-Detail 2 2 3 9 5 2 2" xfId="10160"/>
    <cellStyle name="RowTitles1-Detail 2 2 3 9 6" xfId="10161"/>
    <cellStyle name="RowTitles1-Detail 2 2 3 9 6 2" xfId="10162"/>
    <cellStyle name="RowTitles1-Detail 2 2 3 9 7" xfId="10163"/>
    <cellStyle name="RowTitles1-Detail 2 2 3_STUD aligned by INSTIT" xfId="10164"/>
    <cellStyle name="RowTitles1-Detail 2 2 4" xfId="10165"/>
    <cellStyle name="RowTitles1-Detail 2 2 4 2" xfId="10166"/>
    <cellStyle name="RowTitles1-Detail 2 2 4 2 2" xfId="10167"/>
    <cellStyle name="RowTitles1-Detail 2 2 4 2 2 2" xfId="10168"/>
    <cellStyle name="RowTitles1-Detail 2 2 4 2 2 2 2" xfId="10169"/>
    <cellStyle name="RowTitles1-Detail 2 2 4 2 2 2 2 2" xfId="10170"/>
    <cellStyle name="RowTitles1-Detail 2 2 4 2 2 2 3" xfId="10171"/>
    <cellStyle name="RowTitles1-Detail 2 2 4 2 2 3" xfId="10172"/>
    <cellStyle name="RowTitles1-Detail 2 2 4 2 2 3 2" xfId="10173"/>
    <cellStyle name="RowTitles1-Detail 2 2 4 2 2 3 2 2" xfId="10174"/>
    <cellStyle name="RowTitles1-Detail 2 2 4 2 2 4" xfId="10175"/>
    <cellStyle name="RowTitles1-Detail 2 2 4 2 2 4 2" xfId="10176"/>
    <cellStyle name="RowTitles1-Detail 2 2 4 2 2 5" xfId="10177"/>
    <cellStyle name="RowTitles1-Detail 2 2 4 2 3" xfId="10178"/>
    <cellStyle name="RowTitles1-Detail 2 2 4 2 3 2" xfId="10179"/>
    <cellStyle name="RowTitles1-Detail 2 2 4 2 3 2 2" xfId="10180"/>
    <cellStyle name="RowTitles1-Detail 2 2 4 2 3 2 2 2" xfId="10181"/>
    <cellStyle name="RowTitles1-Detail 2 2 4 2 3 2 3" xfId="10182"/>
    <cellStyle name="RowTitles1-Detail 2 2 4 2 3 3" xfId="10183"/>
    <cellStyle name="RowTitles1-Detail 2 2 4 2 3 3 2" xfId="10184"/>
    <cellStyle name="RowTitles1-Detail 2 2 4 2 3 3 2 2" xfId="10185"/>
    <cellStyle name="RowTitles1-Detail 2 2 4 2 3 4" xfId="10186"/>
    <cellStyle name="RowTitles1-Detail 2 2 4 2 3 4 2" xfId="10187"/>
    <cellStyle name="RowTitles1-Detail 2 2 4 2 3 5" xfId="10188"/>
    <cellStyle name="RowTitles1-Detail 2 2 4 2 4" xfId="10189"/>
    <cellStyle name="RowTitles1-Detail 2 2 4 2 4 2" xfId="10190"/>
    <cellStyle name="RowTitles1-Detail 2 2 4 2 5" xfId="10191"/>
    <cellStyle name="RowTitles1-Detail 2 2 4 2 5 2" xfId="10192"/>
    <cellStyle name="RowTitles1-Detail 2 2 4 2 5 2 2" xfId="10193"/>
    <cellStyle name="RowTitles1-Detail 2 2 4 3" xfId="10194"/>
    <cellStyle name="RowTitles1-Detail 2 2 4 3 2" xfId="10195"/>
    <cellStyle name="RowTitles1-Detail 2 2 4 3 2 2" xfId="10196"/>
    <cellStyle name="RowTitles1-Detail 2 2 4 3 2 2 2" xfId="10197"/>
    <cellStyle name="RowTitles1-Detail 2 2 4 3 2 2 2 2" xfId="10198"/>
    <cellStyle name="RowTitles1-Detail 2 2 4 3 2 2 3" xfId="10199"/>
    <cellStyle name="RowTitles1-Detail 2 2 4 3 2 3" xfId="10200"/>
    <cellStyle name="RowTitles1-Detail 2 2 4 3 2 3 2" xfId="10201"/>
    <cellStyle name="RowTitles1-Detail 2 2 4 3 2 3 2 2" xfId="10202"/>
    <cellStyle name="RowTitles1-Detail 2 2 4 3 2 4" xfId="10203"/>
    <cellStyle name="RowTitles1-Detail 2 2 4 3 2 4 2" xfId="10204"/>
    <cellStyle name="RowTitles1-Detail 2 2 4 3 2 5" xfId="10205"/>
    <cellStyle name="RowTitles1-Detail 2 2 4 3 3" xfId="10206"/>
    <cellStyle name="RowTitles1-Detail 2 2 4 3 3 2" xfId="10207"/>
    <cellStyle name="RowTitles1-Detail 2 2 4 3 3 2 2" xfId="10208"/>
    <cellStyle name="RowTitles1-Detail 2 2 4 3 3 2 2 2" xfId="10209"/>
    <cellStyle name="RowTitles1-Detail 2 2 4 3 3 2 3" xfId="10210"/>
    <cellStyle name="RowTitles1-Detail 2 2 4 3 3 3" xfId="10211"/>
    <cellStyle name="RowTitles1-Detail 2 2 4 3 3 3 2" xfId="10212"/>
    <cellStyle name="RowTitles1-Detail 2 2 4 3 3 3 2 2" xfId="10213"/>
    <cellStyle name="RowTitles1-Detail 2 2 4 3 3 4" xfId="10214"/>
    <cellStyle name="RowTitles1-Detail 2 2 4 3 3 4 2" xfId="10215"/>
    <cellStyle name="RowTitles1-Detail 2 2 4 3 3 5" xfId="10216"/>
    <cellStyle name="RowTitles1-Detail 2 2 4 3 4" xfId="10217"/>
    <cellStyle name="RowTitles1-Detail 2 2 4 3 4 2" xfId="10218"/>
    <cellStyle name="RowTitles1-Detail 2 2 4 3 5" xfId="10219"/>
    <cellStyle name="RowTitles1-Detail 2 2 4 3 5 2" xfId="10220"/>
    <cellStyle name="RowTitles1-Detail 2 2 4 3 5 2 2" xfId="10221"/>
    <cellStyle name="RowTitles1-Detail 2 2 4 3 5 3" xfId="10222"/>
    <cellStyle name="RowTitles1-Detail 2 2 4 3 6" xfId="10223"/>
    <cellStyle name="RowTitles1-Detail 2 2 4 3 6 2" xfId="10224"/>
    <cellStyle name="RowTitles1-Detail 2 2 4 3 6 2 2" xfId="10225"/>
    <cellStyle name="RowTitles1-Detail 2 2 4 3 7" xfId="10226"/>
    <cellStyle name="RowTitles1-Detail 2 2 4 3 7 2" xfId="10227"/>
    <cellStyle name="RowTitles1-Detail 2 2 4 3 8" xfId="10228"/>
    <cellStyle name="RowTitles1-Detail 2 2 4 4" xfId="10229"/>
    <cellStyle name="RowTitles1-Detail 2 2 4 4 2" xfId="10230"/>
    <cellStyle name="RowTitles1-Detail 2 2 4 4 2 2" xfId="10231"/>
    <cellStyle name="RowTitles1-Detail 2 2 4 4 2 2 2" xfId="10232"/>
    <cellStyle name="RowTitles1-Detail 2 2 4 4 2 2 2 2" xfId="10233"/>
    <cellStyle name="RowTitles1-Detail 2 2 4 4 2 2 3" xfId="10234"/>
    <cellStyle name="RowTitles1-Detail 2 2 4 4 2 3" xfId="10235"/>
    <cellStyle name="RowTitles1-Detail 2 2 4 4 2 3 2" xfId="10236"/>
    <cellStyle name="RowTitles1-Detail 2 2 4 4 2 3 2 2" xfId="10237"/>
    <cellStyle name="RowTitles1-Detail 2 2 4 4 2 4" xfId="10238"/>
    <cellStyle name="RowTitles1-Detail 2 2 4 4 2 4 2" xfId="10239"/>
    <cellStyle name="RowTitles1-Detail 2 2 4 4 2 5" xfId="10240"/>
    <cellStyle name="RowTitles1-Detail 2 2 4 4 3" xfId="10241"/>
    <cellStyle name="RowTitles1-Detail 2 2 4 4 3 2" xfId="10242"/>
    <cellStyle name="RowTitles1-Detail 2 2 4 4 3 2 2" xfId="10243"/>
    <cellStyle name="RowTitles1-Detail 2 2 4 4 3 2 2 2" xfId="10244"/>
    <cellStyle name="RowTitles1-Detail 2 2 4 4 3 2 3" xfId="10245"/>
    <cellStyle name="RowTitles1-Detail 2 2 4 4 3 3" xfId="10246"/>
    <cellStyle name="RowTitles1-Detail 2 2 4 4 3 3 2" xfId="10247"/>
    <cellStyle name="RowTitles1-Detail 2 2 4 4 3 3 2 2" xfId="10248"/>
    <cellStyle name="RowTitles1-Detail 2 2 4 4 3 4" xfId="10249"/>
    <cellStyle name="RowTitles1-Detail 2 2 4 4 3 4 2" xfId="10250"/>
    <cellStyle name="RowTitles1-Detail 2 2 4 4 3 5" xfId="10251"/>
    <cellStyle name="RowTitles1-Detail 2 2 4 4 4" xfId="10252"/>
    <cellStyle name="RowTitles1-Detail 2 2 4 4 4 2" xfId="10253"/>
    <cellStyle name="RowTitles1-Detail 2 2 4 4 4 2 2" xfId="10254"/>
    <cellStyle name="RowTitles1-Detail 2 2 4 4 4 3" xfId="10255"/>
    <cellStyle name="RowTitles1-Detail 2 2 4 4 5" xfId="10256"/>
    <cellStyle name="RowTitles1-Detail 2 2 4 4 5 2" xfId="10257"/>
    <cellStyle name="RowTitles1-Detail 2 2 4 4 5 2 2" xfId="10258"/>
    <cellStyle name="RowTitles1-Detail 2 2 4 4 6" xfId="10259"/>
    <cellStyle name="RowTitles1-Detail 2 2 4 4 6 2" xfId="10260"/>
    <cellStyle name="RowTitles1-Detail 2 2 4 4 7" xfId="10261"/>
    <cellStyle name="RowTitles1-Detail 2 2 4 5" xfId="10262"/>
    <cellStyle name="RowTitles1-Detail 2 2 4 5 2" xfId="10263"/>
    <cellStyle name="RowTitles1-Detail 2 2 4 5 2 2" xfId="10264"/>
    <cellStyle name="RowTitles1-Detail 2 2 4 5 2 2 2" xfId="10265"/>
    <cellStyle name="RowTitles1-Detail 2 2 4 5 2 2 2 2" xfId="10266"/>
    <cellStyle name="RowTitles1-Detail 2 2 4 5 2 2 3" xfId="10267"/>
    <cellStyle name="RowTitles1-Detail 2 2 4 5 2 3" xfId="10268"/>
    <cellStyle name="RowTitles1-Detail 2 2 4 5 2 3 2" xfId="10269"/>
    <cellStyle name="RowTitles1-Detail 2 2 4 5 2 3 2 2" xfId="10270"/>
    <cellStyle name="RowTitles1-Detail 2 2 4 5 2 4" xfId="10271"/>
    <cellStyle name="RowTitles1-Detail 2 2 4 5 2 4 2" xfId="10272"/>
    <cellStyle name="RowTitles1-Detail 2 2 4 5 2 5" xfId="10273"/>
    <cellStyle name="RowTitles1-Detail 2 2 4 5 3" xfId="10274"/>
    <cellStyle name="RowTitles1-Detail 2 2 4 5 3 2" xfId="10275"/>
    <cellStyle name="RowTitles1-Detail 2 2 4 5 3 2 2" xfId="10276"/>
    <cellStyle name="RowTitles1-Detail 2 2 4 5 3 2 2 2" xfId="10277"/>
    <cellStyle name="RowTitles1-Detail 2 2 4 5 3 2 3" xfId="10278"/>
    <cellStyle name="RowTitles1-Detail 2 2 4 5 3 3" xfId="10279"/>
    <cellStyle name="RowTitles1-Detail 2 2 4 5 3 3 2" xfId="10280"/>
    <cellStyle name="RowTitles1-Detail 2 2 4 5 3 3 2 2" xfId="10281"/>
    <cellStyle name="RowTitles1-Detail 2 2 4 5 3 4" xfId="10282"/>
    <cellStyle name="RowTitles1-Detail 2 2 4 5 3 4 2" xfId="10283"/>
    <cellStyle name="RowTitles1-Detail 2 2 4 5 3 5" xfId="10284"/>
    <cellStyle name="RowTitles1-Detail 2 2 4 5 4" xfId="10285"/>
    <cellStyle name="RowTitles1-Detail 2 2 4 5 4 2" xfId="10286"/>
    <cellStyle name="RowTitles1-Detail 2 2 4 5 4 2 2" xfId="10287"/>
    <cellStyle name="RowTitles1-Detail 2 2 4 5 4 3" xfId="10288"/>
    <cellStyle name="RowTitles1-Detail 2 2 4 5 5" xfId="10289"/>
    <cellStyle name="RowTitles1-Detail 2 2 4 5 5 2" xfId="10290"/>
    <cellStyle name="RowTitles1-Detail 2 2 4 5 5 2 2" xfId="10291"/>
    <cellStyle name="RowTitles1-Detail 2 2 4 5 6" xfId="10292"/>
    <cellStyle name="RowTitles1-Detail 2 2 4 5 6 2" xfId="10293"/>
    <cellStyle name="RowTitles1-Detail 2 2 4 5 7" xfId="10294"/>
    <cellStyle name="RowTitles1-Detail 2 2 4 6" xfId="10295"/>
    <cellStyle name="RowTitles1-Detail 2 2 4 6 2" xfId="10296"/>
    <cellStyle name="RowTitles1-Detail 2 2 4 6 2 2" xfId="10297"/>
    <cellStyle name="RowTitles1-Detail 2 2 4 6 2 2 2" xfId="10298"/>
    <cellStyle name="RowTitles1-Detail 2 2 4 6 2 2 2 2" xfId="10299"/>
    <cellStyle name="RowTitles1-Detail 2 2 4 6 2 2 3" xfId="10300"/>
    <cellStyle name="RowTitles1-Detail 2 2 4 6 2 3" xfId="10301"/>
    <cellStyle name="RowTitles1-Detail 2 2 4 6 2 3 2" xfId="10302"/>
    <cellStyle name="RowTitles1-Detail 2 2 4 6 2 3 2 2" xfId="10303"/>
    <cellStyle name="RowTitles1-Detail 2 2 4 6 2 4" xfId="10304"/>
    <cellStyle name="RowTitles1-Detail 2 2 4 6 2 4 2" xfId="10305"/>
    <cellStyle name="RowTitles1-Detail 2 2 4 6 2 5" xfId="10306"/>
    <cellStyle name="RowTitles1-Detail 2 2 4 6 3" xfId="10307"/>
    <cellStyle name="RowTitles1-Detail 2 2 4 6 3 2" xfId="10308"/>
    <cellStyle name="RowTitles1-Detail 2 2 4 6 3 2 2" xfId="10309"/>
    <cellStyle name="RowTitles1-Detail 2 2 4 6 3 2 2 2" xfId="10310"/>
    <cellStyle name="RowTitles1-Detail 2 2 4 6 3 2 3" xfId="10311"/>
    <cellStyle name="RowTitles1-Detail 2 2 4 6 3 3" xfId="10312"/>
    <cellStyle name="RowTitles1-Detail 2 2 4 6 3 3 2" xfId="10313"/>
    <cellStyle name="RowTitles1-Detail 2 2 4 6 3 3 2 2" xfId="10314"/>
    <cellStyle name="RowTitles1-Detail 2 2 4 6 3 4" xfId="10315"/>
    <cellStyle name="RowTitles1-Detail 2 2 4 6 3 4 2" xfId="10316"/>
    <cellStyle name="RowTitles1-Detail 2 2 4 6 3 5" xfId="10317"/>
    <cellStyle name="RowTitles1-Detail 2 2 4 6 4" xfId="10318"/>
    <cellStyle name="RowTitles1-Detail 2 2 4 6 4 2" xfId="10319"/>
    <cellStyle name="RowTitles1-Detail 2 2 4 6 4 2 2" xfId="10320"/>
    <cellStyle name="RowTitles1-Detail 2 2 4 6 4 3" xfId="10321"/>
    <cellStyle name="RowTitles1-Detail 2 2 4 6 5" xfId="10322"/>
    <cellStyle name="RowTitles1-Detail 2 2 4 6 5 2" xfId="10323"/>
    <cellStyle name="RowTitles1-Detail 2 2 4 6 5 2 2" xfId="10324"/>
    <cellStyle name="RowTitles1-Detail 2 2 4 6 6" xfId="10325"/>
    <cellStyle name="RowTitles1-Detail 2 2 4 6 6 2" xfId="10326"/>
    <cellStyle name="RowTitles1-Detail 2 2 4 6 7" xfId="10327"/>
    <cellStyle name="RowTitles1-Detail 2 2 4 7" xfId="10328"/>
    <cellStyle name="RowTitles1-Detail 2 2 4 7 2" xfId="10329"/>
    <cellStyle name="RowTitles1-Detail 2 2 4 7 2 2" xfId="10330"/>
    <cellStyle name="RowTitles1-Detail 2 2 4 7 2 2 2" xfId="10331"/>
    <cellStyle name="RowTitles1-Detail 2 2 4 7 2 3" xfId="10332"/>
    <cellStyle name="RowTitles1-Detail 2 2 4 7 3" xfId="10333"/>
    <cellStyle name="RowTitles1-Detail 2 2 4 7 3 2" xfId="10334"/>
    <cellStyle name="RowTitles1-Detail 2 2 4 7 3 2 2" xfId="10335"/>
    <cellStyle name="RowTitles1-Detail 2 2 4 7 4" xfId="10336"/>
    <cellStyle name="RowTitles1-Detail 2 2 4 7 4 2" xfId="10337"/>
    <cellStyle name="RowTitles1-Detail 2 2 4 7 5" xfId="10338"/>
    <cellStyle name="RowTitles1-Detail 2 2 4 8" xfId="10339"/>
    <cellStyle name="RowTitles1-Detail 2 2 4 8 2" xfId="10340"/>
    <cellStyle name="RowTitles1-Detail 2 2 4 9" xfId="10341"/>
    <cellStyle name="RowTitles1-Detail 2 2 4 9 2" xfId="10342"/>
    <cellStyle name="RowTitles1-Detail 2 2 4 9 2 2" xfId="10343"/>
    <cellStyle name="RowTitles1-Detail 2 2 4_STUD aligned by INSTIT" xfId="10344"/>
    <cellStyle name="RowTitles1-Detail 2 2 5" xfId="10345"/>
    <cellStyle name="RowTitles1-Detail 2 2 5 2" xfId="10346"/>
    <cellStyle name="RowTitles1-Detail 2 2 5 2 2" xfId="10347"/>
    <cellStyle name="RowTitles1-Detail 2 2 5 2 2 2" xfId="10348"/>
    <cellStyle name="RowTitles1-Detail 2 2 5 2 2 2 2" xfId="10349"/>
    <cellStyle name="RowTitles1-Detail 2 2 5 2 2 2 2 2" xfId="10350"/>
    <cellStyle name="RowTitles1-Detail 2 2 5 2 2 2 3" xfId="10351"/>
    <cellStyle name="RowTitles1-Detail 2 2 5 2 2 3" xfId="10352"/>
    <cellStyle name="RowTitles1-Detail 2 2 5 2 2 3 2" xfId="10353"/>
    <cellStyle name="RowTitles1-Detail 2 2 5 2 2 3 2 2" xfId="10354"/>
    <cellStyle name="RowTitles1-Detail 2 2 5 2 2 4" xfId="10355"/>
    <cellStyle name="RowTitles1-Detail 2 2 5 2 2 4 2" xfId="10356"/>
    <cellStyle name="RowTitles1-Detail 2 2 5 2 2 5" xfId="10357"/>
    <cellStyle name="RowTitles1-Detail 2 2 5 2 3" xfId="10358"/>
    <cellStyle name="RowTitles1-Detail 2 2 5 2 3 2" xfId="10359"/>
    <cellStyle name="RowTitles1-Detail 2 2 5 2 3 2 2" xfId="10360"/>
    <cellStyle name="RowTitles1-Detail 2 2 5 2 3 2 2 2" xfId="10361"/>
    <cellStyle name="RowTitles1-Detail 2 2 5 2 3 2 3" xfId="10362"/>
    <cellStyle name="RowTitles1-Detail 2 2 5 2 3 3" xfId="10363"/>
    <cellStyle name="RowTitles1-Detail 2 2 5 2 3 3 2" xfId="10364"/>
    <cellStyle name="RowTitles1-Detail 2 2 5 2 3 3 2 2" xfId="10365"/>
    <cellStyle name="RowTitles1-Detail 2 2 5 2 3 4" xfId="10366"/>
    <cellStyle name="RowTitles1-Detail 2 2 5 2 3 4 2" xfId="10367"/>
    <cellStyle name="RowTitles1-Detail 2 2 5 2 3 5" xfId="10368"/>
    <cellStyle name="RowTitles1-Detail 2 2 5 2 4" xfId="10369"/>
    <cellStyle name="RowTitles1-Detail 2 2 5 2 4 2" xfId="10370"/>
    <cellStyle name="RowTitles1-Detail 2 2 5 2 5" xfId="10371"/>
    <cellStyle name="RowTitles1-Detail 2 2 5 2 5 2" xfId="10372"/>
    <cellStyle name="RowTitles1-Detail 2 2 5 2 5 2 2" xfId="10373"/>
    <cellStyle name="RowTitles1-Detail 2 2 5 2 5 3" xfId="10374"/>
    <cellStyle name="RowTitles1-Detail 2 2 5 2 6" xfId="10375"/>
    <cellStyle name="RowTitles1-Detail 2 2 5 2 6 2" xfId="10376"/>
    <cellStyle name="RowTitles1-Detail 2 2 5 2 6 2 2" xfId="10377"/>
    <cellStyle name="RowTitles1-Detail 2 2 5 2 7" xfId="10378"/>
    <cellStyle name="RowTitles1-Detail 2 2 5 2 7 2" xfId="10379"/>
    <cellStyle name="RowTitles1-Detail 2 2 5 2 8" xfId="10380"/>
    <cellStyle name="RowTitles1-Detail 2 2 5 3" xfId="10381"/>
    <cellStyle name="RowTitles1-Detail 2 2 5 3 2" xfId="10382"/>
    <cellStyle name="RowTitles1-Detail 2 2 5 3 2 2" xfId="10383"/>
    <cellStyle name="RowTitles1-Detail 2 2 5 3 2 2 2" xfId="10384"/>
    <cellStyle name="RowTitles1-Detail 2 2 5 3 2 2 2 2" xfId="10385"/>
    <cellStyle name="RowTitles1-Detail 2 2 5 3 2 2 3" xfId="10386"/>
    <cellStyle name="RowTitles1-Detail 2 2 5 3 2 3" xfId="10387"/>
    <cellStyle name="RowTitles1-Detail 2 2 5 3 2 3 2" xfId="10388"/>
    <cellStyle name="RowTitles1-Detail 2 2 5 3 2 3 2 2" xfId="10389"/>
    <cellStyle name="RowTitles1-Detail 2 2 5 3 2 4" xfId="10390"/>
    <cellStyle name="RowTitles1-Detail 2 2 5 3 2 4 2" xfId="10391"/>
    <cellStyle name="RowTitles1-Detail 2 2 5 3 2 5" xfId="10392"/>
    <cellStyle name="RowTitles1-Detail 2 2 5 3 3" xfId="10393"/>
    <cellStyle name="RowTitles1-Detail 2 2 5 3 3 2" xfId="10394"/>
    <cellStyle name="RowTitles1-Detail 2 2 5 3 3 2 2" xfId="10395"/>
    <cellStyle name="RowTitles1-Detail 2 2 5 3 3 2 2 2" xfId="10396"/>
    <cellStyle name="RowTitles1-Detail 2 2 5 3 3 2 3" xfId="10397"/>
    <cellStyle name="RowTitles1-Detail 2 2 5 3 3 3" xfId="10398"/>
    <cellStyle name="RowTitles1-Detail 2 2 5 3 3 3 2" xfId="10399"/>
    <cellStyle name="RowTitles1-Detail 2 2 5 3 3 3 2 2" xfId="10400"/>
    <cellStyle name="RowTitles1-Detail 2 2 5 3 3 4" xfId="10401"/>
    <cellStyle name="RowTitles1-Detail 2 2 5 3 3 4 2" xfId="10402"/>
    <cellStyle name="RowTitles1-Detail 2 2 5 3 3 5" xfId="10403"/>
    <cellStyle name="RowTitles1-Detail 2 2 5 3 4" xfId="10404"/>
    <cellStyle name="RowTitles1-Detail 2 2 5 3 4 2" xfId="10405"/>
    <cellStyle name="RowTitles1-Detail 2 2 5 3 5" xfId="10406"/>
    <cellStyle name="RowTitles1-Detail 2 2 5 3 5 2" xfId="10407"/>
    <cellStyle name="RowTitles1-Detail 2 2 5 3 5 2 2" xfId="10408"/>
    <cellStyle name="RowTitles1-Detail 2 2 5 4" xfId="10409"/>
    <cellStyle name="RowTitles1-Detail 2 2 5 4 2" xfId="10410"/>
    <cellStyle name="RowTitles1-Detail 2 2 5 4 2 2" xfId="10411"/>
    <cellStyle name="RowTitles1-Detail 2 2 5 4 2 2 2" xfId="10412"/>
    <cellStyle name="RowTitles1-Detail 2 2 5 4 2 2 2 2" xfId="10413"/>
    <cellStyle name="RowTitles1-Detail 2 2 5 4 2 2 3" xfId="10414"/>
    <cellStyle name="RowTitles1-Detail 2 2 5 4 2 3" xfId="10415"/>
    <cellStyle name="RowTitles1-Detail 2 2 5 4 2 3 2" xfId="10416"/>
    <cellStyle name="RowTitles1-Detail 2 2 5 4 2 3 2 2" xfId="10417"/>
    <cellStyle name="RowTitles1-Detail 2 2 5 4 2 4" xfId="10418"/>
    <cellStyle name="RowTitles1-Detail 2 2 5 4 2 4 2" xfId="10419"/>
    <cellStyle name="RowTitles1-Detail 2 2 5 4 2 5" xfId="10420"/>
    <cellStyle name="RowTitles1-Detail 2 2 5 4 3" xfId="10421"/>
    <cellStyle name="RowTitles1-Detail 2 2 5 4 3 2" xfId="10422"/>
    <cellStyle name="RowTitles1-Detail 2 2 5 4 3 2 2" xfId="10423"/>
    <cellStyle name="RowTitles1-Detail 2 2 5 4 3 2 2 2" xfId="10424"/>
    <cellStyle name="RowTitles1-Detail 2 2 5 4 3 2 3" xfId="10425"/>
    <cellStyle name="RowTitles1-Detail 2 2 5 4 3 3" xfId="10426"/>
    <cellStyle name="RowTitles1-Detail 2 2 5 4 3 3 2" xfId="10427"/>
    <cellStyle name="RowTitles1-Detail 2 2 5 4 3 3 2 2" xfId="10428"/>
    <cellStyle name="RowTitles1-Detail 2 2 5 4 3 4" xfId="10429"/>
    <cellStyle name="RowTitles1-Detail 2 2 5 4 3 4 2" xfId="10430"/>
    <cellStyle name="RowTitles1-Detail 2 2 5 4 3 5" xfId="10431"/>
    <cellStyle name="RowTitles1-Detail 2 2 5 4 4" xfId="10432"/>
    <cellStyle name="RowTitles1-Detail 2 2 5 4 4 2" xfId="10433"/>
    <cellStyle name="RowTitles1-Detail 2 2 5 4 4 2 2" xfId="10434"/>
    <cellStyle name="RowTitles1-Detail 2 2 5 4 4 3" xfId="10435"/>
    <cellStyle name="RowTitles1-Detail 2 2 5 4 5" xfId="10436"/>
    <cellStyle name="RowTitles1-Detail 2 2 5 4 5 2" xfId="10437"/>
    <cellStyle name="RowTitles1-Detail 2 2 5 4 5 2 2" xfId="10438"/>
    <cellStyle name="RowTitles1-Detail 2 2 5 4 6" xfId="10439"/>
    <cellStyle name="RowTitles1-Detail 2 2 5 4 6 2" xfId="10440"/>
    <cellStyle name="RowTitles1-Detail 2 2 5 4 7" xfId="10441"/>
    <cellStyle name="RowTitles1-Detail 2 2 5 5" xfId="10442"/>
    <cellStyle name="RowTitles1-Detail 2 2 5 5 2" xfId="10443"/>
    <cellStyle name="RowTitles1-Detail 2 2 5 5 2 2" xfId="10444"/>
    <cellStyle name="RowTitles1-Detail 2 2 5 5 2 2 2" xfId="10445"/>
    <cellStyle name="RowTitles1-Detail 2 2 5 5 2 2 2 2" xfId="10446"/>
    <cellStyle name="RowTitles1-Detail 2 2 5 5 2 2 3" xfId="10447"/>
    <cellStyle name="RowTitles1-Detail 2 2 5 5 2 3" xfId="10448"/>
    <cellStyle name="RowTitles1-Detail 2 2 5 5 2 3 2" xfId="10449"/>
    <cellStyle name="RowTitles1-Detail 2 2 5 5 2 3 2 2" xfId="10450"/>
    <cellStyle name="RowTitles1-Detail 2 2 5 5 2 4" xfId="10451"/>
    <cellStyle name="RowTitles1-Detail 2 2 5 5 2 4 2" xfId="10452"/>
    <cellStyle name="RowTitles1-Detail 2 2 5 5 2 5" xfId="10453"/>
    <cellStyle name="RowTitles1-Detail 2 2 5 5 3" xfId="10454"/>
    <cellStyle name="RowTitles1-Detail 2 2 5 5 3 2" xfId="10455"/>
    <cellStyle name="RowTitles1-Detail 2 2 5 5 3 2 2" xfId="10456"/>
    <cellStyle name="RowTitles1-Detail 2 2 5 5 3 2 2 2" xfId="10457"/>
    <cellStyle name="RowTitles1-Detail 2 2 5 5 3 2 3" xfId="10458"/>
    <cellStyle name="RowTitles1-Detail 2 2 5 5 3 3" xfId="10459"/>
    <cellStyle name="RowTitles1-Detail 2 2 5 5 3 3 2" xfId="10460"/>
    <cellStyle name="RowTitles1-Detail 2 2 5 5 3 3 2 2" xfId="10461"/>
    <cellStyle name="RowTitles1-Detail 2 2 5 5 3 4" xfId="10462"/>
    <cellStyle name="RowTitles1-Detail 2 2 5 5 3 4 2" xfId="10463"/>
    <cellStyle name="RowTitles1-Detail 2 2 5 5 3 5" xfId="10464"/>
    <cellStyle name="RowTitles1-Detail 2 2 5 5 4" xfId="10465"/>
    <cellStyle name="RowTitles1-Detail 2 2 5 5 4 2" xfId="10466"/>
    <cellStyle name="RowTitles1-Detail 2 2 5 5 4 2 2" xfId="10467"/>
    <cellStyle name="RowTitles1-Detail 2 2 5 5 4 3" xfId="10468"/>
    <cellStyle name="RowTitles1-Detail 2 2 5 5 5" xfId="10469"/>
    <cellStyle name="RowTitles1-Detail 2 2 5 5 5 2" xfId="10470"/>
    <cellStyle name="RowTitles1-Detail 2 2 5 5 5 2 2" xfId="10471"/>
    <cellStyle name="RowTitles1-Detail 2 2 5 5 6" xfId="10472"/>
    <cellStyle name="RowTitles1-Detail 2 2 5 5 6 2" xfId="10473"/>
    <cellStyle name="RowTitles1-Detail 2 2 5 5 7" xfId="10474"/>
    <cellStyle name="RowTitles1-Detail 2 2 5 6" xfId="10475"/>
    <cellStyle name="RowTitles1-Detail 2 2 5 6 2" xfId="10476"/>
    <cellStyle name="RowTitles1-Detail 2 2 5 6 2 2" xfId="10477"/>
    <cellStyle name="RowTitles1-Detail 2 2 5 6 2 2 2" xfId="10478"/>
    <cellStyle name="RowTitles1-Detail 2 2 5 6 2 2 2 2" xfId="10479"/>
    <cellStyle name="RowTitles1-Detail 2 2 5 6 2 2 3" xfId="10480"/>
    <cellStyle name="RowTitles1-Detail 2 2 5 6 2 3" xfId="10481"/>
    <cellStyle name="RowTitles1-Detail 2 2 5 6 2 3 2" xfId="10482"/>
    <cellStyle name="RowTitles1-Detail 2 2 5 6 2 3 2 2" xfId="10483"/>
    <cellStyle name="RowTitles1-Detail 2 2 5 6 2 4" xfId="10484"/>
    <cellStyle name="RowTitles1-Detail 2 2 5 6 2 4 2" xfId="10485"/>
    <cellStyle name="RowTitles1-Detail 2 2 5 6 2 5" xfId="10486"/>
    <cellStyle name="RowTitles1-Detail 2 2 5 6 3" xfId="10487"/>
    <cellStyle name="RowTitles1-Detail 2 2 5 6 3 2" xfId="10488"/>
    <cellStyle name="RowTitles1-Detail 2 2 5 6 3 2 2" xfId="10489"/>
    <cellStyle name="RowTitles1-Detail 2 2 5 6 3 2 2 2" xfId="10490"/>
    <cellStyle name="RowTitles1-Detail 2 2 5 6 3 2 3" xfId="10491"/>
    <cellStyle name="RowTitles1-Detail 2 2 5 6 3 3" xfId="10492"/>
    <cellStyle name="RowTitles1-Detail 2 2 5 6 3 3 2" xfId="10493"/>
    <cellStyle name="RowTitles1-Detail 2 2 5 6 3 3 2 2" xfId="10494"/>
    <cellStyle name="RowTitles1-Detail 2 2 5 6 3 4" xfId="10495"/>
    <cellStyle name="RowTitles1-Detail 2 2 5 6 3 4 2" xfId="10496"/>
    <cellStyle name="RowTitles1-Detail 2 2 5 6 3 5" xfId="10497"/>
    <cellStyle name="RowTitles1-Detail 2 2 5 6 4" xfId="10498"/>
    <cellStyle name="RowTitles1-Detail 2 2 5 6 4 2" xfId="10499"/>
    <cellStyle name="RowTitles1-Detail 2 2 5 6 4 2 2" xfId="10500"/>
    <cellStyle name="RowTitles1-Detail 2 2 5 6 4 3" xfId="10501"/>
    <cellStyle name="RowTitles1-Detail 2 2 5 6 5" xfId="10502"/>
    <cellStyle name="RowTitles1-Detail 2 2 5 6 5 2" xfId="10503"/>
    <cellStyle name="RowTitles1-Detail 2 2 5 6 5 2 2" xfId="10504"/>
    <cellStyle name="RowTitles1-Detail 2 2 5 6 6" xfId="10505"/>
    <cellStyle name="RowTitles1-Detail 2 2 5 6 6 2" xfId="10506"/>
    <cellStyle name="RowTitles1-Detail 2 2 5 6 7" xfId="10507"/>
    <cellStyle name="RowTitles1-Detail 2 2 5 7" xfId="10508"/>
    <cellStyle name="RowTitles1-Detail 2 2 5 7 2" xfId="10509"/>
    <cellStyle name="RowTitles1-Detail 2 2 5 7 2 2" xfId="10510"/>
    <cellStyle name="RowTitles1-Detail 2 2 5 7 2 2 2" xfId="10511"/>
    <cellStyle name="RowTitles1-Detail 2 2 5 7 2 3" xfId="10512"/>
    <cellStyle name="RowTitles1-Detail 2 2 5 7 3" xfId="10513"/>
    <cellStyle name="RowTitles1-Detail 2 2 5 7 3 2" xfId="10514"/>
    <cellStyle name="RowTitles1-Detail 2 2 5 7 3 2 2" xfId="10515"/>
    <cellStyle name="RowTitles1-Detail 2 2 5 7 4" xfId="10516"/>
    <cellStyle name="RowTitles1-Detail 2 2 5 7 4 2" xfId="10517"/>
    <cellStyle name="RowTitles1-Detail 2 2 5 7 5" xfId="10518"/>
    <cellStyle name="RowTitles1-Detail 2 2 5 8" xfId="10519"/>
    <cellStyle name="RowTitles1-Detail 2 2 5 8 2" xfId="10520"/>
    <cellStyle name="RowTitles1-Detail 2 2 5 8 2 2" xfId="10521"/>
    <cellStyle name="RowTitles1-Detail 2 2 5 8 2 2 2" xfId="10522"/>
    <cellStyle name="RowTitles1-Detail 2 2 5 8 2 3" xfId="10523"/>
    <cellStyle name="RowTitles1-Detail 2 2 5 8 3" xfId="10524"/>
    <cellStyle name="RowTitles1-Detail 2 2 5 8 3 2" xfId="10525"/>
    <cellStyle name="RowTitles1-Detail 2 2 5 8 3 2 2" xfId="10526"/>
    <cellStyle name="RowTitles1-Detail 2 2 5 8 4" xfId="10527"/>
    <cellStyle name="RowTitles1-Detail 2 2 5 8 4 2" xfId="10528"/>
    <cellStyle name="RowTitles1-Detail 2 2 5 8 5" xfId="10529"/>
    <cellStyle name="RowTitles1-Detail 2 2 5 9" xfId="10530"/>
    <cellStyle name="RowTitles1-Detail 2 2 5 9 2" xfId="10531"/>
    <cellStyle name="RowTitles1-Detail 2 2 5 9 2 2" xfId="10532"/>
    <cellStyle name="RowTitles1-Detail 2 2 5_STUD aligned by INSTIT" xfId="10533"/>
    <cellStyle name="RowTitles1-Detail 2 2 6" xfId="10534"/>
    <cellStyle name="RowTitles1-Detail 2 2 6 2" xfId="10535"/>
    <cellStyle name="RowTitles1-Detail 2 2 6 2 2" xfId="10536"/>
    <cellStyle name="RowTitles1-Detail 2 2 6 2 2 2" xfId="10537"/>
    <cellStyle name="RowTitles1-Detail 2 2 6 2 2 2 2" xfId="10538"/>
    <cellStyle name="RowTitles1-Detail 2 2 6 2 2 2 2 2" xfId="10539"/>
    <cellStyle name="RowTitles1-Detail 2 2 6 2 2 2 3" xfId="10540"/>
    <cellStyle name="RowTitles1-Detail 2 2 6 2 2 3" xfId="10541"/>
    <cellStyle name="RowTitles1-Detail 2 2 6 2 2 3 2" xfId="10542"/>
    <cellStyle name="RowTitles1-Detail 2 2 6 2 2 3 2 2" xfId="10543"/>
    <cellStyle name="RowTitles1-Detail 2 2 6 2 2 4" xfId="10544"/>
    <cellStyle name="RowTitles1-Detail 2 2 6 2 2 4 2" xfId="10545"/>
    <cellStyle name="RowTitles1-Detail 2 2 6 2 2 5" xfId="10546"/>
    <cellStyle name="RowTitles1-Detail 2 2 6 2 3" xfId="10547"/>
    <cellStyle name="RowTitles1-Detail 2 2 6 2 3 2" xfId="10548"/>
    <cellStyle name="RowTitles1-Detail 2 2 6 2 3 2 2" xfId="10549"/>
    <cellStyle name="RowTitles1-Detail 2 2 6 2 3 2 2 2" xfId="10550"/>
    <cellStyle name="RowTitles1-Detail 2 2 6 2 3 2 3" xfId="10551"/>
    <cellStyle name="RowTitles1-Detail 2 2 6 2 3 3" xfId="10552"/>
    <cellStyle name="RowTitles1-Detail 2 2 6 2 3 3 2" xfId="10553"/>
    <cellStyle name="RowTitles1-Detail 2 2 6 2 3 3 2 2" xfId="10554"/>
    <cellStyle name="RowTitles1-Detail 2 2 6 2 3 4" xfId="10555"/>
    <cellStyle name="RowTitles1-Detail 2 2 6 2 3 4 2" xfId="10556"/>
    <cellStyle name="RowTitles1-Detail 2 2 6 2 3 5" xfId="10557"/>
    <cellStyle name="RowTitles1-Detail 2 2 6 2 4" xfId="10558"/>
    <cellStyle name="RowTitles1-Detail 2 2 6 2 4 2" xfId="10559"/>
    <cellStyle name="RowTitles1-Detail 2 2 6 2 5" xfId="10560"/>
    <cellStyle name="RowTitles1-Detail 2 2 6 2 5 2" xfId="10561"/>
    <cellStyle name="RowTitles1-Detail 2 2 6 2 5 2 2" xfId="10562"/>
    <cellStyle name="RowTitles1-Detail 2 2 6 2 5 3" xfId="10563"/>
    <cellStyle name="RowTitles1-Detail 2 2 6 2 6" xfId="10564"/>
    <cellStyle name="RowTitles1-Detail 2 2 6 2 6 2" xfId="10565"/>
    <cellStyle name="RowTitles1-Detail 2 2 6 2 6 2 2" xfId="10566"/>
    <cellStyle name="RowTitles1-Detail 2 2 6 3" xfId="10567"/>
    <cellStyle name="RowTitles1-Detail 2 2 6 3 2" xfId="10568"/>
    <cellStyle name="RowTitles1-Detail 2 2 6 3 2 2" xfId="10569"/>
    <cellStyle name="RowTitles1-Detail 2 2 6 3 2 2 2" xfId="10570"/>
    <cellStyle name="RowTitles1-Detail 2 2 6 3 2 2 2 2" xfId="10571"/>
    <cellStyle name="RowTitles1-Detail 2 2 6 3 2 2 3" xfId="10572"/>
    <cellStyle name="RowTitles1-Detail 2 2 6 3 2 3" xfId="10573"/>
    <cellStyle name="RowTitles1-Detail 2 2 6 3 2 3 2" xfId="10574"/>
    <cellStyle name="RowTitles1-Detail 2 2 6 3 2 3 2 2" xfId="10575"/>
    <cellStyle name="RowTitles1-Detail 2 2 6 3 2 4" xfId="10576"/>
    <cellStyle name="RowTitles1-Detail 2 2 6 3 2 4 2" xfId="10577"/>
    <cellStyle name="RowTitles1-Detail 2 2 6 3 2 5" xfId="10578"/>
    <cellStyle name="RowTitles1-Detail 2 2 6 3 3" xfId="10579"/>
    <cellStyle name="RowTitles1-Detail 2 2 6 3 3 2" xfId="10580"/>
    <cellStyle name="RowTitles1-Detail 2 2 6 3 3 2 2" xfId="10581"/>
    <cellStyle name="RowTitles1-Detail 2 2 6 3 3 2 2 2" xfId="10582"/>
    <cellStyle name="RowTitles1-Detail 2 2 6 3 3 2 3" xfId="10583"/>
    <cellStyle name="RowTitles1-Detail 2 2 6 3 3 3" xfId="10584"/>
    <cellStyle name="RowTitles1-Detail 2 2 6 3 3 3 2" xfId="10585"/>
    <cellStyle name="RowTitles1-Detail 2 2 6 3 3 3 2 2" xfId="10586"/>
    <cellStyle name="RowTitles1-Detail 2 2 6 3 3 4" xfId="10587"/>
    <cellStyle name="RowTitles1-Detail 2 2 6 3 3 4 2" xfId="10588"/>
    <cellStyle name="RowTitles1-Detail 2 2 6 3 3 5" xfId="10589"/>
    <cellStyle name="RowTitles1-Detail 2 2 6 3 4" xfId="10590"/>
    <cellStyle name="RowTitles1-Detail 2 2 6 3 4 2" xfId="10591"/>
    <cellStyle name="RowTitles1-Detail 2 2 6 3 5" xfId="10592"/>
    <cellStyle name="RowTitles1-Detail 2 2 6 3 5 2" xfId="10593"/>
    <cellStyle name="RowTitles1-Detail 2 2 6 3 5 2 2" xfId="10594"/>
    <cellStyle name="RowTitles1-Detail 2 2 6 3 6" xfId="10595"/>
    <cellStyle name="RowTitles1-Detail 2 2 6 3 6 2" xfId="10596"/>
    <cellStyle name="RowTitles1-Detail 2 2 6 3 7" xfId="10597"/>
    <cellStyle name="RowTitles1-Detail 2 2 6 4" xfId="10598"/>
    <cellStyle name="RowTitles1-Detail 2 2 6 4 2" xfId="10599"/>
    <cellStyle name="RowTitles1-Detail 2 2 6 4 2 2" xfId="10600"/>
    <cellStyle name="RowTitles1-Detail 2 2 6 4 2 2 2" xfId="10601"/>
    <cellStyle name="RowTitles1-Detail 2 2 6 4 2 2 2 2" xfId="10602"/>
    <cellStyle name="RowTitles1-Detail 2 2 6 4 2 2 3" xfId="10603"/>
    <cellStyle name="RowTitles1-Detail 2 2 6 4 2 3" xfId="10604"/>
    <cellStyle name="RowTitles1-Detail 2 2 6 4 2 3 2" xfId="10605"/>
    <cellStyle name="RowTitles1-Detail 2 2 6 4 2 3 2 2" xfId="10606"/>
    <cellStyle name="RowTitles1-Detail 2 2 6 4 2 4" xfId="10607"/>
    <cellStyle name="RowTitles1-Detail 2 2 6 4 2 4 2" xfId="10608"/>
    <cellStyle name="RowTitles1-Detail 2 2 6 4 2 5" xfId="10609"/>
    <cellStyle name="RowTitles1-Detail 2 2 6 4 3" xfId="10610"/>
    <cellStyle name="RowTitles1-Detail 2 2 6 4 3 2" xfId="10611"/>
    <cellStyle name="RowTitles1-Detail 2 2 6 4 3 2 2" xfId="10612"/>
    <cellStyle name="RowTitles1-Detail 2 2 6 4 3 2 2 2" xfId="10613"/>
    <cellStyle name="RowTitles1-Detail 2 2 6 4 3 2 3" xfId="10614"/>
    <cellStyle name="RowTitles1-Detail 2 2 6 4 3 3" xfId="10615"/>
    <cellStyle name="RowTitles1-Detail 2 2 6 4 3 3 2" xfId="10616"/>
    <cellStyle name="RowTitles1-Detail 2 2 6 4 3 3 2 2" xfId="10617"/>
    <cellStyle name="RowTitles1-Detail 2 2 6 4 3 4" xfId="10618"/>
    <cellStyle name="RowTitles1-Detail 2 2 6 4 3 4 2" xfId="10619"/>
    <cellStyle name="RowTitles1-Detail 2 2 6 4 3 5" xfId="10620"/>
    <cellStyle name="RowTitles1-Detail 2 2 6 4 4" xfId="10621"/>
    <cellStyle name="RowTitles1-Detail 2 2 6 4 4 2" xfId="10622"/>
    <cellStyle name="RowTitles1-Detail 2 2 6 4 5" xfId="10623"/>
    <cellStyle name="RowTitles1-Detail 2 2 6 4 5 2" xfId="10624"/>
    <cellStyle name="RowTitles1-Detail 2 2 6 4 5 2 2" xfId="10625"/>
    <cellStyle name="RowTitles1-Detail 2 2 6 4 5 3" xfId="10626"/>
    <cellStyle name="RowTitles1-Detail 2 2 6 4 6" xfId="10627"/>
    <cellStyle name="RowTitles1-Detail 2 2 6 4 6 2" xfId="10628"/>
    <cellStyle name="RowTitles1-Detail 2 2 6 4 6 2 2" xfId="10629"/>
    <cellStyle name="RowTitles1-Detail 2 2 6 4 7" xfId="10630"/>
    <cellStyle name="RowTitles1-Detail 2 2 6 4 7 2" xfId="10631"/>
    <cellStyle name="RowTitles1-Detail 2 2 6 4 8" xfId="10632"/>
    <cellStyle name="RowTitles1-Detail 2 2 6 5" xfId="10633"/>
    <cellStyle name="RowTitles1-Detail 2 2 6 5 2" xfId="10634"/>
    <cellStyle name="RowTitles1-Detail 2 2 6 5 2 2" xfId="10635"/>
    <cellStyle name="RowTitles1-Detail 2 2 6 5 2 2 2" xfId="10636"/>
    <cellStyle name="RowTitles1-Detail 2 2 6 5 2 2 2 2" xfId="10637"/>
    <cellStyle name="RowTitles1-Detail 2 2 6 5 2 2 3" xfId="10638"/>
    <cellStyle name="RowTitles1-Detail 2 2 6 5 2 3" xfId="10639"/>
    <cellStyle name="RowTitles1-Detail 2 2 6 5 2 3 2" xfId="10640"/>
    <cellStyle name="RowTitles1-Detail 2 2 6 5 2 3 2 2" xfId="10641"/>
    <cellStyle name="RowTitles1-Detail 2 2 6 5 2 4" xfId="10642"/>
    <cellStyle name="RowTitles1-Detail 2 2 6 5 2 4 2" xfId="10643"/>
    <cellStyle name="RowTitles1-Detail 2 2 6 5 2 5" xfId="10644"/>
    <cellStyle name="RowTitles1-Detail 2 2 6 5 3" xfId="10645"/>
    <cellStyle name="RowTitles1-Detail 2 2 6 5 3 2" xfId="10646"/>
    <cellStyle name="RowTitles1-Detail 2 2 6 5 3 2 2" xfId="10647"/>
    <cellStyle name="RowTitles1-Detail 2 2 6 5 3 2 2 2" xfId="10648"/>
    <cellStyle name="RowTitles1-Detail 2 2 6 5 3 2 3" xfId="10649"/>
    <cellStyle name="RowTitles1-Detail 2 2 6 5 3 3" xfId="10650"/>
    <cellStyle name="RowTitles1-Detail 2 2 6 5 3 3 2" xfId="10651"/>
    <cellStyle name="RowTitles1-Detail 2 2 6 5 3 3 2 2" xfId="10652"/>
    <cellStyle name="RowTitles1-Detail 2 2 6 5 3 4" xfId="10653"/>
    <cellStyle name="RowTitles1-Detail 2 2 6 5 3 4 2" xfId="10654"/>
    <cellStyle name="RowTitles1-Detail 2 2 6 5 3 5" xfId="10655"/>
    <cellStyle name="RowTitles1-Detail 2 2 6 5 4" xfId="10656"/>
    <cellStyle name="RowTitles1-Detail 2 2 6 5 4 2" xfId="10657"/>
    <cellStyle name="RowTitles1-Detail 2 2 6 5 4 2 2" xfId="10658"/>
    <cellStyle name="RowTitles1-Detail 2 2 6 5 4 3" xfId="10659"/>
    <cellStyle name="RowTitles1-Detail 2 2 6 5 5" xfId="10660"/>
    <cellStyle name="RowTitles1-Detail 2 2 6 5 5 2" xfId="10661"/>
    <cellStyle name="RowTitles1-Detail 2 2 6 5 5 2 2" xfId="10662"/>
    <cellStyle name="RowTitles1-Detail 2 2 6 5 6" xfId="10663"/>
    <cellStyle name="RowTitles1-Detail 2 2 6 5 6 2" xfId="10664"/>
    <cellStyle name="RowTitles1-Detail 2 2 6 5 7" xfId="10665"/>
    <cellStyle name="RowTitles1-Detail 2 2 6 6" xfId="10666"/>
    <cellStyle name="RowTitles1-Detail 2 2 6 6 2" xfId="10667"/>
    <cellStyle name="RowTitles1-Detail 2 2 6 6 2 2" xfId="10668"/>
    <cellStyle name="RowTitles1-Detail 2 2 6 6 2 2 2" xfId="10669"/>
    <cellStyle name="RowTitles1-Detail 2 2 6 6 2 2 2 2" xfId="10670"/>
    <cellStyle name="RowTitles1-Detail 2 2 6 6 2 2 3" xfId="10671"/>
    <cellStyle name="RowTitles1-Detail 2 2 6 6 2 3" xfId="10672"/>
    <cellStyle name="RowTitles1-Detail 2 2 6 6 2 3 2" xfId="10673"/>
    <cellStyle name="RowTitles1-Detail 2 2 6 6 2 3 2 2" xfId="10674"/>
    <cellStyle name="RowTitles1-Detail 2 2 6 6 2 4" xfId="10675"/>
    <cellStyle name="RowTitles1-Detail 2 2 6 6 2 4 2" xfId="10676"/>
    <cellStyle name="RowTitles1-Detail 2 2 6 6 2 5" xfId="10677"/>
    <cellStyle name="RowTitles1-Detail 2 2 6 6 3" xfId="10678"/>
    <cellStyle name="RowTitles1-Detail 2 2 6 6 3 2" xfId="10679"/>
    <cellStyle name="RowTitles1-Detail 2 2 6 6 3 2 2" xfId="10680"/>
    <cellStyle name="RowTitles1-Detail 2 2 6 6 3 2 2 2" xfId="10681"/>
    <cellStyle name="RowTitles1-Detail 2 2 6 6 3 2 3" xfId="10682"/>
    <cellStyle name="RowTitles1-Detail 2 2 6 6 3 3" xfId="10683"/>
    <cellStyle name="RowTitles1-Detail 2 2 6 6 3 3 2" xfId="10684"/>
    <cellStyle name="RowTitles1-Detail 2 2 6 6 3 3 2 2" xfId="10685"/>
    <cellStyle name="RowTitles1-Detail 2 2 6 6 3 4" xfId="10686"/>
    <cellStyle name="RowTitles1-Detail 2 2 6 6 3 4 2" xfId="10687"/>
    <cellStyle name="RowTitles1-Detail 2 2 6 6 3 5" xfId="10688"/>
    <cellStyle name="RowTitles1-Detail 2 2 6 6 4" xfId="10689"/>
    <cellStyle name="RowTitles1-Detail 2 2 6 6 4 2" xfId="10690"/>
    <cellStyle name="RowTitles1-Detail 2 2 6 6 4 2 2" xfId="10691"/>
    <cellStyle name="RowTitles1-Detail 2 2 6 6 4 3" xfId="10692"/>
    <cellStyle name="RowTitles1-Detail 2 2 6 6 5" xfId="10693"/>
    <cellStyle name="RowTitles1-Detail 2 2 6 6 5 2" xfId="10694"/>
    <cellStyle name="RowTitles1-Detail 2 2 6 6 5 2 2" xfId="10695"/>
    <cellStyle name="RowTitles1-Detail 2 2 6 6 6" xfId="10696"/>
    <cellStyle name="RowTitles1-Detail 2 2 6 6 6 2" xfId="10697"/>
    <cellStyle name="RowTitles1-Detail 2 2 6 6 7" xfId="10698"/>
    <cellStyle name="RowTitles1-Detail 2 2 6 7" xfId="10699"/>
    <cellStyle name="RowTitles1-Detail 2 2 6 7 2" xfId="10700"/>
    <cellStyle name="RowTitles1-Detail 2 2 6 7 2 2" xfId="10701"/>
    <cellStyle name="RowTitles1-Detail 2 2 6 7 2 2 2" xfId="10702"/>
    <cellStyle name="RowTitles1-Detail 2 2 6 7 2 3" xfId="10703"/>
    <cellStyle name="RowTitles1-Detail 2 2 6 7 3" xfId="10704"/>
    <cellStyle name="RowTitles1-Detail 2 2 6 7 3 2" xfId="10705"/>
    <cellStyle name="RowTitles1-Detail 2 2 6 7 3 2 2" xfId="10706"/>
    <cellStyle name="RowTitles1-Detail 2 2 6 7 4" xfId="10707"/>
    <cellStyle name="RowTitles1-Detail 2 2 6 7 4 2" xfId="10708"/>
    <cellStyle name="RowTitles1-Detail 2 2 6 7 5" xfId="10709"/>
    <cellStyle name="RowTitles1-Detail 2 2 6 8" xfId="10710"/>
    <cellStyle name="RowTitles1-Detail 2 2 6 8 2" xfId="10711"/>
    <cellStyle name="RowTitles1-Detail 2 2 6 9" xfId="10712"/>
    <cellStyle name="RowTitles1-Detail 2 2 6 9 2" xfId="10713"/>
    <cellStyle name="RowTitles1-Detail 2 2 6 9 2 2" xfId="10714"/>
    <cellStyle name="RowTitles1-Detail 2 2 6_STUD aligned by INSTIT" xfId="10715"/>
    <cellStyle name="RowTitles1-Detail 2 2 7" xfId="10716"/>
    <cellStyle name="RowTitles1-Detail 2 2 7 2" xfId="10717"/>
    <cellStyle name="RowTitles1-Detail 2 2 7 2 2" xfId="10718"/>
    <cellStyle name="RowTitles1-Detail 2 2 7 2 2 2" xfId="10719"/>
    <cellStyle name="RowTitles1-Detail 2 2 7 2 2 2 2" xfId="10720"/>
    <cellStyle name="RowTitles1-Detail 2 2 7 2 2 3" xfId="10721"/>
    <cellStyle name="RowTitles1-Detail 2 2 7 2 3" xfId="10722"/>
    <cellStyle name="RowTitles1-Detail 2 2 7 2 3 2" xfId="10723"/>
    <cellStyle name="RowTitles1-Detail 2 2 7 2 3 2 2" xfId="10724"/>
    <cellStyle name="RowTitles1-Detail 2 2 7 2 4" xfId="10725"/>
    <cellStyle name="RowTitles1-Detail 2 2 7 2 4 2" xfId="10726"/>
    <cellStyle name="RowTitles1-Detail 2 2 7 2 5" xfId="10727"/>
    <cellStyle name="RowTitles1-Detail 2 2 7 3" xfId="10728"/>
    <cellStyle name="RowTitles1-Detail 2 2 7 3 2" xfId="10729"/>
    <cellStyle name="RowTitles1-Detail 2 2 7 3 2 2" xfId="10730"/>
    <cellStyle name="RowTitles1-Detail 2 2 7 3 2 2 2" xfId="10731"/>
    <cellStyle name="RowTitles1-Detail 2 2 7 3 2 3" xfId="10732"/>
    <cellStyle name="RowTitles1-Detail 2 2 7 3 3" xfId="10733"/>
    <cellStyle name="RowTitles1-Detail 2 2 7 3 3 2" xfId="10734"/>
    <cellStyle name="RowTitles1-Detail 2 2 7 3 3 2 2" xfId="10735"/>
    <cellStyle name="RowTitles1-Detail 2 2 7 3 4" xfId="10736"/>
    <cellStyle name="RowTitles1-Detail 2 2 7 3 4 2" xfId="10737"/>
    <cellStyle name="RowTitles1-Detail 2 2 7 3 5" xfId="10738"/>
    <cellStyle name="RowTitles1-Detail 2 2 7 4" xfId="10739"/>
    <cellStyle name="RowTitles1-Detail 2 2 7 4 2" xfId="10740"/>
    <cellStyle name="RowTitles1-Detail 2 2 7 5" xfId="10741"/>
    <cellStyle name="RowTitles1-Detail 2 2 7 5 2" xfId="10742"/>
    <cellStyle name="RowTitles1-Detail 2 2 7 5 2 2" xfId="10743"/>
    <cellStyle name="RowTitles1-Detail 2 2 7 5 3" xfId="10744"/>
    <cellStyle name="RowTitles1-Detail 2 2 7 6" xfId="10745"/>
    <cellStyle name="RowTitles1-Detail 2 2 7 6 2" xfId="10746"/>
    <cellStyle name="RowTitles1-Detail 2 2 7 6 2 2" xfId="10747"/>
    <cellStyle name="RowTitles1-Detail 2 2 8" xfId="10748"/>
    <cellStyle name="RowTitles1-Detail 2 2 8 2" xfId="10749"/>
    <cellStyle name="RowTitles1-Detail 2 2 8 2 2" xfId="10750"/>
    <cellStyle name="RowTitles1-Detail 2 2 8 2 2 2" xfId="10751"/>
    <cellStyle name="RowTitles1-Detail 2 2 8 2 2 2 2" xfId="10752"/>
    <cellStyle name="RowTitles1-Detail 2 2 8 2 2 3" xfId="10753"/>
    <cellStyle name="RowTitles1-Detail 2 2 8 2 3" xfId="10754"/>
    <cellStyle name="RowTitles1-Detail 2 2 8 2 3 2" xfId="10755"/>
    <cellStyle name="RowTitles1-Detail 2 2 8 2 3 2 2" xfId="10756"/>
    <cellStyle name="RowTitles1-Detail 2 2 8 2 4" xfId="10757"/>
    <cellStyle name="RowTitles1-Detail 2 2 8 2 4 2" xfId="10758"/>
    <cellStyle name="RowTitles1-Detail 2 2 8 2 5" xfId="10759"/>
    <cellStyle name="RowTitles1-Detail 2 2 8 3" xfId="10760"/>
    <cellStyle name="RowTitles1-Detail 2 2 8 3 2" xfId="10761"/>
    <cellStyle name="RowTitles1-Detail 2 2 8 3 2 2" xfId="10762"/>
    <cellStyle name="RowTitles1-Detail 2 2 8 3 2 2 2" xfId="10763"/>
    <cellStyle name="RowTitles1-Detail 2 2 8 3 2 3" xfId="10764"/>
    <cellStyle name="RowTitles1-Detail 2 2 8 3 3" xfId="10765"/>
    <cellStyle name="RowTitles1-Detail 2 2 8 3 3 2" xfId="10766"/>
    <cellStyle name="RowTitles1-Detail 2 2 8 3 3 2 2" xfId="10767"/>
    <cellStyle name="RowTitles1-Detail 2 2 8 3 4" xfId="10768"/>
    <cellStyle name="RowTitles1-Detail 2 2 8 3 4 2" xfId="10769"/>
    <cellStyle name="RowTitles1-Detail 2 2 8 3 5" xfId="10770"/>
    <cellStyle name="RowTitles1-Detail 2 2 8 4" xfId="10771"/>
    <cellStyle name="RowTitles1-Detail 2 2 8 4 2" xfId="10772"/>
    <cellStyle name="RowTitles1-Detail 2 2 8 5" xfId="10773"/>
    <cellStyle name="RowTitles1-Detail 2 2 8 5 2" xfId="10774"/>
    <cellStyle name="RowTitles1-Detail 2 2 8 5 2 2" xfId="10775"/>
    <cellStyle name="RowTitles1-Detail 2 2 8 6" xfId="10776"/>
    <cellStyle name="RowTitles1-Detail 2 2 8 6 2" xfId="10777"/>
    <cellStyle name="RowTitles1-Detail 2 2 8 7" xfId="10778"/>
    <cellStyle name="RowTitles1-Detail 2 2 9" xfId="10779"/>
    <cellStyle name="RowTitles1-Detail 2 2 9 2" xfId="10780"/>
    <cellStyle name="RowTitles1-Detail 2 2 9 2 2" xfId="10781"/>
    <cellStyle name="RowTitles1-Detail 2 2 9 2 2 2" xfId="10782"/>
    <cellStyle name="RowTitles1-Detail 2 2 9 2 2 2 2" xfId="10783"/>
    <cellStyle name="RowTitles1-Detail 2 2 9 2 2 3" xfId="10784"/>
    <cellStyle name="RowTitles1-Detail 2 2 9 2 3" xfId="10785"/>
    <cellStyle name="RowTitles1-Detail 2 2 9 2 3 2" xfId="10786"/>
    <cellStyle name="RowTitles1-Detail 2 2 9 2 3 2 2" xfId="10787"/>
    <cellStyle name="RowTitles1-Detail 2 2 9 2 4" xfId="10788"/>
    <cellStyle name="RowTitles1-Detail 2 2 9 2 4 2" xfId="10789"/>
    <cellStyle name="RowTitles1-Detail 2 2 9 2 5" xfId="10790"/>
    <cellStyle name="RowTitles1-Detail 2 2 9 3" xfId="10791"/>
    <cellStyle name="RowTitles1-Detail 2 2 9 3 2" xfId="10792"/>
    <cellStyle name="RowTitles1-Detail 2 2 9 3 2 2" xfId="10793"/>
    <cellStyle name="RowTitles1-Detail 2 2 9 3 2 2 2" xfId="10794"/>
    <cellStyle name="RowTitles1-Detail 2 2 9 3 2 3" xfId="10795"/>
    <cellStyle name="RowTitles1-Detail 2 2 9 3 3" xfId="10796"/>
    <cellStyle name="RowTitles1-Detail 2 2 9 3 3 2" xfId="10797"/>
    <cellStyle name="RowTitles1-Detail 2 2 9 3 3 2 2" xfId="10798"/>
    <cellStyle name="RowTitles1-Detail 2 2 9 3 4" xfId="10799"/>
    <cellStyle name="RowTitles1-Detail 2 2 9 3 4 2" xfId="10800"/>
    <cellStyle name="RowTitles1-Detail 2 2 9 3 5" xfId="10801"/>
    <cellStyle name="RowTitles1-Detail 2 2 9 4" xfId="10802"/>
    <cellStyle name="RowTitles1-Detail 2 2 9 4 2" xfId="10803"/>
    <cellStyle name="RowTitles1-Detail 2 2 9 5" xfId="10804"/>
    <cellStyle name="RowTitles1-Detail 2 2 9 5 2" xfId="10805"/>
    <cellStyle name="RowTitles1-Detail 2 2 9 5 2 2" xfId="10806"/>
    <cellStyle name="RowTitles1-Detail 2 2 9 5 3" xfId="10807"/>
    <cellStyle name="RowTitles1-Detail 2 2 9 6" xfId="10808"/>
    <cellStyle name="RowTitles1-Detail 2 2 9 6 2" xfId="10809"/>
    <cellStyle name="RowTitles1-Detail 2 2 9 6 2 2" xfId="10810"/>
    <cellStyle name="RowTitles1-Detail 2 2 9 7" xfId="10811"/>
    <cellStyle name="RowTitles1-Detail 2 2 9 7 2" xfId="10812"/>
    <cellStyle name="RowTitles1-Detail 2 2 9 8" xfId="10813"/>
    <cellStyle name="RowTitles1-Detail 2 2_STUD aligned by INSTIT" xfId="10814"/>
    <cellStyle name="RowTitles1-Detail 2 3" xfId="10815"/>
    <cellStyle name="RowTitles1-Detail 2 3 10" xfId="10816"/>
    <cellStyle name="RowTitles1-Detail 2 3 10 2" xfId="10817"/>
    <cellStyle name="RowTitles1-Detail 2 3 10 2 2" xfId="10818"/>
    <cellStyle name="RowTitles1-Detail 2 3 10 2 2 2" xfId="10819"/>
    <cellStyle name="RowTitles1-Detail 2 3 10 2 2 2 2" xfId="10820"/>
    <cellStyle name="RowTitles1-Detail 2 3 10 2 2 3" xfId="10821"/>
    <cellStyle name="RowTitles1-Detail 2 3 10 2 3" xfId="10822"/>
    <cellStyle name="RowTitles1-Detail 2 3 10 2 3 2" xfId="10823"/>
    <cellStyle name="RowTitles1-Detail 2 3 10 2 3 2 2" xfId="10824"/>
    <cellStyle name="RowTitles1-Detail 2 3 10 2 4" xfId="10825"/>
    <cellStyle name="RowTitles1-Detail 2 3 10 2 4 2" xfId="10826"/>
    <cellStyle name="RowTitles1-Detail 2 3 10 2 5" xfId="10827"/>
    <cellStyle name="RowTitles1-Detail 2 3 10 3" xfId="10828"/>
    <cellStyle name="RowTitles1-Detail 2 3 10 3 2" xfId="10829"/>
    <cellStyle name="RowTitles1-Detail 2 3 10 3 2 2" xfId="10830"/>
    <cellStyle name="RowTitles1-Detail 2 3 10 3 2 2 2" xfId="10831"/>
    <cellStyle name="RowTitles1-Detail 2 3 10 3 2 3" xfId="10832"/>
    <cellStyle name="RowTitles1-Detail 2 3 10 3 3" xfId="10833"/>
    <cellStyle name="RowTitles1-Detail 2 3 10 3 3 2" xfId="10834"/>
    <cellStyle name="RowTitles1-Detail 2 3 10 3 3 2 2" xfId="10835"/>
    <cellStyle name="RowTitles1-Detail 2 3 10 3 4" xfId="10836"/>
    <cellStyle name="RowTitles1-Detail 2 3 10 3 4 2" xfId="10837"/>
    <cellStyle name="RowTitles1-Detail 2 3 10 3 5" xfId="10838"/>
    <cellStyle name="RowTitles1-Detail 2 3 10 4" xfId="10839"/>
    <cellStyle name="RowTitles1-Detail 2 3 10 4 2" xfId="10840"/>
    <cellStyle name="RowTitles1-Detail 2 3 10 4 2 2" xfId="10841"/>
    <cellStyle name="RowTitles1-Detail 2 3 10 4 3" xfId="10842"/>
    <cellStyle name="RowTitles1-Detail 2 3 10 5" xfId="10843"/>
    <cellStyle name="RowTitles1-Detail 2 3 10 5 2" xfId="10844"/>
    <cellStyle name="RowTitles1-Detail 2 3 10 5 2 2" xfId="10845"/>
    <cellStyle name="RowTitles1-Detail 2 3 10 6" xfId="10846"/>
    <cellStyle name="RowTitles1-Detail 2 3 10 6 2" xfId="10847"/>
    <cellStyle name="RowTitles1-Detail 2 3 10 7" xfId="10848"/>
    <cellStyle name="RowTitles1-Detail 2 3 11" xfId="10849"/>
    <cellStyle name="RowTitles1-Detail 2 3 11 2" xfId="10850"/>
    <cellStyle name="RowTitles1-Detail 2 3 11 2 2" xfId="10851"/>
    <cellStyle name="RowTitles1-Detail 2 3 11 2 2 2" xfId="10852"/>
    <cellStyle name="RowTitles1-Detail 2 3 11 2 2 2 2" xfId="10853"/>
    <cellStyle name="RowTitles1-Detail 2 3 11 2 2 3" xfId="10854"/>
    <cellStyle name="RowTitles1-Detail 2 3 11 2 3" xfId="10855"/>
    <cellStyle name="RowTitles1-Detail 2 3 11 2 3 2" xfId="10856"/>
    <cellStyle name="RowTitles1-Detail 2 3 11 2 3 2 2" xfId="10857"/>
    <cellStyle name="RowTitles1-Detail 2 3 11 2 4" xfId="10858"/>
    <cellStyle name="RowTitles1-Detail 2 3 11 2 4 2" xfId="10859"/>
    <cellStyle name="RowTitles1-Detail 2 3 11 2 5" xfId="10860"/>
    <cellStyle name="RowTitles1-Detail 2 3 11 3" xfId="10861"/>
    <cellStyle name="RowTitles1-Detail 2 3 11 3 2" xfId="10862"/>
    <cellStyle name="RowTitles1-Detail 2 3 11 3 2 2" xfId="10863"/>
    <cellStyle name="RowTitles1-Detail 2 3 11 3 2 2 2" xfId="10864"/>
    <cellStyle name="RowTitles1-Detail 2 3 11 3 2 3" xfId="10865"/>
    <cellStyle name="RowTitles1-Detail 2 3 11 3 3" xfId="10866"/>
    <cellStyle name="RowTitles1-Detail 2 3 11 3 3 2" xfId="10867"/>
    <cellStyle name="RowTitles1-Detail 2 3 11 3 3 2 2" xfId="10868"/>
    <cellStyle name="RowTitles1-Detail 2 3 11 3 4" xfId="10869"/>
    <cellStyle name="RowTitles1-Detail 2 3 11 3 4 2" xfId="10870"/>
    <cellStyle name="RowTitles1-Detail 2 3 11 3 5" xfId="10871"/>
    <cellStyle name="RowTitles1-Detail 2 3 11 4" xfId="10872"/>
    <cellStyle name="RowTitles1-Detail 2 3 11 4 2" xfId="10873"/>
    <cellStyle name="RowTitles1-Detail 2 3 11 4 2 2" xfId="10874"/>
    <cellStyle name="RowTitles1-Detail 2 3 11 4 3" xfId="10875"/>
    <cellStyle name="RowTitles1-Detail 2 3 11 5" xfId="10876"/>
    <cellStyle name="RowTitles1-Detail 2 3 11 5 2" xfId="10877"/>
    <cellStyle name="RowTitles1-Detail 2 3 11 5 2 2" xfId="10878"/>
    <cellStyle name="RowTitles1-Detail 2 3 11 6" xfId="10879"/>
    <cellStyle name="RowTitles1-Detail 2 3 11 6 2" xfId="10880"/>
    <cellStyle name="RowTitles1-Detail 2 3 11 7" xfId="10881"/>
    <cellStyle name="RowTitles1-Detail 2 3 12" xfId="10882"/>
    <cellStyle name="RowTitles1-Detail 2 3 12 2" xfId="10883"/>
    <cellStyle name="RowTitles1-Detail 2 3 12 2 2" xfId="10884"/>
    <cellStyle name="RowTitles1-Detail 2 3 12 2 2 2" xfId="10885"/>
    <cellStyle name="RowTitles1-Detail 2 3 12 2 3" xfId="10886"/>
    <cellStyle name="RowTitles1-Detail 2 3 12 3" xfId="10887"/>
    <cellStyle name="RowTitles1-Detail 2 3 12 3 2" xfId="10888"/>
    <cellStyle name="RowTitles1-Detail 2 3 12 3 2 2" xfId="10889"/>
    <cellStyle name="RowTitles1-Detail 2 3 12 4" xfId="10890"/>
    <cellStyle name="RowTitles1-Detail 2 3 12 4 2" xfId="10891"/>
    <cellStyle name="RowTitles1-Detail 2 3 12 5" xfId="10892"/>
    <cellStyle name="RowTitles1-Detail 2 3 13" xfId="10893"/>
    <cellStyle name="RowTitles1-Detail 2 3 13 2" xfId="10894"/>
    <cellStyle name="RowTitles1-Detail 2 3 13 2 2" xfId="10895"/>
    <cellStyle name="RowTitles1-Detail 2 3 14" xfId="10896"/>
    <cellStyle name="RowTitles1-Detail 2 3 14 2" xfId="10897"/>
    <cellStyle name="RowTitles1-Detail 2 3 15" xfId="10898"/>
    <cellStyle name="RowTitles1-Detail 2 3 15 2" xfId="10899"/>
    <cellStyle name="RowTitles1-Detail 2 3 15 2 2" xfId="10900"/>
    <cellStyle name="RowTitles1-Detail 2 3 2" xfId="10901"/>
    <cellStyle name="RowTitles1-Detail 2 3 2 10" xfId="10902"/>
    <cellStyle name="RowTitles1-Detail 2 3 2 10 2" xfId="10903"/>
    <cellStyle name="RowTitles1-Detail 2 3 2 10 2 2" xfId="10904"/>
    <cellStyle name="RowTitles1-Detail 2 3 2 10 2 2 2" xfId="10905"/>
    <cellStyle name="RowTitles1-Detail 2 3 2 10 2 2 2 2" xfId="10906"/>
    <cellStyle name="RowTitles1-Detail 2 3 2 10 2 2 3" xfId="10907"/>
    <cellStyle name="RowTitles1-Detail 2 3 2 10 2 3" xfId="10908"/>
    <cellStyle name="RowTitles1-Detail 2 3 2 10 2 3 2" xfId="10909"/>
    <cellStyle name="RowTitles1-Detail 2 3 2 10 2 3 2 2" xfId="10910"/>
    <cellStyle name="RowTitles1-Detail 2 3 2 10 2 4" xfId="10911"/>
    <cellStyle name="RowTitles1-Detail 2 3 2 10 2 4 2" xfId="10912"/>
    <cellStyle name="RowTitles1-Detail 2 3 2 10 2 5" xfId="10913"/>
    <cellStyle name="RowTitles1-Detail 2 3 2 10 3" xfId="10914"/>
    <cellStyle name="RowTitles1-Detail 2 3 2 10 3 2" xfId="10915"/>
    <cellStyle name="RowTitles1-Detail 2 3 2 10 3 2 2" xfId="10916"/>
    <cellStyle name="RowTitles1-Detail 2 3 2 10 3 2 2 2" xfId="10917"/>
    <cellStyle name="RowTitles1-Detail 2 3 2 10 3 2 3" xfId="10918"/>
    <cellStyle name="RowTitles1-Detail 2 3 2 10 3 3" xfId="10919"/>
    <cellStyle name="RowTitles1-Detail 2 3 2 10 3 3 2" xfId="10920"/>
    <cellStyle name="RowTitles1-Detail 2 3 2 10 3 3 2 2" xfId="10921"/>
    <cellStyle name="RowTitles1-Detail 2 3 2 10 3 4" xfId="10922"/>
    <cellStyle name="RowTitles1-Detail 2 3 2 10 3 4 2" xfId="10923"/>
    <cellStyle name="RowTitles1-Detail 2 3 2 10 3 5" xfId="10924"/>
    <cellStyle name="RowTitles1-Detail 2 3 2 10 4" xfId="10925"/>
    <cellStyle name="RowTitles1-Detail 2 3 2 10 4 2" xfId="10926"/>
    <cellStyle name="RowTitles1-Detail 2 3 2 10 4 2 2" xfId="10927"/>
    <cellStyle name="RowTitles1-Detail 2 3 2 10 4 3" xfId="10928"/>
    <cellStyle name="RowTitles1-Detail 2 3 2 10 5" xfId="10929"/>
    <cellStyle name="RowTitles1-Detail 2 3 2 10 5 2" xfId="10930"/>
    <cellStyle name="RowTitles1-Detail 2 3 2 10 5 2 2" xfId="10931"/>
    <cellStyle name="RowTitles1-Detail 2 3 2 10 6" xfId="10932"/>
    <cellStyle name="RowTitles1-Detail 2 3 2 10 6 2" xfId="10933"/>
    <cellStyle name="RowTitles1-Detail 2 3 2 10 7" xfId="10934"/>
    <cellStyle name="RowTitles1-Detail 2 3 2 11" xfId="10935"/>
    <cellStyle name="RowTitles1-Detail 2 3 2 11 2" xfId="10936"/>
    <cellStyle name="RowTitles1-Detail 2 3 2 11 2 2" xfId="10937"/>
    <cellStyle name="RowTitles1-Detail 2 3 2 11 2 2 2" xfId="10938"/>
    <cellStyle name="RowTitles1-Detail 2 3 2 11 2 3" xfId="10939"/>
    <cellStyle name="RowTitles1-Detail 2 3 2 11 3" xfId="10940"/>
    <cellStyle name="RowTitles1-Detail 2 3 2 11 3 2" xfId="10941"/>
    <cellStyle name="RowTitles1-Detail 2 3 2 11 3 2 2" xfId="10942"/>
    <cellStyle name="RowTitles1-Detail 2 3 2 11 4" xfId="10943"/>
    <cellStyle name="RowTitles1-Detail 2 3 2 11 4 2" xfId="10944"/>
    <cellStyle name="RowTitles1-Detail 2 3 2 11 5" xfId="10945"/>
    <cellStyle name="RowTitles1-Detail 2 3 2 12" xfId="10946"/>
    <cellStyle name="RowTitles1-Detail 2 3 2 12 2" xfId="10947"/>
    <cellStyle name="RowTitles1-Detail 2 3 2 13" xfId="10948"/>
    <cellStyle name="RowTitles1-Detail 2 3 2 13 2" xfId="10949"/>
    <cellStyle name="RowTitles1-Detail 2 3 2 13 2 2" xfId="10950"/>
    <cellStyle name="RowTitles1-Detail 2 3 2 2" xfId="10951"/>
    <cellStyle name="RowTitles1-Detail 2 3 2 2 10" xfId="10952"/>
    <cellStyle name="RowTitles1-Detail 2 3 2 2 10 2" xfId="10953"/>
    <cellStyle name="RowTitles1-Detail 2 3 2 2 10 2 2" xfId="10954"/>
    <cellStyle name="RowTitles1-Detail 2 3 2 2 10 2 2 2" xfId="10955"/>
    <cellStyle name="RowTitles1-Detail 2 3 2 2 10 2 3" xfId="10956"/>
    <cellStyle name="RowTitles1-Detail 2 3 2 2 10 3" xfId="10957"/>
    <cellStyle name="RowTitles1-Detail 2 3 2 2 10 3 2" xfId="10958"/>
    <cellStyle name="RowTitles1-Detail 2 3 2 2 10 3 2 2" xfId="10959"/>
    <cellStyle name="RowTitles1-Detail 2 3 2 2 10 4" xfId="10960"/>
    <cellStyle name="RowTitles1-Detail 2 3 2 2 10 4 2" xfId="10961"/>
    <cellStyle name="RowTitles1-Detail 2 3 2 2 10 5" xfId="10962"/>
    <cellStyle name="RowTitles1-Detail 2 3 2 2 11" xfId="10963"/>
    <cellStyle name="RowTitles1-Detail 2 3 2 2 11 2" xfId="10964"/>
    <cellStyle name="RowTitles1-Detail 2 3 2 2 12" xfId="10965"/>
    <cellStyle name="RowTitles1-Detail 2 3 2 2 12 2" xfId="10966"/>
    <cellStyle name="RowTitles1-Detail 2 3 2 2 12 2 2" xfId="10967"/>
    <cellStyle name="RowTitles1-Detail 2 3 2 2 2" xfId="10968"/>
    <cellStyle name="RowTitles1-Detail 2 3 2 2 2 2" xfId="10969"/>
    <cellStyle name="RowTitles1-Detail 2 3 2 2 2 2 2" xfId="10970"/>
    <cellStyle name="RowTitles1-Detail 2 3 2 2 2 2 2 2" xfId="10971"/>
    <cellStyle name="RowTitles1-Detail 2 3 2 2 2 2 2 2 2" xfId="10972"/>
    <cellStyle name="RowTitles1-Detail 2 3 2 2 2 2 2 2 2 2" xfId="10973"/>
    <cellStyle name="RowTitles1-Detail 2 3 2 2 2 2 2 2 3" xfId="10974"/>
    <cellStyle name="RowTitles1-Detail 2 3 2 2 2 2 2 3" xfId="10975"/>
    <cellStyle name="RowTitles1-Detail 2 3 2 2 2 2 2 3 2" xfId="10976"/>
    <cellStyle name="RowTitles1-Detail 2 3 2 2 2 2 2 3 2 2" xfId="10977"/>
    <cellStyle name="RowTitles1-Detail 2 3 2 2 2 2 2 4" xfId="10978"/>
    <cellStyle name="RowTitles1-Detail 2 3 2 2 2 2 2 4 2" xfId="10979"/>
    <cellStyle name="RowTitles1-Detail 2 3 2 2 2 2 2 5" xfId="10980"/>
    <cellStyle name="RowTitles1-Detail 2 3 2 2 2 2 3" xfId="10981"/>
    <cellStyle name="RowTitles1-Detail 2 3 2 2 2 2 3 2" xfId="10982"/>
    <cellStyle name="RowTitles1-Detail 2 3 2 2 2 2 3 2 2" xfId="10983"/>
    <cellStyle name="RowTitles1-Detail 2 3 2 2 2 2 3 2 2 2" xfId="10984"/>
    <cellStyle name="RowTitles1-Detail 2 3 2 2 2 2 3 2 3" xfId="10985"/>
    <cellStyle name="RowTitles1-Detail 2 3 2 2 2 2 3 3" xfId="10986"/>
    <cellStyle name="RowTitles1-Detail 2 3 2 2 2 2 3 3 2" xfId="10987"/>
    <cellStyle name="RowTitles1-Detail 2 3 2 2 2 2 3 3 2 2" xfId="10988"/>
    <cellStyle name="RowTitles1-Detail 2 3 2 2 2 2 3 4" xfId="10989"/>
    <cellStyle name="RowTitles1-Detail 2 3 2 2 2 2 3 4 2" xfId="10990"/>
    <cellStyle name="RowTitles1-Detail 2 3 2 2 2 2 3 5" xfId="10991"/>
    <cellStyle name="RowTitles1-Detail 2 3 2 2 2 2 4" xfId="10992"/>
    <cellStyle name="RowTitles1-Detail 2 3 2 2 2 2 4 2" xfId="10993"/>
    <cellStyle name="RowTitles1-Detail 2 3 2 2 2 2 5" xfId="10994"/>
    <cellStyle name="RowTitles1-Detail 2 3 2 2 2 2 5 2" xfId="10995"/>
    <cellStyle name="RowTitles1-Detail 2 3 2 2 2 2 5 2 2" xfId="10996"/>
    <cellStyle name="RowTitles1-Detail 2 3 2 2 2 3" xfId="10997"/>
    <cellStyle name="RowTitles1-Detail 2 3 2 2 2 3 2" xfId="10998"/>
    <cellStyle name="RowTitles1-Detail 2 3 2 2 2 3 2 2" xfId="10999"/>
    <cellStyle name="RowTitles1-Detail 2 3 2 2 2 3 2 2 2" xfId="11000"/>
    <cellStyle name="RowTitles1-Detail 2 3 2 2 2 3 2 2 2 2" xfId="11001"/>
    <cellStyle name="RowTitles1-Detail 2 3 2 2 2 3 2 2 3" xfId="11002"/>
    <cellStyle name="RowTitles1-Detail 2 3 2 2 2 3 2 3" xfId="11003"/>
    <cellStyle name="RowTitles1-Detail 2 3 2 2 2 3 2 3 2" xfId="11004"/>
    <cellStyle name="RowTitles1-Detail 2 3 2 2 2 3 2 3 2 2" xfId="11005"/>
    <cellStyle name="RowTitles1-Detail 2 3 2 2 2 3 2 4" xfId="11006"/>
    <cellStyle name="RowTitles1-Detail 2 3 2 2 2 3 2 4 2" xfId="11007"/>
    <cellStyle name="RowTitles1-Detail 2 3 2 2 2 3 2 5" xfId="11008"/>
    <cellStyle name="RowTitles1-Detail 2 3 2 2 2 3 3" xfId="11009"/>
    <cellStyle name="RowTitles1-Detail 2 3 2 2 2 3 3 2" xfId="11010"/>
    <cellStyle name="RowTitles1-Detail 2 3 2 2 2 3 3 2 2" xfId="11011"/>
    <cellStyle name="RowTitles1-Detail 2 3 2 2 2 3 3 2 2 2" xfId="11012"/>
    <cellStyle name="RowTitles1-Detail 2 3 2 2 2 3 3 2 3" xfId="11013"/>
    <cellStyle name="RowTitles1-Detail 2 3 2 2 2 3 3 3" xfId="11014"/>
    <cellStyle name="RowTitles1-Detail 2 3 2 2 2 3 3 3 2" xfId="11015"/>
    <cellStyle name="RowTitles1-Detail 2 3 2 2 2 3 3 3 2 2" xfId="11016"/>
    <cellStyle name="RowTitles1-Detail 2 3 2 2 2 3 3 4" xfId="11017"/>
    <cellStyle name="RowTitles1-Detail 2 3 2 2 2 3 3 4 2" xfId="11018"/>
    <cellStyle name="RowTitles1-Detail 2 3 2 2 2 3 3 5" xfId="11019"/>
    <cellStyle name="RowTitles1-Detail 2 3 2 2 2 3 4" xfId="11020"/>
    <cellStyle name="RowTitles1-Detail 2 3 2 2 2 3 4 2" xfId="11021"/>
    <cellStyle name="RowTitles1-Detail 2 3 2 2 2 3 5" xfId="11022"/>
    <cellStyle name="RowTitles1-Detail 2 3 2 2 2 3 5 2" xfId="11023"/>
    <cellStyle name="RowTitles1-Detail 2 3 2 2 2 3 5 2 2" xfId="11024"/>
    <cellStyle name="RowTitles1-Detail 2 3 2 2 2 3 5 3" xfId="11025"/>
    <cellStyle name="RowTitles1-Detail 2 3 2 2 2 3 6" xfId="11026"/>
    <cellStyle name="RowTitles1-Detail 2 3 2 2 2 3 6 2" xfId="11027"/>
    <cellStyle name="RowTitles1-Detail 2 3 2 2 2 3 6 2 2" xfId="11028"/>
    <cellStyle name="RowTitles1-Detail 2 3 2 2 2 3 7" xfId="11029"/>
    <cellStyle name="RowTitles1-Detail 2 3 2 2 2 3 7 2" xfId="11030"/>
    <cellStyle name="RowTitles1-Detail 2 3 2 2 2 3 8" xfId="11031"/>
    <cellStyle name="RowTitles1-Detail 2 3 2 2 2 4" xfId="11032"/>
    <cellStyle name="RowTitles1-Detail 2 3 2 2 2 4 2" xfId="11033"/>
    <cellStyle name="RowTitles1-Detail 2 3 2 2 2 4 2 2" xfId="11034"/>
    <cellStyle name="RowTitles1-Detail 2 3 2 2 2 4 2 2 2" xfId="11035"/>
    <cellStyle name="RowTitles1-Detail 2 3 2 2 2 4 2 2 2 2" xfId="11036"/>
    <cellStyle name="RowTitles1-Detail 2 3 2 2 2 4 2 2 3" xfId="11037"/>
    <cellStyle name="RowTitles1-Detail 2 3 2 2 2 4 2 3" xfId="11038"/>
    <cellStyle name="RowTitles1-Detail 2 3 2 2 2 4 2 3 2" xfId="11039"/>
    <cellStyle name="RowTitles1-Detail 2 3 2 2 2 4 2 3 2 2" xfId="11040"/>
    <cellStyle name="RowTitles1-Detail 2 3 2 2 2 4 2 4" xfId="11041"/>
    <cellStyle name="RowTitles1-Detail 2 3 2 2 2 4 2 4 2" xfId="11042"/>
    <cellStyle name="RowTitles1-Detail 2 3 2 2 2 4 2 5" xfId="11043"/>
    <cellStyle name="RowTitles1-Detail 2 3 2 2 2 4 3" xfId="11044"/>
    <cellStyle name="RowTitles1-Detail 2 3 2 2 2 4 3 2" xfId="11045"/>
    <cellStyle name="RowTitles1-Detail 2 3 2 2 2 4 3 2 2" xfId="11046"/>
    <cellStyle name="RowTitles1-Detail 2 3 2 2 2 4 3 2 2 2" xfId="11047"/>
    <cellStyle name="RowTitles1-Detail 2 3 2 2 2 4 3 2 3" xfId="11048"/>
    <cellStyle name="RowTitles1-Detail 2 3 2 2 2 4 3 3" xfId="11049"/>
    <cellStyle name="RowTitles1-Detail 2 3 2 2 2 4 3 3 2" xfId="11050"/>
    <cellStyle name="RowTitles1-Detail 2 3 2 2 2 4 3 3 2 2" xfId="11051"/>
    <cellStyle name="RowTitles1-Detail 2 3 2 2 2 4 3 4" xfId="11052"/>
    <cellStyle name="RowTitles1-Detail 2 3 2 2 2 4 3 4 2" xfId="11053"/>
    <cellStyle name="RowTitles1-Detail 2 3 2 2 2 4 3 5" xfId="11054"/>
    <cellStyle name="RowTitles1-Detail 2 3 2 2 2 4 4" xfId="11055"/>
    <cellStyle name="RowTitles1-Detail 2 3 2 2 2 4 4 2" xfId="11056"/>
    <cellStyle name="RowTitles1-Detail 2 3 2 2 2 4 4 2 2" xfId="11057"/>
    <cellStyle name="RowTitles1-Detail 2 3 2 2 2 4 4 3" xfId="11058"/>
    <cellStyle name="RowTitles1-Detail 2 3 2 2 2 4 5" xfId="11059"/>
    <cellStyle name="RowTitles1-Detail 2 3 2 2 2 4 5 2" xfId="11060"/>
    <cellStyle name="RowTitles1-Detail 2 3 2 2 2 4 5 2 2" xfId="11061"/>
    <cellStyle name="RowTitles1-Detail 2 3 2 2 2 4 6" xfId="11062"/>
    <cellStyle name="RowTitles1-Detail 2 3 2 2 2 4 6 2" xfId="11063"/>
    <cellStyle name="RowTitles1-Detail 2 3 2 2 2 4 7" xfId="11064"/>
    <cellStyle name="RowTitles1-Detail 2 3 2 2 2 5" xfId="11065"/>
    <cellStyle name="RowTitles1-Detail 2 3 2 2 2 5 2" xfId="11066"/>
    <cellStyle name="RowTitles1-Detail 2 3 2 2 2 5 2 2" xfId="11067"/>
    <cellStyle name="RowTitles1-Detail 2 3 2 2 2 5 2 2 2" xfId="11068"/>
    <cellStyle name="RowTitles1-Detail 2 3 2 2 2 5 2 2 2 2" xfId="11069"/>
    <cellStyle name="RowTitles1-Detail 2 3 2 2 2 5 2 2 3" xfId="11070"/>
    <cellStyle name="RowTitles1-Detail 2 3 2 2 2 5 2 3" xfId="11071"/>
    <cellStyle name="RowTitles1-Detail 2 3 2 2 2 5 2 3 2" xfId="11072"/>
    <cellStyle name="RowTitles1-Detail 2 3 2 2 2 5 2 3 2 2" xfId="11073"/>
    <cellStyle name="RowTitles1-Detail 2 3 2 2 2 5 2 4" xfId="11074"/>
    <cellStyle name="RowTitles1-Detail 2 3 2 2 2 5 2 4 2" xfId="11075"/>
    <cellStyle name="RowTitles1-Detail 2 3 2 2 2 5 2 5" xfId="11076"/>
    <cellStyle name="RowTitles1-Detail 2 3 2 2 2 5 3" xfId="11077"/>
    <cellStyle name="RowTitles1-Detail 2 3 2 2 2 5 3 2" xfId="11078"/>
    <cellStyle name="RowTitles1-Detail 2 3 2 2 2 5 3 2 2" xfId="11079"/>
    <cellStyle name="RowTitles1-Detail 2 3 2 2 2 5 3 2 2 2" xfId="11080"/>
    <cellStyle name="RowTitles1-Detail 2 3 2 2 2 5 3 2 3" xfId="11081"/>
    <cellStyle name="RowTitles1-Detail 2 3 2 2 2 5 3 3" xfId="11082"/>
    <cellStyle name="RowTitles1-Detail 2 3 2 2 2 5 3 3 2" xfId="11083"/>
    <cellStyle name="RowTitles1-Detail 2 3 2 2 2 5 3 3 2 2" xfId="11084"/>
    <cellStyle name="RowTitles1-Detail 2 3 2 2 2 5 3 4" xfId="11085"/>
    <cellStyle name="RowTitles1-Detail 2 3 2 2 2 5 3 4 2" xfId="11086"/>
    <cellStyle name="RowTitles1-Detail 2 3 2 2 2 5 3 5" xfId="11087"/>
    <cellStyle name="RowTitles1-Detail 2 3 2 2 2 5 4" xfId="11088"/>
    <cellStyle name="RowTitles1-Detail 2 3 2 2 2 5 4 2" xfId="11089"/>
    <cellStyle name="RowTitles1-Detail 2 3 2 2 2 5 4 2 2" xfId="11090"/>
    <cellStyle name="RowTitles1-Detail 2 3 2 2 2 5 4 3" xfId="11091"/>
    <cellStyle name="RowTitles1-Detail 2 3 2 2 2 5 5" xfId="11092"/>
    <cellStyle name="RowTitles1-Detail 2 3 2 2 2 5 5 2" xfId="11093"/>
    <cellStyle name="RowTitles1-Detail 2 3 2 2 2 5 5 2 2" xfId="11094"/>
    <cellStyle name="RowTitles1-Detail 2 3 2 2 2 5 6" xfId="11095"/>
    <cellStyle name="RowTitles1-Detail 2 3 2 2 2 5 6 2" xfId="11096"/>
    <cellStyle name="RowTitles1-Detail 2 3 2 2 2 5 7" xfId="11097"/>
    <cellStyle name="RowTitles1-Detail 2 3 2 2 2 6" xfId="11098"/>
    <cellStyle name="RowTitles1-Detail 2 3 2 2 2 6 2" xfId="11099"/>
    <cellStyle name="RowTitles1-Detail 2 3 2 2 2 6 2 2" xfId="11100"/>
    <cellStyle name="RowTitles1-Detail 2 3 2 2 2 6 2 2 2" xfId="11101"/>
    <cellStyle name="RowTitles1-Detail 2 3 2 2 2 6 2 2 2 2" xfId="11102"/>
    <cellStyle name="RowTitles1-Detail 2 3 2 2 2 6 2 2 3" xfId="11103"/>
    <cellStyle name="RowTitles1-Detail 2 3 2 2 2 6 2 3" xfId="11104"/>
    <cellStyle name="RowTitles1-Detail 2 3 2 2 2 6 2 3 2" xfId="11105"/>
    <cellStyle name="RowTitles1-Detail 2 3 2 2 2 6 2 3 2 2" xfId="11106"/>
    <cellStyle name="RowTitles1-Detail 2 3 2 2 2 6 2 4" xfId="11107"/>
    <cellStyle name="RowTitles1-Detail 2 3 2 2 2 6 2 4 2" xfId="11108"/>
    <cellStyle name="RowTitles1-Detail 2 3 2 2 2 6 2 5" xfId="11109"/>
    <cellStyle name="RowTitles1-Detail 2 3 2 2 2 6 3" xfId="11110"/>
    <cellStyle name="RowTitles1-Detail 2 3 2 2 2 6 3 2" xfId="11111"/>
    <cellStyle name="RowTitles1-Detail 2 3 2 2 2 6 3 2 2" xfId="11112"/>
    <cellStyle name="RowTitles1-Detail 2 3 2 2 2 6 3 2 2 2" xfId="11113"/>
    <cellStyle name="RowTitles1-Detail 2 3 2 2 2 6 3 2 3" xfId="11114"/>
    <cellStyle name="RowTitles1-Detail 2 3 2 2 2 6 3 3" xfId="11115"/>
    <cellStyle name="RowTitles1-Detail 2 3 2 2 2 6 3 3 2" xfId="11116"/>
    <cellStyle name="RowTitles1-Detail 2 3 2 2 2 6 3 3 2 2" xfId="11117"/>
    <cellStyle name="RowTitles1-Detail 2 3 2 2 2 6 3 4" xfId="11118"/>
    <cellStyle name="RowTitles1-Detail 2 3 2 2 2 6 3 4 2" xfId="11119"/>
    <cellStyle name="RowTitles1-Detail 2 3 2 2 2 6 3 5" xfId="11120"/>
    <cellStyle name="RowTitles1-Detail 2 3 2 2 2 6 4" xfId="11121"/>
    <cellStyle name="RowTitles1-Detail 2 3 2 2 2 6 4 2" xfId="11122"/>
    <cellStyle name="RowTitles1-Detail 2 3 2 2 2 6 4 2 2" xfId="11123"/>
    <cellStyle name="RowTitles1-Detail 2 3 2 2 2 6 4 3" xfId="11124"/>
    <cellStyle name="RowTitles1-Detail 2 3 2 2 2 6 5" xfId="11125"/>
    <cellStyle name="RowTitles1-Detail 2 3 2 2 2 6 5 2" xfId="11126"/>
    <cellStyle name="RowTitles1-Detail 2 3 2 2 2 6 5 2 2" xfId="11127"/>
    <cellStyle name="RowTitles1-Detail 2 3 2 2 2 6 6" xfId="11128"/>
    <cellStyle name="RowTitles1-Detail 2 3 2 2 2 6 6 2" xfId="11129"/>
    <cellStyle name="RowTitles1-Detail 2 3 2 2 2 6 7" xfId="11130"/>
    <cellStyle name="RowTitles1-Detail 2 3 2 2 2 7" xfId="11131"/>
    <cellStyle name="RowTitles1-Detail 2 3 2 2 2 7 2" xfId="11132"/>
    <cellStyle name="RowTitles1-Detail 2 3 2 2 2 7 2 2" xfId="11133"/>
    <cellStyle name="RowTitles1-Detail 2 3 2 2 2 7 2 2 2" xfId="11134"/>
    <cellStyle name="RowTitles1-Detail 2 3 2 2 2 7 2 3" xfId="11135"/>
    <cellStyle name="RowTitles1-Detail 2 3 2 2 2 7 3" xfId="11136"/>
    <cellStyle name="RowTitles1-Detail 2 3 2 2 2 7 3 2" xfId="11137"/>
    <cellStyle name="RowTitles1-Detail 2 3 2 2 2 7 3 2 2" xfId="11138"/>
    <cellStyle name="RowTitles1-Detail 2 3 2 2 2 7 4" xfId="11139"/>
    <cellStyle name="RowTitles1-Detail 2 3 2 2 2 7 4 2" xfId="11140"/>
    <cellStyle name="RowTitles1-Detail 2 3 2 2 2 7 5" xfId="11141"/>
    <cellStyle name="RowTitles1-Detail 2 3 2 2 2 8" xfId="11142"/>
    <cellStyle name="RowTitles1-Detail 2 3 2 2 2 8 2" xfId="11143"/>
    <cellStyle name="RowTitles1-Detail 2 3 2 2 2 9" xfId="11144"/>
    <cellStyle name="RowTitles1-Detail 2 3 2 2 2 9 2" xfId="11145"/>
    <cellStyle name="RowTitles1-Detail 2 3 2 2 2 9 2 2" xfId="11146"/>
    <cellStyle name="RowTitles1-Detail 2 3 2 2 2_STUD aligned by INSTIT" xfId="11147"/>
    <cellStyle name="RowTitles1-Detail 2 3 2 2 3" xfId="11148"/>
    <cellStyle name="RowTitles1-Detail 2 3 2 2 3 2" xfId="11149"/>
    <cellStyle name="RowTitles1-Detail 2 3 2 2 3 2 2" xfId="11150"/>
    <cellStyle name="RowTitles1-Detail 2 3 2 2 3 2 2 2" xfId="11151"/>
    <cellStyle name="RowTitles1-Detail 2 3 2 2 3 2 2 2 2" xfId="11152"/>
    <cellStyle name="RowTitles1-Detail 2 3 2 2 3 2 2 2 2 2" xfId="11153"/>
    <cellStyle name="RowTitles1-Detail 2 3 2 2 3 2 2 2 3" xfId="11154"/>
    <cellStyle name="RowTitles1-Detail 2 3 2 2 3 2 2 3" xfId="11155"/>
    <cellStyle name="RowTitles1-Detail 2 3 2 2 3 2 2 3 2" xfId="11156"/>
    <cellStyle name="RowTitles1-Detail 2 3 2 2 3 2 2 3 2 2" xfId="11157"/>
    <cellStyle name="RowTitles1-Detail 2 3 2 2 3 2 2 4" xfId="11158"/>
    <cellStyle name="RowTitles1-Detail 2 3 2 2 3 2 2 4 2" xfId="11159"/>
    <cellStyle name="RowTitles1-Detail 2 3 2 2 3 2 2 5" xfId="11160"/>
    <cellStyle name="RowTitles1-Detail 2 3 2 2 3 2 3" xfId="11161"/>
    <cellStyle name="RowTitles1-Detail 2 3 2 2 3 2 3 2" xfId="11162"/>
    <cellStyle name="RowTitles1-Detail 2 3 2 2 3 2 3 2 2" xfId="11163"/>
    <cellStyle name="RowTitles1-Detail 2 3 2 2 3 2 3 2 2 2" xfId="11164"/>
    <cellStyle name="RowTitles1-Detail 2 3 2 2 3 2 3 2 3" xfId="11165"/>
    <cellStyle name="RowTitles1-Detail 2 3 2 2 3 2 3 3" xfId="11166"/>
    <cellStyle name="RowTitles1-Detail 2 3 2 2 3 2 3 3 2" xfId="11167"/>
    <cellStyle name="RowTitles1-Detail 2 3 2 2 3 2 3 3 2 2" xfId="11168"/>
    <cellStyle name="RowTitles1-Detail 2 3 2 2 3 2 3 4" xfId="11169"/>
    <cellStyle name="RowTitles1-Detail 2 3 2 2 3 2 3 4 2" xfId="11170"/>
    <cellStyle name="RowTitles1-Detail 2 3 2 2 3 2 3 5" xfId="11171"/>
    <cellStyle name="RowTitles1-Detail 2 3 2 2 3 2 4" xfId="11172"/>
    <cellStyle name="RowTitles1-Detail 2 3 2 2 3 2 4 2" xfId="11173"/>
    <cellStyle name="RowTitles1-Detail 2 3 2 2 3 2 5" xfId="11174"/>
    <cellStyle name="RowTitles1-Detail 2 3 2 2 3 2 5 2" xfId="11175"/>
    <cellStyle name="RowTitles1-Detail 2 3 2 2 3 2 5 2 2" xfId="11176"/>
    <cellStyle name="RowTitles1-Detail 2 3 2 2 3 2 5 3" xfId="11177"/>
    <cellStyle name="RowTitles1-Detail 2 3 2 2 3 2 6" xfId="11178"/>
    <cellStyle name="RowTitles1-Detail 2 3 2 2 3 2 6 2" xfId="11179"/>
    <cellStyle name="RowTitles1-Detail 2 3 2 2 3 2 6 2 2" xfId="11180"/>
    <cellStyle name="RowTitles1-Detail 2 3 2 2 3 2 7" xfId="11181"/>
    <cellStyle name="RowTitles1-Detail 2 3 2 2 3 2 7 2" xfId="11182"/>
    <cellStyle name="RowTitles1-Detail 2 3 2 2 3 2 8" xfId="11183"/>
    <cellStyle name="RowTitles1-Detail 2 3 2 2 3 3" xfId="11184"/>
    <cellStyle name="RowTitles1-Detail 2 3 2 2 3 3 2" xfId="11185"/>
    <cellStyle name="RowTitles1-Detail 2 3 2 2 3 3 2 2" xfId="11186"/>
    <cellStyle name="RowTitles1-Detail 2 3 2 2 3 3 2 2 2" xfId="11187"/>
    <cellStyle name="RowTitles1-Detail 2 3 2 2 3 3 2 2 2 2" xfId="11188"/>
    <cellStyle name="RowTitles1-Detail 2 3 2 2 3 3 2 2 3" xfId="11189"/>
    <cellStyle name="RowTitles1-Detail 2 3 2 2 3 3 2 3" xfId="11190"/>
    <cellStyle name="RowTitles1-Detail 2 3 2 2 3 3 2 3 2" xfId="11191"/>
    <cellStyle name="RowTitles1-Detail 2 3 2 2 3 3 2 3 2 2" xfId="11192"/>
    <cellStyle name="RowTitles1-Detail 2 3 2 2 3 3 2 4" xfId="11193"/>
    <cellStyle name="RowTitles1-Detail 2 3 2 2 3 3 2 4 2" xfId="11194"/>
    <cellStyle name="RowTitles1-Detail 2 3 2 2 3 3 2 5" xfId="11195"/>
    <cellStyle name="RowTitles1-Detail 2 3 2 2 3 3 3" xfId="11196"/>
    <cellStyle name="RowTitles1-Detail 2 3 2 2 3 3 3 2" xfId="11197"/>
    <cellStyle name="RowTitles1-Detail 2 3 2 2 3 3 3 2 2" xfId="11198"/>
    <cellStyle name="RowTitles1-Detail 2 3 2 2 3 3 3 2 2 2" xfId="11199"/>
    <cellStyle name="RowTitles1-Detail 2 3 2 2 3 3 3 2 3" xfId="11200"/>
    <cellStyle name="RowTitles1-Detail 2 3 2 2 3 3 3 3" xfId="11201"/>
    <cellStyle name="RowTitles1-Detail 2 3 2 2 3 3 3 3 2" xfId="11202"/>
    <cellStyle name="RowTitles1-Detail 2 3 2 2 3 3 3 3 2 2" xfId="11203"/>
    <cellStyle name="RowTitles1-Detail 2 3 2 2 3 3 3 4" xfId="11204"/>
    <cellStyle name="RowTitles1-Detail 2 3 2 2 3 3 3 4 2" xfId="11205"/>
    <cellStyle name="RowTitles1-Detail 2 3 2 2 3 3 3 5" xfId="11206"/>
    <cellStyle name="RowTitles1-Detail 2 3 2 2 3 3 4" xfId="11207"/>
    <cellStyle name="RowTitles1-Detail 2 3 2 2 3 3 4 2" xfId="11208"/>
    <cellStyle name="RowTitles1-Detail 2 3 2 2 3 3 5" xfId="11209"/>
    <cellStyle name="RowTitles1-Detail 2 3 2 2 3 3 5 2" xfId="11210"/>
    <cellStyle name="RowTitles1-Detail 2 3 2 2 3 3 5 2 2" xfId="11211"/>
    <cellStyle name="RowTitles1-Detail 2 3 2 2 3 4" xfId="11212"/>
    <cellStyle name="RowTitles1-Detail 2 3 2 2 3 4 2" xfId="11213"/>
    <cellStyle name="RowTitles1-Detail 2 3 2 2 3 4 2 2" xfId="11214"/>
    <cellStyle name="RowTitles1-Detail 2 3 2 2 3 4 2 2 2" xfId="11215"/>
    <cellStyle name="RowTitles1-Detail 2 3 2 2 3 4 2 2 2 2" xfId="11216"/>
    <cellStyle name="RowTitles1-Detail 2 3 2 2 3 4 2 2 3" xfId="11217"/>
    <cellStyle name="RowTitles1-Detail 2 3 2 2 3 4 2 3" xfId="11218"/>
    <cellStyle name="RowTitles1-Detail 2 3 2 2 3 4 2 3 2" xfId="11219"/>
    <cellStyle name="RowTitles1-Detail 2 3 2 2 3 4 2 3 2 2" xfId="11220"/>
    <cellStyle name="RowTitles1-Detail 2 3 2 2 3 4 2 4" xfId="11221"/>
    <cellStyle name="RowTitles1-Detail 2 3 2 2 3 4 2 4 2" xfId="11222"/>
    <cellStyle name="RowTitles1-Detail 2 3 2 2 3 4 2 5" xfId="11223"/>
    <cellStyle name="RowTitles1-Detail 2 3 2 2 3 4 3" xfId="11224"/>
    <cellStyle name="RowTitles1-Detail 2 3 2 2 3 4 3 2" xfId="11225"/>
    <cellStyle name="RowTitles1-Detail 2 3 2 2 3 4 3 2 2" xfId="11226"/>
    <cellStyle name="RowTitles1-Detail 2 3 2 2 3 4 3 2 2 2" xfId="11227"/>
    <cellStyle name="RowTitles1-Detail 2 3 2 2 3 4 3 2 3" xfId="11228"/>
    <cellStyle name="RowTitles1-Detail 2 3 2 2 3 4 3 3" xfId="11229"/>
    <cellStyle name="RowTitles1-Detail 2 3 2 2 3 4 3 3 2" xfId="11230"/>
    <cellStyle name="RowTitles1-Detail 2 3 2 2 3 4 3 3 2 2" xfId="11231"/>
    <cellStyle name="RowTitles1-Detail 2 3 2 2 3 4 3 4" xfId="11232"/>
    <cellStyle name="RowTitles1-Detail 2 3 2 2 3 4 3 4 2" xfId="11233"/>
    <cellStyle name="RowTitles1-Detail 2 3 2 2 3 4 3 5" xfId="11234"/>
    <cellStyle name="RowTitles1-Detail 2 3 2 2 3 4 4" xfId="11235"/>
    <cellStyle name="RowTitles1-Detail 2 3 2 2 3 4 4 2" xfId="11236"/>
    <cellStyle name="RowTitles1-Detail 2 3 2 2 3 4 4 2 2" xfId="11237"/>
    <cellStyle name="RowTitles1-Detail 2 3 2 2 3 4 4 3" xfId="11238"/>
    <cellStyle name="RowTitles1-Detail 2 3 2 2 3 4 5" xfId="11239"/>
    <cellStyle name="RowTitles1-Detail 2 3 2 2 3 4 5 2" xfId="11240"/>
    <cellStyle name="RowTitles1-Detail 2 3 2 2 3 4 5 2 2" xfId="11241"/>
    <cellStyle name="RowTitles1-Detail 2 3 2 2 3 4 6" xfId="11242"/>
    <cellStyle name="RowTitles1-Detail 2 3 2 2 3 4 6 2" xfId="11243"/>
    <cellStyle name="RowTitles1-Detail 2 3 2 2 3 4 7" xfId="11244"/>
    <cellStyle name="RowTitles1-Detail 2 3 2 2 3 5" xfId="11245"/>
    <cellStyle name="RowTitles1-Detail 2 3 2 2 3 5 2" xfId="11246"/>
    <cellStyle name="RowTitles1-Detail 2 3 2 2 3 5 2 2" xfId="11247"/>
    <cellStyle name="RowTitles1-Detail 2 3 2 2 3 5 2 2 2" xfId="11248"/>
    <cellStyle name="RowTitles1-Detail 2 3 2 2 3 5 2 2 2 2" xfId="11249"/>
    <cellStyle name="RowTitles1-Detail 2 3 2 2 3 5 2 2 3" xfId="11250"/>
    <cellStyle name="RowTitles1-Detail 2 3 2 2 3 5 2 3" xfId="11251"/>
    <cellStyle name="RowTitles1-Detail 2 3 2 2 3 5 2 3 2" xfId="11252"/>
    <cellStyle name="RowTitles1-Detail 2 3 2 2 3 5 2 3 2 2" xfId="11253"/>
    <cellStyle name="RowTitles1-Detail 2 3 2 2 3 5 2 4" xfId="11254"/>
    <cellStyle name="RowTitles1-Detail 2 3 2 2 3 5 2 4 2" xfId="11255"/>
    <cellStyle name="RowTitles1-Detail 2 3 2 2 3 5 2 5" xfId="11256"/>
    <cellStyle name="RowTitles1-Detail 2 3 2 2 3 5 3" xfId="11257"/>
    <cellStyle name="RowTitles1-Detail 2 3 2 2 3 5 3 2" xfId="11258"/>
    <cellStyle name="RowTitles1-Detail 2 3 2 2 3 5 3 2 2" xfId="11259"/>
    <cellStyle name="RowTitles1-Detail 2 3 2 2 3 5 3 2 2 2" xfId="11260"/>
    <cellStyle name="RowTitles1-Detail 2 3 2 2 3 5 3 2 3" xfId="11261"/>
    <cellStyle name="RowTitles1-Detail 2 3 2 2 3 5 3 3" xfId="11262"/>
    <cellStyle name="RowTitles1-Detail 2 3 2 2 3 5 3 3 2" xfId="11263"/>
    <cellStyle name="RowTitles1-Detail 2 3 2 2 3 5 3 3 2 2" xfId="11264"/>
    <cellStyle name="RowTitles1-Detail 2 3 2 2 3 5 3 4" xfId="11265"/>
    <cellStyle name="RowTitles1-Detail 2 3 2 2 3 5 3 4 2" xfId="11266"/>
    <cellStyle name="RowTitles1-Detail 2 3 2 2 3 5 3 5" xfId="11267"/>
    <cellStyle name="RowTitles1-Detail 2 3 2 2 3 5 4" xfId="11268"/>
    <cellStyle name="RowTitles1-Detail 2 3 2 2 3 5 4 2" xfId="11269"/>
    <cellStyle name="RowTitles1-Detail 2 3 2 2 3 5 4 2 2" xfId="11270"/>
    <cellStyle name="RowTitles1-Detail 2 3 2 2 3 5 4 3" xfId="11271"/>
    <cellStyle name="RowTitles1-Detail 2 3 2 2 3 5 5" xfId="11272"/>
    <cellStyle name="RowTitles1-Detail 2 3 2 2 3 5 5 2" xfId="11273"/>
    <cellStyle name="RowTitles1-Detail 2 3 2 2 3 5 5 2 2" xfId="11274"/>
    <cellStyle name="RowTitles1-Detail 2 3 2 2 3 5 6" xfId="11275"/>
    <cellStyle name="RowTitles1-Detail 2 3 2 2 3 5 6 2" xfId="11276"/>
    <cellStyle name="RowTitles1-Detail 2 3 2 2 3 5 7" xfId="11277"/>
    <cellStyle name="RowTitles1-Detail 2 3 2 2 3 6" xfId="11278"/>
    <cellStyle name="RowTitles1-Detail 2 3 2 2 3 6 2" xfId="11279"/>
    <cellStyle name="RowTitles1-Detail 2 3 2 2 3 6 2 2" xfId="11280"/>
    <cellStyle name="RowTitles1-Detail 2 3 2 2 3 6 2 2 2" xfId="11281"/>
    <cellStyle name="RowTitles1-Detail 2 3 2 2 3 6 2 2 2 2" xfId="11282"/>
    <cellStyle name="RowTitles1-Detail 2 3 2 2 3 6 2 2 3" xfId="11283"/>
    <cellStyle name="RowTitles1-Detail 2 3 2 2 3 6 2 3" xfId="11284"/>
    <cellStyle name="RowTitles1-Detail 2 3 2 2 3 6 2 3 2" xfId="11285"/>
    <cellStyle name="RowTitles1-Detail 2 3 2 2 3 6 2 3 2 2" xfId="11286"/>
    <cellStyle name="RowTitles1-Detail 2 3 2 2 3 6 2 4" xfId="11287"/>
    <cellStyle name="RowTitles1-Detail 2 3 2 2 3 6 2 4 2" xfId="11288"/>
    <cellStyle name="RowTitles1-Detail 2 3 2 2 3 6 2 5" xfId="11289"/>
    <cellStyle name="RowTitles1-Detail 2 3 2 2 3 6 3" xfId="11290"/>
    <cellStyle name="RowTitles1-Detail 2 3 2 2 3 6 3 2" xfId="11291"/>
    <cellStyle name="RowTitles1-Detail 2 3 2 2 3 6 3 2 2" xfId="11292"/>
    <cellStyle name="RowTitles1-Detail 2 3 2 2 3 6 3 2 2 2" xfId="11293"/>
    <cellStyle name="RowTitles1-Detail 2 3 2 2 3 6 3 2 3" xfId="11294"/>
    <cellStyle name="RowTitles1-Detail 2 3 2 2 3 6 3 3" xfId="11295"/>
    <cellStyle name="RowTitles1-Detail 2 3 2 2 3 6 3 3 2" xfId="11296"/>
    <cellStyle name="RowTitles1-Detail 2 3 2 2 3 6 3 3 2 2" xfId="11297"/>
    <cellStyle name="RowTitles1-Detail 2 3 2 2 3 6 3 4" xfId="11298"/>
    <cellStyle name="RowTitles1-Detail 2 3 2 2 3 6 3 4 2" xfId="11299"/>
    <cellStyle name="RowTitles1-Detail 2 3 2 2 3 6 3 5" xfId="11300"/>
    <cellStyle name="RowTitles1-Detail 2 3 2 2 3 6 4" xfId="11301"/>
    <cellStyle name="RowTitles1-Detail 2 3 2 2 3 6 4 2" xfId="11302"/>
    <cellStyle name="RowTitles1-Detail 2 3 2 2 3 6 4 2 2" xfId="11303"/>
    <cellStyle name="RowTitles1-Detail 2 3 2 2 3 6 4 3" xfId="11304"/>
    <cellStyle name="RowTitles1-Detail 2 3 2 2 3 6 5" xfId="11305"/>
    <cellStyle name="RowTitles1-Detail 2 3 2 2 3 6 5 2" xfId="11306"/>
    <cellStyle name="RowTitles1-Detail 2 3 2 2 3 6 5 2 2" xfId="11307"/>
    <cellStyle name="RowTitles1-Detail 2 3 2 2 3 6 6" xfId="11308"/>
    <cellStyle name="RowTitles1-Detail 2 3 2 2 3 6 6 2" xfId="11309"/>
    <cellStyle name="RowTitles1-Detail 2 3 2 2 3 6 7" xfId="11310"/>
    <cellStyle name="RowTitles1-Detail 2 3 2 2 3 7" xfId="11311"/>
    <cellStyle name="RowTitles1-Detail 2 3 2 2 3 7 2" xfId="11312"/>
    <cellStyle name="RowTitles1-Detail 2 3 2 2 3 7 2 2" xfId="11313"/>
    <cellStyle name="RowTitles1-Detail 2 3 2 2 3 7 2 2 2" xfId="11314"/>
    <cellStyle name="RowTitles1-Detail 2 3 2 2 3 7 2 3" xfId="11315"/>
    <cellStyle name="RowTitles1-Detail 2 3 2 2 3 7 3" xfId="11316"/>
    <cellStyle name="RowTitles1-Detail 2 3 2 2 3 7 3 2" xfId="11317"/>
    <cellStyle name="RowTitles1-Detail 2 3 2 2 3 7 3 2 2" xfId="11318"/>
    <cellStyle name="RowTitles1-Detail 2 3 2 2 3 7 4" xfId="11319"/>
    <cellStyle name="RowTitles1-Detail 2 3 2 2 3 7 4 2" xfId="11320"/>
    <cellStyle name="RowTitles1-Detail 2 3 2 2 3 7 5" xfId="11321"/>
    <cellStyle name="RowTitles1-Detail 2 3 2 2 3 8" xfId="11322"/>
    <cellStyle name="RowTitles1-Detail 2 3 2 2 3 8 2" xfId="11323"/>
    <cellStyle name="RowTitles1-Detail 2 3 2 2 3 8 2 2" xfId="11324"/>
    <cellStyle name="RowTitles1-Detail 2 3 2 2 3 8 2 2 2" xfId="11325"/>
    <cellStyle name="RowTitles1-Detail 2 3 2 2 3 8 2 3" xfId="11326"/>
    <cellStyle name="RowTitles1-Detail 2 3 2 2 3 8 3" xfId="11327"/>
    <cellStyle name="RowTitles1-Detail 2 3 2 2 3 8 3 2" xfId="11328"/>
    <cellStyle name="RowTitles1-Detail 2 3 2 2 3 8 3 2 2" xfId="11329"/>
    <cellStyle name="RowTitles1-Detail 2 3 2 2 3 8 4" xfId="11330"/>
    <cellStyle name="RowTitles1-Detail 2 3 2 2 3 8 4 2" xfId="11331"/>
    <cellStyle name="RowTitles1-Detail 2 3 2 2 3 8 5" xfId="11332"/>
    <cellStyle name="RowTitles1-Detail 2 3 2 2 3 9" xfId="11333"/>
    <cellStyle name="RowTitles1-Detail 2 3 2 2 3 9 2" xfId="11334"/>
    <cellStyle name="RowTitles1-Detail 2 3 2 2 3 9 2 2" xfId="11335"/>
    <cellStyle name="RowTitles1-Detail 2 3 2 2 3_STUD aligned by INSTIT" xfId="11336"/>
    <cellStyle name="RowTitles1-Detail 2 3 2 2 4" xfId="11337"/>
    <cellStyle name="RowTitles1-Detail 2 3 2 2 4 2" xfId="11338"/>
    <cellStyle name="RowTitles1-Detail 2 3 2 2 4 2 2" xfId="11339"/>
    <cellStyle name="RowTitles1-Detail 2 3 2 2 4 2 2 2" xfId="11340"/>
    <cellStyle name="RowTitles1-Detail 2 3 2 2 4 2 2 2 2" xfId="11341"/>
    <cellStyle name="RowTitles1-Detail 2 3 2 2 4 2 2 2 2 2" xfId="11342"/>
    <cellStyle name="RowTitles1-Detail 2 3 2 2 4 2 2 2 3" xfId="11343"/>
    <cellStyle name="RowTitles1-Detail 2 3 2 2 4 2 2 3" xfId="11344"/>
    <cellStyle name="RowTitles1-Detail 2 3 2 2 4 2 2 3 2" xfId="11345"/>
    <cellStyle name="RowTitles1-Detail 2 3 2 2 4 2 2 3 2 2" xfId="11346"/>
    <cellStyle name="RowTitles1-Detail 2 3 2 2 4 2 2 4" xfId="11347"/>
    <cellStyle name="RowTitles1-Detail 2 3 2 2 4 2 2 4 2" xfId="11348"/>
    <cellStyle name="RowTitles1-Detail 2 3 2 2 4 2 2 5" xfId="11349"/>
    <cellStyle name="RowTitles1-Detail 2 3 2 2 4 2 3" xfId="11350"/>
    <cellStyle name="RowTitles1-Detail 2 3 2 2 4 2 3 2" xfId="11351"/>
    <cellStyle name="RowTitles1-Detail 2 3 2 2 4 2 3 2 2" xfId="11352"/>
    <cellStyle name="RowTitles1-Detail 2 3 2 2 4 2 3 2 2 2" xfId="11353"/>
    <cellStyle name="RowTitles1-Detail 2 3 2 2 4 2 3 2 3" xfId="11354"/>
    <cellStyle name="RowTitles1-Detail 2 3 2 2 4 2 3 3" xfId="11355"/>
    <cellStyle name="RowTitles1-Detail 2 3 2 2 4 2 3 3 2" xfId="11356"/>
    <cellStyle name="RowTitles1-Detail 2 3 2 2 4 2 3 3 2 2" xfId="11357"/>
    <cellStyle name="RowTitles1-Detail 2 3 2 2 4 2 3 4" xfId="11358"/>
    <cellStyle name="RowTitles1-Detail 2 3 2 2 4 2 3 4 2" xfId="11359"/>
    <cellStyle name="RowTitles1-Detail 2 3 2 2 4 2 3 5" xfId="11360"/>
    <cellStyle name="RowTitles1-Detail 2 3 2 2 4 2 4" xfId="11361"/>
    <cellStyle name="RowTitles1-Detail 2 3 2 2 4 2 4 2" xfId="11362"/>
    <cellStyle name="RowTitles1-Detail 2 3 2 2 4 2 5" xfId="11363"/>
    <cellStyle name="RowTitles1-Detail 2 3 2 2 4 2 5 2" xfId="11364"/>
    <cellStyle name="RowTitles1-Detail 2 3 2 2 4 2 5 2 2" xfId="11365"/>
    <cellStyle name="RowTitles1-Detail 2 3 2 2 4 2 5 3" xfId="11366"/>
    <cellStyle name="RowTitles1-Detail 2 3 2 2 4 2 6" xfId="11367"/>
    <cellStyle name="RowTitles1-Detail 2 3 2 2 4 2 6 2" xfId="11368"/>
    <cellStyle name="RowTitles1-Detail 2 3 2 2 4 2 6 2 2" xfId="11369"/>
    <cellStyle name="RowTitles1-Detail 2 3 2 2 4 3" xfId="11370"/>
    <cellStyle name="RowTitles1-Detail 2 3 2 2 4 3 2" xfId="11371"/>
    <cellStyle name="RowTitles1-Detail 2 3 2 2 4 3 2 2" xfId="11372"/>
    <cellStyle name="RowTitles1-Detail 2 3 2 2 4 3 2 2 2" xfId="11373"/>
    <cellStyle name="RowTitles1-Detail 2 3 2 2 4 3 2 2 2 2" xfId="11374"/>
    <cellStyle name="RowTitles1-Detail 2 3 2 2 4 3 2 2 3" xfId="11375"/>
    <cellStyle name="RowTitles1-Detail 2 3 2 2 4 3 2 3" xfId="11376"/>
    <cellStyle name="RowTitles1-Detail 2 3 2 2 4 3 2 3 2" xfId="11377"/>
    <cellStyle name="RowTitles1-Detail 2 3 2 2 4 3 2 3 2 2" xfId="11378"/>
    <cellStyle name="RowTitles1-Detail 2 3 2 2 4 3 2 4" xfId="11379"/>
    <cellStyle name="RowTitles1-Detail 2 3 2 2 4 3 2 4 2" xfId="11380"/>
    <cellStyle name="RowTitles1-Detail 2 3 2 2 4 3 2 5" xfId="11381"/>
    <cellStyle name="RowTitles1-Detail 2 3 2 2 4 3 3" xfId="11382"/>
    <cellStyle name="RowTitles1-Detail 2 3 2 2 4 3 3 2" xfId="11383"/>
    <cellStyle name="RowTitles1-Detail 2 3 2 2 4 3 3 2 2" xfId="11384"/>
    <cellStyle name="RowTitles1-Detail 2 3 2 2 4 3 3 2 2 2" xfId="11385"/>
    <cellStyle name="RowTitles1-Detail 2 3 2 2 4 3 3 2 3" xfId="11386"/>
    <cellStyle name="RowTitles1-Detail 2 3 2 2 4 3 3 3" xfId="11387"/>
    <cellStyle name="RowTitles1-Detail 2 3 2 2 4 3 3 3 2" xfId="11388"/>
    <cellStyle name="RowTitles1-Detail 2 3 2 2 4 3 3 3 2 2" xfId="11389"/>
    <cellStyle name="RowTitles1-Detail 2 3 2 2 4 3 3 4" xfId="11390"/>
    <cellStyle name="RowTitles1-Detail 2 3 2 2 4 3 3 4 2" xfId="11391"/>
    <cellStyle name="RowTitles1-Detail 2 3 2 2 4 3 3 5" xfId="11392"/>
    <cellStyle name="RowTitles1-Detail 2 3 2 2 4 3 4" xfId="11393"/>
    <cellStyle name="RowTitles1-Detail 2 3 2 2 4 3 4 2" xfId="11394"/>
    <cellStyle name="RowTitles1-Detail 2 3 2 2 4 3 5" xfId="11395"/>
    <cellStyle name="RowTitles1-Detail 2 3 2 2 4 3 5 2" xfId="11396"/>
    <cellStyle name="RowTitles1-Detail 2 3 2 2 4 3 5 2 2" xfId="11397"/>
    <cellStyle name="RowTitles1-Detail 2 3 2 2 4 3 6" xfId="11398"/>
    <cellStyle name="RowTitles1-Detail 2 3 2 2 4 3 6 2" xfId="11399"/>
    <cellStyle name="RowTitles1-Detail 2 3 2 2 4 3 7" xfId="11400"/>
    <cellStyle name="RowTitles1-Detail 2 3 2 2 4 4" xfId="11401"/>
    <cellStyle name="RowTitles1-Detail 2 3 2 2 4 4 2" xfId="11402"/>
    <cellStyle name="RowTitles1-Detail 2 3 2 2 4 4 2 2" xfId="11403"/>
    <cellStyle name="RowTitles1-Detail 2 3 2 2 4 4 2 2 2" xfId="11404"/>
    <cellStyle name="RowTitles1-Detail 2 3 2 2 4 4 2 2 2 2" xfId="11405"/>
    <cellStyle name="RowTitles1-Detail 2 3 2 2 4 4 2 2 3" xfId="11406"/>
    <cellStyle name="RowTitles1-Detail 2 3 2 2 4 4 2 3" xfId="11407"/>
    <cellStyle name="RowTitles1-Detail 2 3 2 2 4 4 2 3 2" xfId="11408"/>
    <cellStyle name="RowTitles1-Detail 2 3 2 2 4 4 2 3 2 2" xfId="11409"/>
    <cellStyle name="RowTitles1-Detail 2 3 2 2 4 4 2 4" xfId="11410"/>
    <cellStyle name="RowTitles1-Detail 2 3 2 2 4 4 2 4 2" xfId="11411"/>
    <cellStyle name="RowTitles1-Detail 2 3 2 2 4 4 2 5" xfId="11412"/>
    <cellStyle name="RowTitles1-Detail 2 3 2 2 4 4 3" xfId="11413"/>
    <cellStyle name="RowTitles1-Detail 2 3 2 2 4 4 3 2" xfId="11414"/>
    <cellStyle name="RowTitles1-Detail 2 3 2 2 4 4 3 2 2" xfId="11415"/>
    <cellStyle name="RowTitles1-Detail 2 3 2 2 4 4 3 2 2 2" xfId="11416"/>
    <cellStyle name="RowTitles1-Detail 2 3 2 2 4 4 3 2 3" xfId="11417"/>
    <cellStyle name="RowTitles1-Detail 2 3 2 2 4 4 3 3" xfId="11418"/>
    <cellStyle name="RowTitles1-Detail 2 3 2 2 4 4 3 3 2" xfId="11419"/>
    <cellStyle name="RowTitles1-Detail 2 3 2 2 4 4 3 3 2 2" xfId="11420"/>
    <cellStyle name="RowTitles1-Detail 2 3 2 2 4 4 3 4" xfId="11421"/>
    <cellStyle name="RowTitles1-Detail 2 3 2 2 4 4 3 4 2" xfId="11422"/>
    <cellStyle name="RowTitles1-Detail 2 3 2 2 4 4 3 5" xfId="11423"/>
    <cellStyle name="RowTitles1-Detail 2 3 2 2 4 4 4" xfId="11424"/>
    <cellStyle name="RowTitles1-Detail 2 3 2 2 4 4 4 2" xfId="11425"/>
    <cellStyle name="RowTitles1-Detail 2 3 2 2 4 4 5" xfId="11426"/>
    <cellStyle name="RowTitles1-Detail 2 3 2 2 4 4 5 2" xfId="11427"/>
    <cellStyle name="RowTitles1-Detail 2 3 2 2 4 4 5 2 2" xfId="11428"/>
    <cellStyle name="RowTitles1-Detail 2 3 2 2 4 4 5 3" xfId="11429"/>
    <cellStyle name="RowTitles1-Detail 2 3 2 2 4 4 6" xfId="11430"/>
    <cellStyle name="RowTitles1-Detail 2 3 2 2 4 4 6 2" xfId="11431"/>
    <cellStyle name="RowTitles1-Detail 2 3 2 2 4 4 6 2 2" xfId="11432"/>
    <cellStyle name="RowTitles1-Detail 2 3 2 2 4 4 7" xfId="11433"/>
    <cellStyle name="RowTitles1-Detail 2 3 2 2 4 4 7 2" xfId="11434"/>
    <cellStyle name="RowTitles1-Detail 2 3 2 2 4 4 8" xfId="11435"/>
    <cellStyle name="RowTitles1-Detail 2 3 2 2 4 5" xfId="11436"/>
    <cellStyle name="RowTitles1-Detail 2 3 2 2 4 5 2" xfId="11437"/>
    <cellStyle name="RowTitles1-Detail 2 3 2 2 4 5 2 2" xfId="11438"/>
    <cellStyle name="RowTitles1-Detail 2 3 2 2 4 5 2 2 2" xfId="11439"/>
    <cellStyle name="RowTitles1-Detail 2 3 2 2 4 5 2 2 2 2" xfId="11440"/>
    <cellStyle name="RowTitles1-Detail 2 3 2 2 4 5 2 2 3" xfId="11441"/>
    <cellStyle name="RowTitles1-Detail 2 3 2 2 4 5 2 3" xfId="11442"/>
    <cellStyle name="RowTitles1-Detail 2 3 2 2 4 5 2 3 2" xfId="11443"/>
    <cellStyle name="RowTitles1-Detail 2 3 2 2 4 5 2 3 2 2" xfId="11444"/>
    <cellStyle name="RowTitles1-Detail 2 3 2 2 4 5 2 4" xfId="11445"/>
    <cellStyle name="RowTitles1-Detail 2 3 2 2 4 5 2 4 2" xfId="11446"/>
    <cellStyle name="RowTitles1-Detail 2 3 2 2 4 5 2 5" xfId="11447"/>
    <cellStyle name="RowTitles1-Detail 2 3 2 2 4 5 3" xfId="11448"/>
    <cellStyle name="RowTitles1-Detail 2 3 2 2 4 5 3 2" xfId="11449"/>
    <cellStyle name="RowTitles1-Detail 2 3 2 2 4 5 3 2 2" xfId="11450"/>
    <cellStyle name="RowTitles1-Detail 2 3 2 2 4 5 3 2 2 2" xfId="11451"/>
    <cellStyle name="RowTitles1-Detail 2 3 2 2 4 5 3 2 3" xfId="11452"/>
    <cellStyle name="RowTitles1-Detail 2 3 2 2 4 5 3 3" xfId="11453"/>
    <cellStyle name="RowTitles1-Detail 2 3 2 2 4 5 3 3 2" xfId="11454"/>
    <cellStyle name="RowTitles1-Detail 2 3 2 2 4 5 3 3 2 2" xfId="11455"/>
    <cellStyle name="RowTitles1-Detail 2 3 2 2 4 5 3 4" xfId="11456"/>
    <cellStyle name="RowTitles1-Detail 2 3 2 2 4 5 3 4 2" xfId="11457"/>
    <cellStyle name="RowTitles1-Detail 2 3 2 2 4 5 3 5" xfId="11458"/>
    <cellStyle name="RowTitles1-Detail 2 3 2 2 4 5 4" xfId="11459"/>
    <cellStyle name="RowTitles1-Detail 2 3 2 2 4 5 4 2" xfId="11460"/>
    <cellStyle name="RowTitles1-Detail 2 3 2 2 4 5 4 2 2" xfId="11461"/>
    <cellStyle name="RowTitles1-Detail 2 3 2 2 4 5 4 3" xfId="11462"/>
    <cellStyle name="RowTitles1-Detail 2 3 2 2 4 5 5" xfId="11463"/>
    <cellStyle name="RowTitles1-Detail 2 3 2 2 4 5 5 2" xfId="11464"/>
    <cellStyle name="RowTitles1-Detail 2 3 2 2 4 5 5 2 2" xfId="11465"/>
    <cellStyle name="RowTitles1-Detail 2 3 2 2 4 5 6" xfId="11466"/>
    <cellStyle name="RowTitles1-Detail 2 3 2 2 4 5 6 2" xfId="11467"/>
    <cellStyle name="RowTitles1-Detail 2 3 2 2 4 5 7" xfId="11468"/>
    <cellStyle name="RowTitles1-Detail 2 3 2 2 4 6" xfId="11469"/>
    <cellStyle name="RowTitles1-Detail 2 3 2 2 4 6 2" xfId="11470"/>
    <cellStyle name="RowTitles1-Detail 2 3 2 2 4 6 2 2" xfId="11471"/>
    <cellStyle name="RowTitles1-Detail 2 3 2 2 4 6 2 2 2" xfId="11472"/>
    <cellStyle name="RowTitles1-Detail 2 3 2 2 4 6 2 2 2 2" xfId="11473"/>
    <cellStyle name="RowTitles1-Detail 2 3 2 2 4 6 2 2 3" xfId="11474"/>
    <cellStyle name="RowTitles1-Detail 2 3 2 2 4 6 2 3" xfId="11475"/>
    <cellStyle name="RowTitles1-Detail 2 3 2 2 4 6 2 3 2" xfId="11476"/>
    <cellStyle name="RowTitles1-Detail 2 3 2 2 4 6 2 3 2 2" xfId="11477"/>
    <cellStyle name="RowTitles1-Detail 2 3 2 2 4 6 2 4" xfId="11478"/>
    <cellStyle name="RowTitles1-Detail 2 3 2 2 4 6 2 4 2" xfId="11479"/>
    <cellStyle name="RowTitles1-Detail 2 3 2 2 4 6 2 5" xfId="11480"/>
    <cellStyle name="RowTitles1-Detail 2 3 2 2 4 6 3" xfId="11481"/>
    <cellStyle name="RowTitles1-Detail 2 3 2 2 4 6 3 2" xfId="11482"/>
    <cellStyle name="RowTitles1-Detail 2 3 2 2 4 6 3 2 2" xfId="11483"/>
    <cellStyle name="RowTitles1-Detail 2 3 2 2 4 6 3 2 2 2" xfId="11484"/>
    <cellStyle name="RowTitles1-Detail 2 3 2 2 4 6 3 2 3" xfId="11485"/>
    <cellStyle name="RowTitles1-Detail 2 3 2 2 4 6 3 3" xfId="11486"/>
    <cellStyle name="RowTitles1-Detail 2 3 2 2 4 6 3 3 2" xfId="11487"/>
    <cellStyle name="RowTitles1-Detail 2 3 2 2 4 6 3 3 2 2" xfId="11488"/>
    <cellStyle name="RowTitles1-Detail 2 3 2 2 4 6 3 4" xfId="11489"/>
    <cellStyle name="RowTitles1-Detail 2 3 2 2 4 6 3 4 2" xfId="11490"/>
    <cellStyle name="RowTitles1-Detail 2 3 2 2 4 6 3 5" xfId="11491"/>
    <cellStyle name="RowTitles1-Detail 2 3 2 2 4 6 4" xfId="11492"/>
    <cellStyle name="RowTitles1-Detail 2 3 2 2 4 6 4 2" xfId="11493"/>
    <cellStyle name="RowTitles1-Detail 2 3 2 2 4 6 4 2 2" xfId="11494"/>
    <cellStyle name="RowTitles1-Detail 2 3 2 2 4 6 4 3" xfId="11495"/>
    <cellStyle name="RowTitles1-Detail 2 3 2 2 4 6 5" xfId="11496"/>
    <cellStyle name="RowTitles1-Detail 2 3 2 2 4 6 5 2" xfId="11497"/>
    <cellStyle name="RowTitles1-Detail 2 3 2 2 4 6 5 2 2" xfId="11498"/>
    <cellStyle name="RowTitles1-Detail 2 3 2 2 4 6 6" xfId="11499"/>
    <cellStyle name="RowTitles1-Detail 2 3 2 2 4 6 6 2" xfId="11500"/>
    <cellStyle name="RowTitles1-Detail 2 3 2 2 4 6 7" xfId="11501"/>
    <cellStyle name="RowTitles1-Detail 2 3 2 2 4 7" xfId="11502"/>
    <cellStyle name="RowTitles1-Detail 2 3 2 2 4 7 2" xfId="11503"/>
    <cellStyle name="RowTitles1-Detail 2 3 2 2 4 7 2 2" xfId="11504"/>
    <cellStyle name="RowTitles1-Detail 2 3 2 2 4 7 2 2 2" xfId="11505"/>
    <cellStyle name="RowTitles1-Detail 2 3 2 2 4 7 2 3" xfId="11506"/>
    <cellStyle name="RowTitles1-Detail 2 3 2 2 4 7 3" xfId="11507"/>
    <cellStyle name="RowTitles1-Detail 2 3 2 2 4 7 3 2" xfId="11508"/>
    <cellStyle name="RowTitles1-Detail 2 3 2 2 4 7 3 2 2" xfId="11509"/>
    <cellStyle name="RowTitles1-Detail 2 3 2 2 4 7 4" xfId="11510"/>
    <cellStyle name="RowTitles1-Detail 2 3 2 2 4 7 4 2" xfId="11511"/>
    <cellStyle name="RowTitles1-Detail 2 3 2 2 4 7 5" xfId="11512"/>
    <cellStyle name="RowTitles1-Detail 2 3 2 2 4 8" xfId="11513"/>
    <cellStyle name="RowTitles1-Detail 2 3 2 2 4 8 2" xfId="11514"/>
    <cellStyle name="RowTitles1-Detail 2 3 2 2 4 9" xfId="11515"/>
    <cellStyle name="RowTitles1-Detail 2 3 2 2 4 9 2" xfId="11516"/>
    <cellStyle name="RowTitles1-Detail 2 3 2 2 4 9 2 2" xfId="11517"/>
    <cellStyle name="RowTitles1-Detail 2 3 2 2 4_STUD aligned by INSTIT" xfId="11518"/>
    <cellStyle name="RowTitles1-Detail 2 3 2 2 5" xfId="11519"/>
    <cellStyle name="RowTitles1-Detail 2 3 2 2 5 2" xfId="11520"/>
    <cellStyle name="RowTitles1-Detail 2 3 2 2 5 2 2" xfId="11521"/>
    <cellStyle name="RowTitles1-Detail 2 3 2 2 5 2 2 2" xfId="11522"/>
    <cellStyle name="RowTitles1-Detail 2 3 2 2 5 2 2 2 2" xfId="11523"/>
    <cellStyle name="RowTitles1-Detail 2 3 2 2 5 2 2 3" xfId="11524"/>
    <cellStyle name="RowTitles1-Detail 2 3 2 2 5 2 3" xfId="11525"/>
    <cellStyle name="RowTitles1-Detail 2 3 2 2 5 2 3 2" xfId="11526"/>
    <cellStyle name="RowTitles1-Detail 2 3 2 2 5 2 3 2 2" xfId="11527"/>
    <cellStyle name="RowTitles1-Detail 2 3 2 2 5 2 4" xfId="11528"/>
    <cellStyle name="RowTitles1-Detail 2 3 2 2 5 2 4 2" xfId="11529"/>
    <cellStyle name="RowTitles1-Detail 2 3 2 2 5 2 5" xfId="11530"/>
    <cellStyle name="RowTitles1-Detail 2 3 2 2 5 3" xfId="11531"/>
    <cellStyle name="RowTitles1-Detail 2 3 2 2 5 3 2" xfId="11532"/>
    <cellStyle name="RowTitles1-Detail 2 3 2 2 5 3 2 2" xfId="11533"/>
    <cellStyle name="RowTitles1-Detail 2 3 2 2 5 3 2 2 2" xfId="11534"/>
    <cellStyle name="RowTitles1-Detail 2 3 2 2 5 3 2 3" xfId="11535"/>
    <cellStyle name="RowTitles1-Detail 2 3 2 2 5 3 3" xfId="11536"/>
    <cellStyle name="RowTitles1-Detail 2 3 2 2 5 3 3 2" xfId="11537"/>
    <cellStyle name="RowTitles1-Detail 2 3 2 2 5 3 3 2 2" xfId="11538"/>
    <cellStyle name="RowTitles1-Detail 2 3 2 2 5 3 4" xfId="11539"/>
    <cellStyle name="RowTitles1-Detail 2 3 2 2 5 3 4 2" xfId="11540"/>
    <cellStyle name="RowTitles1-Detail 2 3 2 2 5 3 5" xfId="11541"/>
    <cellStyle name="RowTitles1-Detail 2 3 2 2 5 4" xfId="11542"/>
    <cellStyle name="RowTitles1-Detail 2 3 2 2 5 4 2" xfId="11543"/>
    <cellStyle name="RowTitles1-Detail 2 3 2 2 5 5" xfId="11544"/>
    <cellStyle name="RowTitles1-Detail 2 3 2 2 5 5 2" xfId="11545"/>
    <cellStyle name="RowTitles1-Detail 2 3 2 2 5 5 2 2" xfId="11546"/>
    <cellStyle name="RowTitles1-Detail 2 3 2 2 5 5 3" xfId="11547"/>
    <cellStyle name="RowTitles1-Detail 2 3 2 2 5 6" xfId="11548"/>
    <cellStyle name="RowTitles1-Detail 2 3 2 2 5 6 2" xfId="11549"/>
    <cellStyle name="RowTitles1-Detail 2 3 2 2 5 6 2 2" xfId="11550"/>
    <cellStyle name="RowTitles1-Detail 2 3 2 2 6" xfId="11551"/>
    <cellStyle name="RowTitles1-Detail 2 3 2 2 6 2" xfId="11552"/>
    <cellStyle name="RowTitles1-Detail 2 3 2 2 6 2 2" xfId="11553"/>
    <cellStyle name="RowTitles1-Detail 2 3 2 2 6 2 2 2" xfId="11554"/>
    <cellStyle name="RowTitles1-Detail 2 3 2 2 6 2 2 2 2" xfId="11555"/>
    <cellStyle name="RowTitles1-Detail 2 3 2 2 6 2 2 3" xfId="11556"/>
    <cellStyle name="RowTitles1-Detail 2 3 2 2 6 2 3" xfId="11557"/>
    <cellStyle name="RowTitles1-Detail 2 3 2 2 6 2 3 2" xfId="11558"/>
    <cellStyle name="RowTitles1-Detail 2 3 2 2 6 2 3 2 2" xfId="11559"/>
    <cellStyle name="RowTitles1-Detail 2 3 2 2 6 2 4" xfId="11560"/>
    <cellStyle name="RowTitles1-Detail 2 3 2 2 6 2 4 2" xfId="11561"/>
    <cellStyle name="RowTitles1-Detail 2 3 2 2 6 2 5" xfId="11562"/>
    <cellStyle name="RowTitles1-Detail 2 3 2 2 6 3" xfId="11563"/>
    <cellStyle name="RowTitles1-Detail 2 3 2 2 6 3 2" xfId="11564"/>
    <cellStyle name="RowTitles1-Detail 2 3 2 2 6 3 2 2" xfId="11565"/>
    <cellStyle name="RowTitles1-Detail 2 3 2 2 6 3 2 2 2" xfId="11566"/>
    <cellStyle name="RowTitles1-Detail 2 3 2 2 6 3 2 3" xfId="11567"/>
    <cellStyle name="RowTitles1-Detail 2 3 2 2 6 3 3" xfId="11568"/>
    <cellStyle name="RowTitles1-Detail 2 3 2 2 6 3 3 2" xfId="11569"/>
    <cellStyle name="RowTitles1-Detail 2 3 2 2 6 3 3 2 2" xfId="11570"/>
    <cellStyle name="RowTitles1-Detail 2 3 2 2 6 3 4" xfId="11571"/>
    <cellStyle name="RowTitles1-Detail 2 3 2 2 6 3 4 2" xfId="11572"/>
    <cellStyle name="RowTitles1-Detail 2 3 2 2 6 3 5" xfId="11573"/>
    <cellStyle name="RowTitles1-Detail 2 3 2 2 6 4" xfId="11574"/>
    <cellStyle name="RowTitles1-Detail 2 3 2 2 6 4 2" xfId="11575"/>
    <cellStyle name="RowTitles1-Detail 2 3 2 2 6 5" xfId="11576"/>
    <cellStyle name="RowTitles1-Detail 2 3 2 2 6 5 2" xfId="11577"/>
    <cellStyle name="RowTitles1-Detail 2 3 2 2 6 5 2 2" xfId="11578"/>
    <cellStyle name="RowTitles1-Detail 2 3 2 2 6 6" xfId="11579"/>
    <cellStyle name="RowTitles1-Detail 2 3 2 2 6 6 2" xfId="11580"/>
    <cellStyle name="RowTitles1-Detail 2 3 2 2 6 7" xfId="11581"/>
    <cellStyle name="RowTitles1-Detail 2 3 2 2 7" xfId="11582"/>
    <cellStyle name="RowTitles1-Detail 2 3 2 2 7 2" xfId="11583"/>
    <cellStyle name="RowTitles1-Detail 2 3 2 2 7 2 2" xfId="11584"/>
    <cellStyle name="RowTitles1-Detail 2 3 2 2 7 2 2 2" xfId="11585"/>
    <cellStyle name="RowTitles1-Detail 2 3 2 2 7 2 2 2 2" xfId="11586"/>
    <cellStyle name="RowTitles1-Detail 2 3 2 2 7 2 2 3" xfId="11587"/>
    <cellStyle name="RowTitles1-Detail 2 3 2 2 7 2 3" xfId="11588"/>
    <cellStyle name="RowTitles1-Detail 2 3 2 2 7 2 3 2" xfId="11589"/>
    <cellStyle name="RowTitles1-Detail 2 3 2 2 7 2 3 2 2" xfId="11590"/>
    <cellStyle name="RowTitles1-Detail 2 3 2 2 7 2 4" xfId="11591"/>
    <cellStyle name="RowTitles1-Detail 2 3 2 2 7 2 4 2" xfId="11592"/>
    <cellStyle name="RowTitles1-Detail 2 3 2 2 7 2 5" xfId="11593"/>
    <cellStyle name="RowTitles1-Detail 2 3 2 2 7 3" xfId="11594"/>
    <cellStyle name="RowTitles1-Detail 2 3 2 2 7 3 2" xfId="11595"/>
    <cellStyle name="RowTitles1-Detail 2 3 2 2 7 3 2 2" xfId="11596"/>
    <cellStyle name="RowTitles1-Detail 2 3 2 2 7 3 2 2 2" xfId="11597"/>
    <cellStyle name="RowTitles1-Detail 2 3 2 2 7 3 2 3" xfId="11598"/>
    <cellStyle name="RowTitles1-Detail 2 3 2 2 7 3 3" xfId="11599"/>
    <cellStyle name="RowTitles1-Detail 2 3 2 2 7 3 3 2" xfId="11600"/>
    <cellStyle name="RowTitles1-Detail 2 3 2 2 7 3 3 2 2" xfId="11601"/>
    <cellStyle name="RowTitles1-Detail 2 3 2 2 7 3 4" xfId="11602"/>
    <cellStyle name="RowTitles1-Detail 2 3 2 2 7 3 4 2" xfId="11603"/>
    <cellStyle name="RowTitles1-Detail 2 3 2 2 7 3 5" xfId="11604"/>
    <cellStyle name="RowTitles1-Detail 2 3 2 2 7 4" xfId="11605"/>
    <cellStyle name="RowTitles1-Detail 2 3 2 2 7 4 2" xfId="11606"/>
    <cellStyle name="RowTitles1-Detail 2 3 2 2 7 5" xfId="11607"/>
    <cellStyle name="RowTitles1-Detail 2 3 2 2 7 5 2" xfId="11608"/>
    <cellStyle name="RowTitles1-Detail 2 3 2 2 7 5 2 2" xfId="11609"/>
    <cellStyle name="RowTitles1-Detail 2 3 2 2 7 5 3" xfId="11610"/>
    <cellStyle name="RowTitles1-Detail 2 3 2 2 7 6" xfId="11611"/>
    <cellStyle name="RowTitles1-Detail 2 3 2 2 7 6 2" xfId="11612"/>
    <cellStyle name="RowTitles1-Detail 2 3 2 2 7 6 2 2" xfId="11613"/>
    <cellStyle name="RowTitles1-Detail 2 3 2 2 7 7" xfId="11614"/>
    <cellStyle name="RowTitles1-Detail 2 3 2 2 7 7 2" xfId="11615"/>
    <cellStyle name="RowTitles1-Detail 2 3 2 2 7 8" xfId="11616"/>
    <cellStyle name="RowTitles1-Detail 2 3 2 2 8" xfId="11617"/>
    <cellStyle name="RowTitles1-Detail 2 3 2 2 8 2" xfId="11618"/>
    <cellStyle name="RowTitles1-Detail 2 3 2 2 8 2 2" xfId="11619"/>
    <cellStyle name="RowTitles1-Detail 2 3 2 2 8 2 2 2" xfId="11620"/>
    <cellStyle name="RowTitles1-Detail 2 3 2 2 8 2 2 2 2" xfId="11621"/>
    <cellStyle name="RowTitles1-Detail 2 3 2 2 8 2 2 3" xfId="11622"/>
    <cellStyle name="RowTitles1-Detail 2 3 2 2 8 2 3" xfId="11623"/>
    <cellStyle name="RowTitles1-Detail 2 3 2 2 8 2 3 2" xfId="11624"/>
    <cellStyle name="RowTitles1-Detail 2 3 2 2 8 2 3 2 2" xfId="11625"/>
    <cellStyle name="RowTitles1-Detail 2 3 2 2 8 2 4" xfId="11626"/>
    <cellStyle name="RowTitles1-Detail 2 3 2 2 8 2 4 2" xfId="11627"/>
    <cellStyle name="RowTitles1-Detail 2 3 2 2 8 2 5" xfId="11628"/>
    <cellStyle name="RowTitles1-Detail 2 3 2 2 8 3" xfId="11629"/>
    <cellStyle name="RowTitles1-Detail 2 3 2 2 8 3 2" xfId="11630"/>
    <cellStyle name="RowTitles1-Detail 2 3 2 2 8 3 2 2" xfId="11631"/>
    <cellStyle name="RowTitles1-Detail 2 3 2 2 8 3 2 2 2" xfId="11632"/>
    <cellStyle name="RowTitles1-Detail 2 3 2 2 8 3 2 3" xfId="11633"/>
    <cellStyle name="RowTitles1-Detail 2 3 2 2 8 3 3" xfId="11634"/>
    <cellStyle name="RowTitles1-Detail 2 3 2 2 8 3 3 2" xfId="11635"/>
    <cellStyle name="RowTitles1-Detail 2 3 2 2 8 3 3 2 2" xfId="11636"/>
    <cellStyle name="RowTitles1-Detail 2 3 2 2 8 3 4" xfId="11637"/>
    <cellStyle name="RowTitles1-Detail 2 3 2 2 8 3 4 2" xfId="11638"/>
    <cellStyle name="RowTitles1-Detail 2 3 2 2 8 3 5" xfId="11639"/>
    <cellStyle name="RowTitles1-Detail 2 3 2 2 8 4" xfId="11640"/>
    <cellStyle name="RowTitles1-Detail 2 3 2 2 8 4 2" xfId="11641"/>
    <cellStyle name="RowTitles1-Detail 2 3 2 2 8 4 2 2" xfId="11642"/>
    <cellStyle name="RowTitles1-Detail 2 3 2 2 8 4 3" xfId="11643"/>
    <cellStyle name="RowTitles1-Detail 2 3 2 2 8 5" xfId="11644"/>
    <cellStyle name="RowTitles1-Detail 2 3 2 2 8 5 2" xfId="11645"/>
    <cellStyle name="RowTitles1-Detail 2 3 2 2 8 5 2 2" xfId="11646"/>
    <cellStyle name="RowTitles1-Detail 2 3 2 2 8 6" xfId="11647"/>
    <cellStyle name="RowTitles1-Detail 2 3 2 2 8 6 2" xfId="11648"/>
    <cellStyle name="RowTitles1-Detail 2 3 2 2 8 7" xfId="11649"/>
    <cellStyle name="RowTitles1-Detail 2 3 2 2 9" xfId="11650"/>
    <cellStyle name="RowTitles1-Detail 2 3 2 2 9 2" xfId="11651"/>
    <cellStyle name="RowTitles1-Detail 2 3 2 2 9 2 2" xfId="11652"/>
    <cellStyle name="RowTitles1-Detail 2 3 2 2 9 2 2 2" xfId="11653"/>
    <cellStyle name="RowTitles1-Detail 2 3 2 2 9 2 2 2 2" xfId="11654"/>
    <cellStyle name="RowTitles1-Detail 2 3 2 2 9 2 2 3" xfId="11655"/>
    <cellStyle name="RowTitles1-Detail 2 3 2 2 9 2 3" xfId="11656"/>
    <cellStyle name="RowTitles1-Detail 2 3 2 2 9 2 3 2" xfId="11657"/>
    <cellStyle name="RowTitles1-Detail 2 3 2 2 9 2 3 2 2" xfId="11658"/>
    <cellStyle name="RowTitles1-Detail 2 3 2 2 9 2 4" xfId="11659"/>
    <cellStyle name="RowTitles1-Detail 2 3 2 2 9 2 4 2" xfId="11660"/>
    <cellStyle name="RowTitles1-Detail 2 3 2 2 9 2 5" xfId="11661"/>
    <cellStyle name="RowTitles1-Detail 2 3 2 2 9 3" xfId="11662"/>
    <cellStyle name="RowTitles1-Detail 2 3 2 2 9 3 2" xfId="11663"/>
    <cellStyle name="RowTitles1-Detail 2 3 2 2 9 3 2 2" xfId="11664"/>
    <cellStyle name="RowTitles1-Detail 2 3 2 2 9 3 2 2 2" xfId="11665"/>
    <cellStyle name="RowTitles1-Detail 2 3 2 2 9 3 2 3" xfId="11666"/>
    <cellStyle name="RowTitles1-Detail 2 3 2 2 9 3 3" xfId="11667"/>
    <cellStyle name="RowTitles1-Detail 2 3 2 2 9 3 3 2" xfId="11668"/>
    <cellStyle name="RowTitles1-Detail 2 3 2 2 9 3 3 2 2" xfId="11669"/>
    <cellStyle name="RowTitles1-Detail 2 3 2 2 9 3 4" xfId="11670"/>
    <cellStyle name="RowTitles1-Detail 2 3 2 2 9 3 4 2" xfId="11671"/>
    <cellStyle name="RowTitles1-Detail 2 3 2 2 9 3 5" xfId="11672"/>
    <cellStyle name="RowTitles1-Detail 2 3 2 2 9 4" xfId="11673"/>
    <cellStyle name="RowTitles1-Detail 2 3 2 2 9 4 2" xfId="11674"/>
    <cellStyle name="RowTitles1-Detail 2 3 2 2 9 4 2 2" xfId="11675"/>
    <cellStyle name="RowTitles1-Detail 2 3 2 2 9 4 3" xfId="11676"/>
    <cellStyle name="RowTitles1-Detail 2 3 2 2 9 5" xfId="11677"/>
    <cellStyle name="RowTitles1-Detail 2 3 2 2 9 5 2" xfId="11678"/>
    <cellStyle name="RowTitles1-Detail 2 3 2 2 9 5 2 2" xfId="11679"/>
    <cellStyle name="RowTitles1-Detail 2 3 2 2 9 6" xfId="11680"/>
    <cellStyle name="RowTitles1-Detail 2 3 2 2 9 6 2" xfId="11681"/>
    <cellStyle name="RowTitles1-Detail 2 3 2 2 9 7" xfId="11682"/>
    <cellStyle name="RowTitles1-Detail 2 3 2 2_STUD aligned by INSTIT" xfId="11683"/>
    <cellStyle name="RowTitles1-Detail 2 3 2 3" xfId="11684"/>
    <cellStyle name="RowTitles1-Detail 2 3 2 3 2" xfId="11685"/>
    <cellStyle name="RowTitles1-Detail 2 3 2 3 2 2" xfId="11686"/>
    <cellStyle name="RowTitles1-Detail 2 3 2 3 2 2 2" xfId="11687"/>
    <cellStyle name="RowTitles1-Detail 2 3 2 3 2 2 2 2" xfId="11688"/>
    <cellStyle name="RowTitles1-Detail 2 3 2 3 2 2 2 2 2" xfId="11689"/>
    <cellStyle name="RowTitles1-Detail 2 3 2 3 2 2 2 3" xfId="11690"/>
    <cellStyle name="RowTitles1-Detail 2 3 2 3 2 2 3" xfId="11691"/>
    <cellStyle name="RowTitles1-Detail 2 3 2 3 2 2 3 2" xfId="11692"/>
    <cellStyle name="RowTitles1-Detail 2 3 2 3 2 2 3 2 2" xfId="11693"/>
    <cellStyle name="RowTitles1-Detail 2 3 2 3 2 2 4" xfId="11694"/>
    <cellStyle name="RowTitles1-Detail 2 3 2 3 2 2 4 2" xfId="11695"/>
    <cellStyle name="RowTitles1-Detail 2 3 2 3 2 2 5" xfId="11696"/>
    <cellStyle name="RowTitles1-Detail 2 3 2 3 2 3" xfId="11697"/>
    <cellStyle name="RowTitles1-Detail 2 3 2 3 2 3 2" xfId="11698"/>
    <cellStyle name="RowTitles1-Detail 2 3 2 3 2 3 2 2" xfId="11699"/>
    <cellStyle name="RowTitles1-Detail 2 3 2 3 2 3 2 2 2" xfId="11700"/>
    <cellStyle name="RowTitles1-Detail 2 3 2 3 2 3 2 3" xfId="11701"/>
    <cellStyle name="RowTitles1-Detail 2 3 2 3 2 3 3" xfId="11702"/>
    <cellStyle name="RowTitles1-Detail 2 3 2 3 2 3 3 2" xfId="11703"/>
    <cellStyle name="RowTitles1-Detail 2 3 2 3 2 3 3 2 2" xfId="11704"/>
    <cellStyle name="RowTitles1-Detail 2 3 2 3 2 3 4" xfId="11705"/>
    <cellStyle name="RowTitles1-Detail 2 3 2 3 2 3 4 2" xfId="11706"/>
    <cellStyle name="RowTitles1-Detail 2 3 2 3 2 3 5" xfId="11707"/>
    <cellStyle name="RowTitles1-Detail 2 3 2 3 2 4" xfId="11708"/>
    <cellStyle name="RowTitles1-Detail 2 3 2 3 2 4 2" xfId="11709"/>
    <cellStyle name="RowTitles1-Detail 2 3 2 3 2 5" xfId="11710"/>
    <cellStyle name="RowTitles1-Detail 2 3 2 3 2 5 2" xfId="11711"/>
    <cellStyle name="RowTitles1-Detail 2 3 2 3 2 5 2 2" xfId="11712"/>
    <cellStyle name="RowTitles1-Detail 2 3 2 3 3" xfId="11713"/>
    <cellStyle name="RowTitles1-Detail 2 3 2 3 3 2" xfId="11714"/>
    <cellStyle name="RowTitles1-Detail 2 3 2 3 3 2 2" xfId="11715"/>
    <cellStyle name="RowTitles1-Detail 2 3 2 3 3 2 2 2" xfId="11716"/>
    <cellStyle name="RowTitles1-Detail 2 3 2 3 3 2 2 2 2" xfId="11717"/>
    <cellStyle name="RowTitles1-Detail 2 3 2 3 3 2 2 3" xfId="11718"/>
    <cellStyle name="RowTitles1-Detail 2 3 2 3 3 2 3" xfId="11719"/>
    <cellStyle name="RowTitles1-Detail 2 3 2 3 3 2 3 2" xfId="11720"/>
    <cellStyle name="RowTitles1-Detail 2 3 2 3 3 2 3 2 2" xfId="11721"/>
    <cellStyle name="RowTitles1-Detail 2 3 2 3 3 2 4" xfId="11722"/>
    <cellStyle name="RowTitles1-Detail 2 3 2 3 3 2 4 2" xfId="11723"/>
    <cellStyle name="RowTitles1-Detail 2 3 2 3 3 2 5" xfId="11724"/>
    <cellStyle name="RowTitles1-Detail 2 3 2 3 3 3" xfId="11725"/>
    <cellStyle name="RowTitles1-Detail 2 3 2 3 3 3 2" xfId="11726"/>
    <cellStyle name="RowTitles1-Detail 2 3 2 3 3 3 2 2" xfId="11727"/>
    <cellStyle name="RowTitles1-Detail 2 3 2 3 3 3 2 2 2" xfId="11728"/>
    <cellStyle name="RowTitles1-Detail 2 3 2 3 3 3 2 3" xfId="11729"/>
    <cellStyle name="RowTitles1-Detail 2 3 2 3 3 3 3" xfId="11730"/>
    <cellStyle name="RowTitles1-Detail 2 3 2 3 3 3 3 2" xfId="11731"/>
    <cellStyle name="RowTitles1-Detail 2 3 2 3 3 3 3 2 2" xfId="11732"/>
    <cellStyle name="RowTitles1-Detail 2 3 2 3 3 3 4" xfId="11733"/>
    <cellStyle name="RowTitles1-Detail 2 3 2 3 3 3 4 2" xfId="11734"/>
    <cellStyle name="RowTitles1-Detail 2 3 2 3 3 3 5" xfId="11735"/>
    <cellStyle name="RowTitles1-Detail 2 3 2 3 3 4" xfId="11736"/>
    <cellStyle name="RowTitles1-Detail 2 3 2 3 3 4 2" xfId="11737"/>
    <cellStyle name="RowTitles1-Detail 2 3 2 3 3 5" xfId="11738"/>
    <cellStyle name="RowTitles1-Detail 2 3 2 3 3 5 2" xfId="11739"/>
    <cellStyle name="RowTitles1-Detail 2 3 2 3 3 5 2 2" xfId="11740"/>
    <cellStyle name="RowTitles1-Detail 2 3 2 3 3 5 3" xfId="11741"/>
    <cellStyle name="RowTitles1-Detail 2 3 2 3 3 6" xfId="11742"/>
    <cellStyle name="RowTitles1-Detail 2 3 2 3 3 6 2" xfId="11743"/>
    <cellStyle name="RowTitles1-Detail 2 3 2 3 3 6 2 2" xfId="11744"/>
    <cellStyle name="RowTitles1-Detail 2 3 2 3 3 7" xfId="11745"/>
    <cellStyle name="RowTitles1-Detail 2 3 2 3 3 7 2" xfId="11746"/>
    <cellStyle name="RowTitles1-Detail 2 3 2 3 3 8" xfId="11747"/>
    <cellStyle name="RowTitles1-Detail 2 3 2 3 4" xfId="11748"/>
    <cellStyle name="RowTitles1-Detail 2 3 2 3 4 2" xfId="11749"/>
    <cellStyle name="RowTitles1-Detail 2 3 2 3 4 2 2" xfId="11750"/>
    <cellStyle name="RowTitles1-Detail 2 3 2 3 4 2 2 2" xfId="11751"/>
    <cellStyle name="RowTitles1-Detail 2 3 2 3 4 2 2 2 2" xfId="11752"/>
    <cellStyle name="RowTitles1-Detail 2 3 2 3 4 2 2 3" xfId="11753"/>
    <cellStyle name="RowTitles1-Detail 2 3 2 3 4 2 3" xfId="11754"/>
    <cellStyle name="RowTitles1-Detail 2 3 2 3 4 2 3 2" xfId="11755"/>
    <cellStyle name="RowTitles1-Detail 2 3 2 3 4 2 3 2 2" xfId="11756"/>
    <cellStyle name="RowTitles1-Detail 2 3 2 3 4 2 4" xfId="11757"/>
    <cellStyle name="RowTitles1-Detail 2 3 2 3 4 2 4 2" xfId="11758"/>
    <cellStyle name="RowTitles1-Detail 2 3 2 3 4 2 5" xfId="11759"/>
    <cellStyle name="RowTitles1-Detail 2 3 2 3 4 3" xfId="11760"/>
    <cellStyle name="RowTitles1-Detail 2 3 2 3 4 3 2" xfId="11761"/>
    <cellStyle name="RowTitles1-Detail 2 3 2 3 4 3 2 2" xfId="11762"/>
    <cellStyle name="RowTitles1-Detail 2 3 2 3 4 3 2 2 2" xfId="11763"/>
    <cellStyle name="RowTitles1-Detail 2 3 2 3 4 3 2 3" xfId="11764"/>
    <cellStyle name="RowTitles1-Detail 2 3 2 3 4 3 3" xfId="11765"/>
    <cellStyle name="RowTitles1-Detail 2 3 2 3 4 3 3 2" xfId="11766"/>
    <cellStyle name="RowTitles1-Detail 2 3 2 3 4 3 3 2 2" xfId="11767"/>
    <cellStyle name="RowTitles1-Detail 2 3 2 3 4 3 4" xfId="11768"/>
    <cellStyle name="RowTitles1-Detail 2 3 2 3 4 3 4 2" xfId="11769"/>
    <cellStyle name="RowTitles1-Detail 2 3 2 3 4 3 5" xfId="11770"/>
    <cellStyle name="RowTitles1-Detail 2 3 2 3 4 4" xfId="11771"/>
    <cellStyle name="RowTitles1-Detail 2 3 2 3 4 4 2" xfId="11772"/>
    <cellStyle name="RowTitles1-Detail 2 3 2 3 4 4 2 2" xfId="11773"/>
    <cellStyle name="RowTitles1-Detail 2 3 2 3 4 4 3" xfId="11774"/>
    <cellStyle name="RowTitles1-Detail 2 3 2 3 4 5" xfId="11775"/>
    <cellStyle name="RowTitles1-Detail 2 3 2 3 4 5 2" xfId="11776"/>
    <cellStyle name="RowTitles1-Detail 2 3 2 3 4 5 2 2" xfId="11777"/>
    <cellStyle name="RowTitles1-Detail 2 3 2 3 4 6" xfId="11778"/>
    <cellStyle name="RowTitles1-Detail 2 3 2 3 4 6 2" xfId="11779"/>
    <cellStyle name="RowTitles1-Detail 2 3 2 3 4 7" xfId="11780"/>
    <cellStyle name="RowTitles1-Detail 2 3 2 3 5" xfId="11781"/>
    <cellStyle name="RowTitles1-Detail 2 3 2 3 5 2" xfId="11782"/>
    <cellStyle name="RowTitles1-Detail 2 3 2 3 5 2 2" xfId="11783"/>
    <cellStyle name="RowTitles1-Detail 2 3 2 3 5 2 2 2" xfId="11784"/>
    <cellStyle name="RowTitles1-Detail 2 3 2 3 5 2 2 2 2" xfId="11785"/>
    <cellStyle name="RowTitles1-Detail 2 3 2 3 5 2 2 3" xfId="11786"/>
    <cellStyle name="RowTitles1-Detail 2 3 2 3 5 2 3" xfId="11787"/>
    <cellStyle name="RowTitles1-Detail 2 3 2 3 5 2 3 2" xfId="11788"/>
    <cellStyle name="RowTitles1-Detail 2 3 2 3 5 2 3 2 2" xfId="11789"/>
    <cellStyle name="RowTitles1-Detail 2 3 2 3 5 2 4" xfId="11790"/>
    <cellStyle name="RowTitles1-Detail 2 3 2 3 5 2 4 2" xfId="11791"/>
    <cellStyle name="RowTitles1-Detail 2 3 2 3 5 2 5" xfId="11792"/>
    <cellStyle name="RowTitles1-Detail 2 3 2 3 5 3" xfId="11793"/>
    <cellStyle name="RowTitles1-Detail 2 3 2 3 5 3 2" xfId="11794"/>
    <cellStyle name="RowTitles1-Detail 2 3 2 3 5 3 2 2" xfId="11795"/>
    <cellStyle name="RowTitles1-Detail 2 3 2 3 5 3 2 2 2" xfId="11796"/>
    <cellStyle name="RowTitles1-Detail 2 3 2 3 5 3 2 3" xfId="11797"/>
    <cellStyle name="RowTitles1-Detail 2 3 2 3 5 3 3" xfId="11798"/>
    <cellStyle name="RowTitles1-Detail 2 3 2 3 5 3 3 2" xfId="11799"/>
    <cellStyle name="RowTitles1-Detail 2 3 2 3 5 3 3 2 2" xfId="11800"/>
    <cellStyle name="RowTitles1-Detail 2 3 2 3 5 3 4" xfId="11801"/>
    <cellStyle name="RowTitles1-Detail 2 3 2 3 5 3 4 2" xfId="11802"/>
    <cellStyle name="RowTitles1-Detail 2 3 2 3 5 3 5" xfId="11803"/>
    <cellStyle name="RowTitles1-Detail 2 3 2 3 5 4" xfId="11804"/>
    <cellStyle name="RowTitles1-Detail 2 3 2 3 5 4 2" xfId="11805"/>
    <cellStyle name="RowTitles1-Detail 2 3 2 3 5 4 2 2" xfId="11806"/>
    <cellStyle name="RowTitles1-Detail 2 3 2 3 5 4 3" xfId="11807"/>
    <cellStyle name="RowTitles1-Detail 2 3 2 3 5 5" xfId="11808"/>
    <cellStyle name="RowTitles1-Detail 2 3 2 3 5 5 2" xfId="11809"/>
    <cellStyle name="RowTitles1-Detail 2 3 2 3 5 5 2 2" xfId="11810"/>
    <cellStyle name="RowTitles1-Detail 2 3 2 3 5 6" xfId="11811"/>
    <cellStyle name="RowTitles1-Detail 2 3 2 3 5 6 2" xfId="11812"/>
    <cellStyle name="RowTitles1-Detail 2 3 2 3 5 7" xfId="11813"/>
    <cellStyle name="RowTitles1-Detail 2 3 2 3 6" xfId="11814"/>
    <cellStyle name="RowTitles1-Detail 2 3 2 3 6 2" xfId="11815"/>
    <cellStyle name="RowTitles1-Detail 2 3 2 3 6 2 2" xfId="11816"/>
    <cellStyle name="RowTitles1-Detail 2 3 2 3 6 2 2 2" xfId="11817"/>
    <cellStyle name="RowTitles1-Detail 2 3 2 3 6 2 2 2 2" xfId="11818"/>
    <cellStyle name="RowTitles1-Detail 2 3 2 3 6 2 2 3" xfId="11819"/>
    <cellStyle name="RowTitles1-Detail 2 3 2 3 6 2 3" xfId="11820"/>
    <cellStyle name="RowTitles1-Detail 2 3 2 3 6 2 3 2" xfId="11821"/>
    <cellStyle name="RowTitles1-Detail 2 3 2 3 6 2 3 2 2" xfId="11822"/>
    <cellStyle name="RowTitles1-Detail 2 3 2 3 6 2 4" xfId="11823"/>
    <cellStyle name="RowTitles1-Detail 2 3 2 3 6 2 4 2" xfId="11824"/>
    <cellStyle name="RowTitles1-Detail 2 3 2 3 6 2 5" xfId="11825"/>
    <cellStyle name="RowTitles1-Detail 2 3 2 3 6 3" xfId="11826"/>
    <cellStyle name="RowTitles1-Detail 2 3 2 3 6 3 2" xfId="11827"/>
    <cellStyle name="RowTitles1-Detail 2 3 2 3 6 3 2 2" xfId="11828"/>
    <cellStyle name="RowTitles1-Detail 2 3 2 3 6 3 2 2 2" xfId="11829"/>
    <cellStyle name="RowTitles1-Detail 2 3 2 3 6 3 2 3" xfId="11830"/>
    <cellStyle name="RowTitles1-Detail 2 3 2 3 6 3 3" xfId="11831"/>
    <cellStyle name="RowTitles1-Detail 2 3 2 3 6 3 3 2" xfId="11832"/>
    <cellStyle name="RowTitles1-Detail 2 3 2 3 6 3 3 2 2" xfId="11833"/>
    <cellStyle name="RowTitles1-Detail 2 3 2 3 6 3 4" xfId="11834"/>
    <cellStyle name="RowTitles1-Detail 2 3 2 3 6 3 4 2" xfId="11835"/>
    <cellStyle name="RowTitles1-Detail 2 3 2 3 6 3 5" xfId="11836"/>
    <cellStyle name="RowTitles1-Detail 2 3 2 3 6 4" xfId="11837"/>
    <cellStyle name="RowTitles1-Detail 2 3 2 3 6 4 2" xfId="11838"/>
    <cellStyle name="RowTitles1-Detail 2 3 2 3 6 4 2 2" xfId="11839"/>
    <cellStyle name="RowTitles1-Detail 2 3 2 3 6 4 3" xfId="11840"/>
    <cellStyle name="RowTitles1-Detail 2 3 2 3 6 5" xfId="11841"/>
    <cellStyle name="RowTitles1-Detail 2 3 2 3 6 5 2" xfId="11842"/>
    <cellStyle name="RowTitles1-Detail 2 3 2 3 6 5 2 2" xfId="11843"/>
    <cellStyle name="RowTitles1-Detail 2 3 2 3 6 6" xfId="11844"/>
    <cellStyle name="RowTitles1-Detail 2 3 2 3 6 6 2" xfId="11845"/>
    <cellStyle name="RowTitles1-Detail 2 3 2 3 6 7" xfId="11846"/>
    <cellStyle name="RowTitles1-Detail 2 3 2 3 7" xfId="11847"/>
    <cellStyle name="RowTitles1-Detail 2 3 2 3 7 2" xfId="11848"/>
    <cellStyle name="RowTitles1-Detail 2 3 2 3 7 2 2" xfId="11849"/>
    <cellStyle name="RowTitles1-Detail 2 3 2 3 7 2 2 2" xfId="11850"/>
    <cellStyle name="RowTitles1-Detail 2 3 2 3 7 2 3" xfId="11851"/>
    <cellStyle name="RowTitles1-Detail 2 3 2 3 7 3" xfId="11852"/>
    <cellStyle name="RowTitles1-Detail 2 3 2 3 7 3 2" xfId="11853"/>
    <cellStyle name="RowTitles1-Detail 2 3 2 3 7 3 2 2" xfId="11854"/>
    <cellStyle name="RowTitles1-Detail 2 3 2 3 7 4" xfId="11855"/>
    <cellStyle name="RowTitles1-Detail 2 3 2 3 7 4 2" xfId="11856"/>
    <cellStyle name="RowTitles1-Detail 2 3 2 3 7 5" xfId="11857"/>
    <cellStyle name="RowTitles1-Detail 2 3 2 3 8" xfId="11858"/>
    <cellStyle name="RowTitles1-Detail 2 3 2 3 8 2" xfId="11859"/>
    <cellStyle name="RowTitles1-Detail 2 3 2 3 9" xfId="11860"/>
    <cellStyle name="RowTitles1-Detail 2 3 2 3 9 2" xfId="11861"/>
    <cellStyle name="RowTitles1-Detail 2 3 2 3 9 2 2" xfId="11862"/>
    <cellStyle name="RowTitles1-Detail 2 3 2 3_STUD aligned by INSTIT" xfId="11863"/>
    <cellStyle name="RowTitles1-Detail 2 3 2 4" xfId="11864"/>
    <cellStyle name="RowTitles1-Detail 2 3 2 4 2" xfId="11865"/>
    <cellStyle name="RowTitles1-Detail 2 3 2 4 2 2" xfId="11866"/>
    <cellStyle name="RowTitles1-Detail 2 3 2 4 2 2 2" xfId="11867"/>
    <cellStyle name="RowTitles1-Detail 2 3 2 4 2 2 2 2" xfId="11868"/>
    <cellStyle name="RowTitles1-Detail 2 3 2 4 2 2 2 2 2" xfId="11869"/>
    <cellStyle name="RowTitles1-Detail 2 3 2 4 2 2 2 3" xfId="11870"/>
    <cellStyle name="RowTitles1-Detail 2 3 2 4 2 2 3" xfId="11871"/>
    <cellStyle name="RowTitles1-Detail 2 3 2 4 2 2 3 2" xfId="11872"/>
    <cellStyle name="RowTitles1-Detail 2 3 2 4 2 2 3 2 2" xfId="11873"/>
    <cellStyle name="RowTitles1-Detail 2 3 2 4 2 2 4" xfId="11874"/>
    <cellStyle name="RowTitles1-Detail 2 3 2 4 2 2 4 2" xfId="11875"/>
    <cellStyle name="RowTitles1-Detail 2 3 2 4 2 2 5" xfId="11876"/>
    <cellStyle name="RowTitles1-Detail 2 3 2 4 2 3" xfId="11877"/>
    <cellStyle name="RowTitles1-Detail 2 3 2 4 2 3 2" xfId="11878"/>
    <cellStyle name="RowTitles1-Detail 2 3 2 4 2 3 2 2" xfId="11879"/>
    <cellStyle name="RowTitles1-Detail 2 3 2 4 2 3 2 2 2" xfId="11880"/>
    <cellStyle name="RowTitles1-Detail 2 3 2 4 2 3 2 3" xfId="11881"/>
    <cellStyle name="RowTitles1-Detail 2 3 2 4 2 3 3" xfId="11882"/>
    <cellStyle name="RowTitles1-Detail 2 3 2 4 2 3 3 2" xfId="11883"/>
    <cellStyle name="RowTitles1-Detail 2 3 2 4 2 3 3 2 2" xfId="11884"/>
    <cellStyle name="RowTitles1-Detail 2 3 2 4 2 3 4" xfId="11885"/>
    <cellStyle name="RowTitles1-Detail 2 3 2 4 2 3 4 2" xfId="11886"/>
    <cellStyle name="RowTitles1-Detail 2 3 2 4 2 3 5" xfId="11887"/>
    <cellStyle name="RowTitles1-Detail 2 3 2 4 2 4" xfId="11888"/>
    <cellStyle name="RowTitles1-Detail 2 3 2 4 2 4 2" xfId="11889"/>
    <cellStyle name="RowTitles1-Detail 2 3 2 4 2 5" xfId="11890"/>
    <cellStyle name="RowTitles1-Detail 2 3 2 4 2 5 2" xfId="11891"/>
    <cellStyle name="RowTitles1-Detail 2 3 2 4 2 5 2 2" xfId="11892"/>
    <cellStyle name="RowTitles1-Detail 2 3 2 4 2 5 3" xfId="11893"/>
    <cellStyle name="RowTitles1-Detail 2 3 2 4 2 6" xfId="11894"/>
    <cellStyle name="RowTitles1-Detail 2 3 2 4 2 6 2" xfId="11895"/>
    <cellStyle name="RowTitles1-Detail 2 3 2 4 2 6 2 2" xfId="11896"/>
    <cellStyle name="RowTitles1-Detail 2 3 2 4 2 7" xfId="11897"/>
    <cellStyle name="RowTitles1-Detail 2 3 2 4 2 7 2" xfId="11898"/>
    <cellStyle name="RowTitles1-Detail 2 3 2 4 2 8" xfId="11899"/>
    <cellStyle name="RowTitles1-Detail 2 3 2 4 3" xfId="11900"/>
    <cellStyle name="RowTitles1-Detail 2 3 2 4 3 2" xfId="11901"/>
    <cellStyle name="RowTitles1-Detail 2 3 2 4 3 2 2" xfId="11902"/>
    <cellStyle name="RowTitles1-Detail 2 3 2 4 3 2 2 2" xfId="11903"/>
    <cellStyle name="RowTitles1-Detail 2 3 2 4 3 2 2 2 2" xfId="11904"/>
    <cellStyle name="RowTitles1-Detail 2 3 2 4 3 2 2 3" xfId="11905"/>
    <cellStyle name="RowTitles1-Detail 2 3 2 4 3 2 3" xfId="11906"/>
    <cellStyle name="RowTitles1-Detail 2 3 2 4 3 2 3 2" xfId="11907"/>
    <cellStyle name="RowTitles1-Detail 2 3 2 4 3 2 3 2 2" xfId="11908"/>
    <cellStyle name="RowTitles1-Detail 2 3 2 4 3 2 4" xfId="11909"/>
    <cellStyle name="RowTitles1-Detail 2 3 2 4 3 2 4 2" xfId="11910"/>
    <cellStyle name="RowTitles1-Detail 2 3 2 4 3 2 5" xfId="11911"/>
    <cellStyle name="RowTitles1-Detail 2 3 2 4 3 3" xfId="11912"/>
    <cellStyle name="RowTitles1-Detail 2 3 2 4 3 3 2" xfId="11913"/>
    <cellStyle name="RowTitles1-Detail 2 3 2 4 3 3 2 2" xfId="11914"/>
    <cellStyle name="RowTitles1-Detail 2 3 2 4 3 3 2 2 2" xfId="11915"/>
    <cellStyle name="RowTitles1-Detail 2 3 2 4 3 3 2 3" xfId="11916"/>
    <cellStyle name="RowTitles1-Detail 2 3 2 4 3 3 3" xfId="11917"/>
    <cellStyle name="RowTitles1-Detail 2 3 2 4 3 3 3 2" xfId="11918"/>
    <cellStyle name="RowTitles1-Detail 2 3 2 4 3 3 3 2 2" xfId="11919"/>
    <cellStyle name="RowTitles1-Detail 2 3 2 4 3 3 4" xfId="11920"/>
    <cellStyle name="RowTitles1-Detail 2 3 2 4 3 3 4 2" xfId="11921"/>
    <cellStyle name="RowTitles1-Detail 2 3 2 4 3 3 5" xfId="11922"/>
    <cellStyle name="RowTitles1-Detail 2 3 2 4 3 4" xfId="11923"/>
    <cellStyle name="RowTitles1-Detail 2 3 2 4 3 4 2" xfId="11924"/>
    <cellStyle name="RowTitles1-Detail 2 3 2 4 3 5" xfId="11925"/>
    <cellStyle name="RowTitles1-Detail 2 3 2 4 3 5 2" xfId="11926"/>
    <cellStyle name="RowTitles1-Detail 2 3 2 4 3 5 2 2" xfId="11927"/>
    <cellStyle name="RowTitles1-Detail 2 3 2 4 4" xfId="11928"/>
    <cellStyle name="RowTitles1-Detail 2 3 2 4 4 2" xfId="11929"/>
    <cellStyle name="RowTitles1-Detail 2 3 2 4 4 2 2" xfId="11930"/>
    <cellStyle name="RowTitles1-Detail 2 3 2 4 4 2 2 2" xfId="11931"/>
    <cellStyle name="RowTitles1-Detail 2 3 2 4 4 2 2 2 2" xfId="11932"/>
    <cellStyle name="RowTitles1-Detail 2 3 2 4 4 2 2 3" xfId="11933"/>
    <cellStyle name="RowTitles1-Detail 2 3 2 4 4 2 3" xfId="11934"/>
    <cellStyle name="RowTitles1-Detail 2 3 2 4 4 2 3 2" xfId="11935"/>
    <cellStyle name="RowTitles1-Detail 2 3 2 4 4 2 3 2 2" xfId="11936"/>
    <cellStyle name="RowTitles1-Detail 2 3 2 4 4 2 4" xfId="11937"/>
    <cellStyle name="RowTitles1-Detail 2 3 2 4 4 2 4 2" xfId="11938"/>
    <cellStyle name="RowTitles1-Detail 2 3 2 4 4 2 5" xfId="11939"/>
    <cellStyle name="RowTitles1-Detail 2 3 2 4 4 3" xfId="11940"/>
    <cellStyle name="RowTitles1-Detail 2 3 2 4 4 3 2" xfId="11941"/>
    <cellStyle name="RowTitles1-Detail 2 3 2 4 4 3 2 2" xfId="11942"/>
    <cellStyle name="RowTitles1-Detail 2 3 2 4 4 3 2 2 2" xfId="11943"/>
    <cellStyle name="RowTitles1-Detail 2 3 2 4 4 3 2 3" xfId="11944"/>
    <cellStyle name="RowTitles1-Detail 2 3 2 4 4 3 3" xfId="11945"/>
    <cellStyle name="RowTitles1-Detail 2 3 2 4 4 3 3 2" xfId="11946"/>
    <cellStyle name="RowTitles1-Detail 2 3 2 4 4 3 3 2 2" xfId="11947"/>
    <cellStyle name="RowTitles1-Detail 2 3 2 4 4 3 4" xfId="11948"/>
    <cellStyle name="RowTitles1-Detail 2 3 2 4 4 3 4 2" xfId="11949"/>
    <cellStyle name="RowTitles1-Detail 2 3 2 4 4 3 5" xfId="11950"/>
    <cellStyle name="RowTitles1-Detail 2 3 2 4 4 4" xfId="11951"/>
    <cellStyle name="RowTitles1-Detail 2 3 2 4 4 4 2" xfId="11952"/>
    <cellStyle name="RowTitles1-Detail 2 3 2 4 4 4 2 2" xfId="11953"/>
    <cellStyle name="RowTitles1-Detail 2 3 2 4 4 4 3" xfId="11954"/>
    <cellStyle name="RowTitles1-Detail 2 3 2 4 4 5" xfId="11955"/>
    <cellStyle name="RowTitles1-Detail 2 3 2 4 4 5 2" xfId="11956"/>
    <cellStyle name="RowTitles1-Detail 2 3 2 4 4 5 2 2" xfId="11957"/>
    <cellStyle name="RowTitles1-Detail 2 3 2 4 4 6" xfId="11958"/>
    <cellStyle name="RowTitles1-Detail 2 3 2 4 4 6 2" xfId="11959"/>
    <cellStyle name="RowTitles1-Detail 2 3 2 4 4 7" xfId="11960"/>
    <cellStyle name="RowTitles1-Detail 2 3 2 4 5" xfId="11961"/>
    <cellStyle name="RowTitles1-Detail 2 3 2 4 5 2" xfId="11962"/>
    <cellStyle name="RowTitles1-Detail 2 3 2 4 5 2 2" xfId="11963"/>
    <cellStyle name="RowTitles1-Detail 2 3 2 4 5 2 2 2" xfId="11964"/>
    <cellStyle name="RowTitles1-Detail 2 3 2 4 5 2 2 2 2" xfId="11965"/>
    <cellStyle name="RowTitles1-Detail 2 3 2 4 5 2 2 3" xfId="11966"/>
    <cellStyle name="RowTitles1-Detail 2 3 2 4 5 2 3" xfId="11967"/>
    <cellStyle name="RowTitles1-Detail 2 3 2 4 5 2 3 2" xfId="11968"/>
    <cellStyle name="RowTitles1-Detail 2 3 2 4 5 2 3 2 2" xfId="11969"/>
    <cellStyle name="RowTitles1-Detail 2 3 2 4 5 2 4" xfId="11970"/>
    <cellStyle name="RowTitles1-Detail 2 3 2 4 5 2 4 2" xfId="11971"/>
    <cellStyle name="RowTitles1-Detail 2 3 2 4 5 2 5" xfId="11972"/>
    <cellStyle name="RowTitles1-Detail 2 3 2 4 5 3" xfId="11973"/>
    <cellStyle name="RowTitles1-Detail 2 3 2 4 5 3 2" xfId="11974"/>
    <cellStyle name="RowTitles1-Detail 2 3 2 4 5 3 2 2" xfId="11975"/>
    <cellStyle name="RowTitles1-Detail 2 3 2 4 5 3 2 2 2" xfId="11976"/>
    <cellStyle name="RowTitles1-Detail 2 3 2 4 5 3 2 3" xfId="11977"/>
    <cellStyle name="RowTitles1-Detail 2 3 2 4 5 3 3" xfId="11978"/>
    <cellStyle name="RowTitles1-Detail 2 3 2 4 5 3 3 2" xfId="11979"/>
    <cellStyle name="RowTitles1-Detail 2 3 2 4 5 3 3 2 2" xfId="11980"/>
    <cellStyle name="RowTitles1-Detail 2 3 2 4 5 3 4" xfId="11981"/>
    <cellStyle name="RowTitles1-Detail 2 3 2 4 5 3 4 2" xfId="11982"/>
    <cellStyle name="RowTitles1-Detail 2 3 2 4 5 3 5" xfId="11983"/>
    <cellStyle name="RowTitles1-Detail 2 3 2 4 5 4" xfId="11984"/>
    <cellStyle name="RowTitles1-Detail 2 3 2 4 5 4 2" xfId="11985"/>
    <cellStyle name="RowTitles1-Detail 2 3 2 4 5 4 2 2" xfId="11986"/>
    <cellStyle name="RowTitles1-Detail 2 3 2 4 5 4 3" xfId="11987"/>
    <cellStyle name="RowTitles1-Detail 2 3 2 4 5 5" xfId="11988"/>
    <cellStyle name="RowTitles1-Detail 2 3 2 4 5 5 2" xfId="11989"/>
    <cellStyle name="RowTitles1-Detail 2 3 2 4 5 5 2 2" xfId="11990"/>
    <cellStyle name="RowTitles1-Detail 2 3 2 4 5 6" xfId="11991"/>
    <cellStyle name="RowTitles1-Detail 2 3 2 4 5 6 2" xfId="11992"/>
    <cellStyle name="RowTitles1-Detail 2 3 2 4 5 7" xfId="11993"/>
    <cellStyle name="RowTitles1-Detail 2 3 2 4 6" xfId="11994"/>
    <cellStyle name="RowTitles1-Detail 2 3 2 4 6 2" xfId="11995"/>
    <cellStyle name="RowTitles1-Detail 2 3 2 4 6 2 2" xfId="11996"/>
    <cellStyle name="RowTitles1-Detail 2 3 2 4 6 2 2 2" xfId="11997"/>
    <cellStyle name="RowTitles1-Detail 2 3 2 4 6 2 2 2 2" xfId="11998"/>
    <cellStyle name="RowTitles1-Detail 2 3 2 4 6 2 2 3" xfId="11999"/>
    <cellStyle name="RowTitles1-Detail 2 3 2 4 6 2 3" xfId="12000"/>
    <cellStyle name="RowTitles1-Detail 2 3 2 4 6 2 3 2" xfId="12001"/>
    <cellStyle name="RowTitles1-Detail 2 3 2 4 6 2 3 2 2" xfId="12002"/>
    <cellStyle name="RowTitles1-Detail 2 3 2 4 6 2 4" xfId="12003"/>
    <cellStyle name="RowTitles1-Detail 2 3 2 4 6 2 4 2" xfId="12004"/>
    <cellStyle name="RowTitles1-Detail 2 3 2 4 6 2 5" xfId="12005"/>
    <cellStyle name="RowTitles1-Detail 2 3 2 4 6 3" xfId="12006"/>
    <cellStyle name="RowTitles1-Detail 2 3 2 4 6 3 2" xfId="12007"/>
    <cellStyle name="RowTitles1-Detail 2 3 2 4 6 3 2 2" xfId="12008"/>
    <cellStyle name="RowTitles1-Detail 2 3 2 4 6 3 2 2 2" xfId="12009"/>
    <cellStyle name="RowTitles1-Detail 2 3 2 4 6 3 2 3" xfId="12010"/>
    <cellStyle name="RowTitles1-Detail 2 3 2 4 6 3 3" xfId="12011"/>
    <cellStyle name="RowTitles1-Detail 2 3 2 4 6 3 3 2" xfId="12012"/>
    <cellStyle name="RowTitles1-Detail 2 3 2 4 6 3 3 2 2" xfId="12013"/>
    <cellStyle name="RowTitles1-Detail 2 3 2 4 6 3 4" xfId="12014"/>
    <cellStyle name="RowTitles1-Detail 2 3 2 4 6 3 4 2" xfId="12015"/>
    <cellStyle name="RowTitles1-Detail 2 3 2 4 6 3 5" xfId="12016"/>
    <cellStyle name="RowTitles1-Detail 2 3 2 4 6 4" xfId="12017"/>
    <cellStyle name="RowTitles1-Detail 2 3 2 4 6 4 2" xfId="12018"/>
    <cellStyle name="RowTitles1-Detail 2 3 2 4 6 4 2 2" xfId="12019"/>
    <cellStyle name="RowTitles1-Detail 2 3 2 4 6 4 3" xfId="12020"/>
    <cellStyle name="RowTitles1-Detail 2 3 2 4 6 5" xfId="12021"/>
    <cellStyle name="RowTitles1-Detail 2 3 2 4 6 5 2" xfId="12022"/>
    <cellStyle name="RowTitles1-Detail 2 3 2 4 6 5 2 2" xfId="12023"/>
    <cellStyle name="RowTitles1-Detail 2 3 2 4 6 6" xfId="12024"/>
    <cellStyle name="RowTitles1-Detail 2 3 2 4 6 6 2" xfId="12025"/>
    <cellStyle name="RowTitles1-Detail 2 3 2 4 6 7" xfId="12026"/>
    <cellStyle name="RowTitles1-Detail 2 3 2 4 7" xfId="12027"/>
    <cellStyle name="RowTitles1-Detail 2 3 2 4 7 2" xfId="12028"/>
    <cellStyle name="RowTitles1-Detail 2 3 2 4 7 2 2" xfId="12029"/>
    <cellStyle name="RowTitles1-Detail 2 3 2 4 7 2 2 2" xfId="12030"/>
    <cellStyle name="RowTitles1-Detail 2 3 2 4 7 2 3" xfId="12031"/>
    <cellStyle name="RowTitles1-Detail 2 3 2 4 7 3" xfId="12032"/>
    <cellStyle name="RowTitles1-Detail 2 3 2 4 7 3 2" xfId="12033"/>
    <cellStyle name="RowTitles1-Detail 2 3 2 4 7 3 2 2" xfId="12034"/>
    <cellStyle name="RowTitles1-Detail 2 3 2 4 7 4" xfId="12035"/>
    <cellStyle name="RowTitles1-Detail 2 3 2 4 7 4 2" xfId="12036"/>
    <cellStyle name="RowTitles1-Detail 2 3 2 4 7 5" xfId="12037"/>
    <cellStyle name="RowTitles1-Detail 2 3 2 4 8" xfId="12038"/>
    <cellStyle name="RowTitles1-Detail 2 3 2 4 8 2" xfId="12039"/>
    <cellStyle name="RowTitles1-Detail 2 3 2 4 8 2 2" xfId="12040"/>
    <cellStyle name="RowTitles1-Detail 2 3 2 4 8 2 2 2" xfId="12041"/>
    <cellStyle name="RowTitles1-Detail 2 3 2 4 8 2 3" xfId="12042"/>
    <cellStyle name="RowTitles1-Detail 2 3 2 4 8 3" xfId="12043"/>
    <cellStyle name="RowTitles1-Detail 2 3 2 4 8 3 2" xfId="12044"/>
    <cellStyle name="RowTitles1-Detail 2 3 2 4 8 3 2 2" xfId="12045"/>
    <cellStyle name="RowTitles1-Detail 2 3 2 4 8 4" xfId="12046"/>
    <cellStyle name="RowTitles1-Detail 2 3 2 4 8 4 2" xfId="12047"/>
    <cellStyle name="RowTitles1-Detail 2 3 2 4 8 5" xfId="12048"/>
    <cellStyle name="RowTitles1-Detail 2 3 2 4 9" xfId="12049"/>
    <cellStyle name="RowTitles1-Detail 2 3 2 4 9 2" xfId="12050"/>
    <cellStyle name="RowTitles1-Detail 2 3 2 4 9 2 2" xfId="12051"/>
    <cellStyle name="RowTitles1-Detail 2 3 2 4_STUD aligned by INSTIT" xfId="12052"/>
    <cellStyle name="RowTitles1-Detail 2 3 2 5" xfId="12053"/>
    <cellStyle name="RowTitles1-Detail 2 3 2 5 2" xfId="12054"/>
    <cellStyle name="RowTitles1-Detail 2 3 2 5 2 2" xfId="12055"/>
    <cellStyle name="RowTitles1-Detail 2 3 2 5 2 2 2" xfId="12056"/>
    <cellStyle name="RowTitles1-Detail 2 3 2 5 2 2 2 2" xfId="12057"/>
    <cellStyle name="RowTitles1-Detail 2 3 2 5 2 2 2 2 2" xfId="12058"/>
    <cellStyle name="RowTitles1-Detail 2 3 2 5 2 2 2 3" xfId="12059"/>
    <cellStyle name="RowTitles1-Detail 2 3 2 5 2 2 3" xfId="12060"/>
    <cellStyle name="RowTitles1-Detail 2 3 2 5 2 2 3 2" xfId="12061"/>
    <cellStyle name="RowTitles1-Detail 2 3 2 5 2 2 3 2 2" xfId="12062"/>
    <cellStyle name="RowTitles1-Detail 2 3 2 5 2 2 4" xfId="12063"/>
    <cellStyle name="RowTitles1-Detail 2 3 2 5 2 2 4 2" xfId="12064"/>
    <cellStyle name="RowTitles1-Detail 2 3 2 5 2 2 5" xfId="12065"/>
    <cellStyle name="RowTitles1-Detail 2 3 2 5 2 3" xfId="12066"/>
    <cellStyle name="RowTitles1-Detail 2 3 2 5 2 3 2" xfId="12067"/>
    <cellStyle name="RowTitles1-Detail 2 3 2 5 2 3 2 2" xfId="12068"/>
    <cellStyle name="RowTitles1-Detail 2 3 2 5 2 3 2 2 2" xfId="12069"/>
    <cellStyle name="RowTitles1-Detail 2 3 2 5 2 3 2 3" xfId="12070"/>
    <cellStyle name="RowTitles1-Detail 2 3 2 5 2 3 3" xfId="12071"/>
    <cellStyle name="RowTitles1-Detail 2 3 2 5 2 3 3 2" xfId="12072"/>
    <cellStyle name="RowTitles1-Detail 2 3 2 5 2 3 3 2 2" xfId="12073"/>
    <cellStyle name="RowTitles1-Detail 2 3 2 5 2 3 4" xfId="12074"/>
    <cellStyle name="RowTitles1-Detail 2 3 2 5 2 3 4 2" xfId="12075"/>
    <cellStyle name="RowTitles1-Detail 2 3 2 5 2 3 5" xfId="12076"/>
    <cellStyle name="RowTitles1-Detail 2 3 2 5 2 4" xfId="12077"/>
    <cellStyle name="RowTitles1-Detail 2 3 2 5 2 4 2" xfId="12078"/>
    <cellStyle name="RowTitles1-Detail 2 3 2 5 2 5" xfId="12079"/>
    <cellStyle name="RowTitles1-Detail 2 3 2 5 2 5 2" xfId="12080"/>
    <cellStyle name="RowTitles1-Detail 2 3 2 5 2 5 2 2" xfId="12081"/>
    <cellStyle name="RowTitles1-Detail 2 3 2 5 2 5 3" xfId="12082"/>
    <cellStyle name="RowTitles1-Detail 2 3 2 5 2 6" xfId="12083"/>
    <cellStyle name="RowTitles1-Detail 2 3 2 5 2 6 2" xfId="12084"/>
    <cellStyle name="RowTitles1-Detail 2 3 2 5 2 6 2 2" xfId="12085"/>
    <cellStyle name="RowTitles1-Detail 2 3 2 5 3" xfId="12086"/>
    <cellStyle name="RowTitles1-Detail 2 3 2 5 3 2" xfId="12087"/>
    <cellStyle name="RowTitles1-Detail 2 3 2 5 3 2 2" xfId="12088"/>
    <cellStyle name="RowTitles1-Detail 2 3 2 5 3 2 2 2" xfId="12089"/>
    <cellStyle name="RowTitles1-Detail 2 3 2 5 3 2 2 2 2" xfId="12090"/>
    <cellStyle name="RowTitles1-Detail 2 3 2 5 3 2 2 3" xfId="12091"/>
    <cellStyle name="RowTitles1-Detail 2 3 2 5 3 2 3" xfId="12092"/>
    <cellStyle name="RowTitles1-Detail 2 3 2 5 3 2 3 2" xfId="12093"/>
    <cellStyle name="RowTitles1-Detail 2 3 2 5 3 2 3 2 2" xfId="12094"/>
    <cellStyle name="RowTitles1-Detail 2 3 2 5 3 2 4" xfId="12095"/>
    <cellStyle name="RowTitles1-Detail 2 3 2 5 3 2 4 2" xfId="12096"/>
    <cellStyle name="RowTitles1-Detail 2 3 2 5 3 2 5" xfId="12097"/>
    <cellStyle name="RowTitles1-Detail 2 3 2 5 3 3" xfId="12098"/>
    <cellStyle name="RowTitles1-Detail 2 3 2 5 3 3 2" xfId="12099"/>
    <cellStyle name="RowTitles1-Detail 2 3 2 5 3 3 2 2" xfId="12100"/>
    <cellStyle name="RowTitles1-Detail 2 3 2 5 3 3 2 2 2" xfId="12101"/>
    <cellStyle name="RowTitles1-Detail 2 3 2 5 3 3 2 3" xfId="12102"/>
    <cellStyle name="RowTitles1-Detail 2 3 2 5 3 3 3" xfId="12103"/>
    <cellStyle name="RowTitles1-Detail 2 3 2 5 3 3 3 2" xfId="12104"/>
    <cellStyle name="RowTitles1-Detail 2 3 2 5 3 3 3 2 2" xfId="12105"/>
    <cellStyle name="RowTitles1-Detail 2 3 2 5 3 3 4" xfId="12106"/>
    <cellStyle name="RowTitles1-Detail 2 3 2 5 3 3 4 2" xfId="12107"/>
    <cellStyle name="RowTitles1-Detail 2 3 2 5 3 3 5" xfId="12108"/>
    <cellStyle name="RowTitles1-Detail 2 3 2 5 3 4" xfId="12109"/>
    <cellStyle name="RowTitles1-Detail 2 3 2 5 3 4 2" xfId="12110"/>
    <cellStyle name="RowTitles1-Detail 2 3 2 5 3 5" xfId="12111"/>
    <cellStyle name="RowTitles1-Detail 2 3 2 5 3 5 2" xfId="12112"/>
    <cellStyle name="RowTitles1-Detail 2 3 2 5 3 5 2 2" xfId="12113"/>
    <cellStyle name="RowTitles1-Detail 2 3 2 5 3 6" xfId="12114"/>
    <cellStyle name="RowTitles1-Detail 2 3 2 5 3 6 2" xfId="12115"/>
    <cellStyle name="RowTitles1-Detail 2 3 2 5 3 7" xfId="12116"/>
    <cellStyle name="RowTitles1-Detail 2 3 2 5 4" xfId="12117"/>
    <cellStyle name="RowTitles1-Detail 2 3 2 5 4 2" xfId="12118"/>
    <cellStyle name="RowTitles1-Detail 2 3 2 5 4 2 2" xfId="12119"/>
    <cellStyle name="RowTitles1-Detail 2 3 2 5 4 2 2 2" xfId="12120"/>
    <cellStyle name="RowTitles1-Detail 2 3 2 5 4 2 2 2 2" xfId="12121"/>
    <cellStyle name="RowTitles1-Detail 2 3 2 5 4 2 2 3" xfId="12122"/>
    <cellStyle name="RowTitles1-Detail 2 3 2 5 4 2 3" xfId="12123"/>
    <cellStyle name="RowTitles1-Detail 2 3 2 5 4 2 3 2" xfId="12124"/>
    <cellStyle name="RowTitles1-Detail 2 3 2 5 4 2 3 2 2" xfId="12125"/>
    <cellStyle name="RowTitles1-Detail 2 3 2 5 4 2 4" xfId="12126"/>
    <cellStyle name="RowTitles1-Detail 2 3 2 5 4 2 4 2" xfId="12127"/>
    <cellStyle name="RowTitles1-Detail 2 3 2 5 4 2 5" xfId="12128"/>
    <cellStyle name="RowTitles1-Detail 2 3 2 5 4 3" xfId="12129"/>
    <cellStyle name="RowTitles1-Detail 2 3 2 5 4 3 2" xfId="12130"/>
    <cellStyle name="RowTitles1-Detail 2 3 2 5 4 3 2 2" xfId="12131"/>
    <cellStyle name="RowTitles1-Detail 2 3 2 5 4 3 2 2 2" xfId="12132"/>
    <cellStyle name="RowTitles1-Detail 2 3 2 5 4 3 2 3" xfId="12133"/>
    <cellStyle name="RowTitles1-Detail 2 3 2 5 4 3 3" xfId="12134"/>
    <cellStyle name="RowTitles1-Detail 2 3 2 5 4 3 3 2" xfId="12135"/>
    <cellStyle name="RowTitles1-Detail 2 3 2 5 4 3 3 2 2" xfId="12136"/>
    <cellStyle name="RowTitles1-Detail 2 3 2 5 4 3 4" xfId="12137"/>
    <cellStyle name="RowTitles1-Detail 2 3 2 5 4 3 4 2" xfId="12138"/>
    <cellStyle name="RowTitles1-Detail 2 3 2 5 4 3 5" xfId="12139"/>
    <cellStyle name="RowTitles1-Detail 2 3 2 5 4 4" xfId="12140"/>
    <cellStyle name="RowTitles1-Detail 2 3 2 5 4 4 2" xfId="12141"/>
    <cellStyle name="RowTitles1-Detail 2 3 2 5 4 5" xfId="12142"/>
    <cellStyle name="RowTitles1-Detail 2 3 2 5 4 5 2" xfId="12143"/>
    <cellStyle name="RowTitles1-Detail 2 3 2 5 4 5 2 2" xfId="12144"/>
    <cellStyle name="RowTitles1-Detail 2 3 2 5 4 5 3" xfId="12145"/>
    <cellStyle name="RowTitles1-Detail 2 3 2 5 4 6" xfId="12146"/>
    <cellStyle name="RowTitles1-Detail 2 3 2 5 4 6 2" xfId="12147"/>
    <cellStyle name="RowTitles1-Detail 2 3 2 5 4 6 2 2" xfId="12148"/>
    <cellStyle name="RowTitles1-Detail 2 3 2 5 4 7" xfId="12149"/>
    <cellStyle name="RowTitles1-Detail 2 3 2 5 4 7 2" xfId="12150"/>
    <cellStyle name="RowTitles1-Detail 2 3 2 5 4 8" xfId="12151"/>
    <cellStyle name="RowTitles1-Detail 2 3 2 5 5" xfId="12152"/>
    <cellStyle name="RowTitles1-Detail 2 3 2 5 5 2" xfId="12153"/>
    <cellStyle name="RowTitles1-Detail 2 3 2 5 5 2 2" xfId="12154"/>
    <cellStyle name="RowTitles1-Detail 2 3 2 5 5 2 2 2" xfId="12155"/>
    <cellStyle name="RowTitles1-Detail 2 3 2 5 5 2 2 2 2" xfId="12156"/>
    <cellStyle name="RowTitles1-Detail 2 3 2 5 5 2 2 3" xfId="12157"/>
    <cellStyle name="RowTitles1-Detail 2 3 2 5 5 2 3" xfId="12158"/>
    <cellStyle name="RowTitles1-Detail 2 3 2 5 5 2 3 2" xfId="12159"/>
    <cellStyle name="RowTitles1-Detail 2 3 2 5 5 2 3 2 2" xfId="12160"/>
    <cellStyle name="RowTitles1-Detail 2 3 2 5 5 2 4" xfId="12161"/>
    <cellStyle name="RowTitles1-Detail 2 3 2 5 5 2 4 2" xfId="12162"/>
    <cellStyle name="RowTitles1-Detail 2 3 2 5 5 2 5" xfId="12163"/>
    <cellStyle name="RowTitles1-Detail 2 3 2 5 5 3" xfId="12164"/>
    <cellStyle name="RowTitles1-Detail 2 3 2 5 5 3 2" xfId="12165"/>
    <cellStyle name="RowTitles1-Detail 2 3 2 5 5 3 2 2" xfId="12166"/>
    <cellStyle name="RowTitles1-Detail 2 3 2 5 5 3 2 2 2" xfId="12167"/>
    <cellStyle name="RowTitles1-Detail 2 3 2 5 5 3 2 3" xfId="12168"/>
    <cellStyle name="RowTitles1-Detail 2 3 2 5 5 3 3" xfId="12169"/>
    <cellStyle name="RowTitles1-Detail 2 3 2 5 5 3 3 2" xfId="12170"/>
    <cellStyle name="RowTitles1-Detail 2 3 2 5 5 3 3 2 2" xfId="12171"/>
    <cellStyle name="RowTitles1-Detail 2 3 2 5 5 3 4" xfId="12172"/>
    <cellStyle name="RowTitles1-Detail 2 3 2 5 5 3 4 2" xfId="12173"/>
    <cellStyle name="RowTitles1-Detail 2 3 2 5 5 3 5" xfId="12174"/>
    <cellStyle name="RowTitles1-Detail 2 3 2 5 5 4" xfId="12175"/>
    <cellStyle name="RowTitles1-Detail 2 3 2 5 5 4 2" xfId="12176"/>
    <cellStyle name="RowTitles1-Detail 2 3 2 5 5 4 2 2" xfId="12177"/>
    <cellStyle name="RowTitles1-Detail 2 3 2 5 5 4 3" xfId="12178"/>
    <cellStyle name="RowTitles1-Detail 2 3 2 5 5 5" xfId="12179"/>
    <cellStyle name="RowTitles1-Detail 2 3 2 5 5 5 2" xfId="12180"/>
    <cellStyle name="RowTitles1-Detail 2 3 2 5 5 5 2 2" xfId="12181"/>
    <cellStyle name="RowTitles1-Detail 2 3 2 5 5 6" xfId="12182"/>
    <cellStyle name="RowTitles1-Detail 2 3 2 5 5 6 2" xfId="12183"/>
    <cellStyle name="RowTitles1-Detail 2 3 2 5 5 7" xfId="12184"/>
    <cellStyle name="RowTitles1-Detail 2 3 2 5 6" xfId="12185"/>
    <cellStyle name="RowTitles1-Detail 2 3 2 5 6 2" xfId="12186"/>
    <cellStyle name="RowTitles1-Detail 2 3 2 5 6 2 2" xfId="12187"/>
    <cellStyle name="RowTitles1-Detail 2 3 2 5 6 2 2 2" xfId="12188"/>
    <cellStyle name="RowTitles1-Detail 2 3 2 5 6 2 2 2 2" xfId="12189"/>
    <cellStyle name="RowTitles1-Detail 2 3 2 5 6 2 2 3" xfId="12190"/>
    <cellStyle name="RowTitles1-Detail 2 3 2 5 6 2 3" xfId="12191"/>
    <cellStyle name="RowTitles1-Detail 2 3 2 5 6 2 3 2" xfId="12192"/>
    <cellStyle name="RowTitles1-Detail 2 3 2 5 6 2 3 2 2" xfId="12193"/>
    <cellStyle name="RowTitles1-Detail 2 3 2 5 6 2 4" xfId="12194"/>
    <cellStyle name="RowTitles1-Detail 2 3 2 5 6 2 4 2" xfId="12195"/>
    <cellStyle name="RowTitles1-Detail 2 3 2 5 6 2 5" xfId="12196"/>
    <cellStyle name="RowTitles1-Detail 2 3 2 5 6 3" xfId="12197"/>
    <cellStyle name="RowTitles1-Detail 2 3 2 5 6 3 2" xfId="12198"/>
    <cellStyle name="RowTitles1-Detail 2 3 2 5 6 3 2 2" xfId="12199"/>
    <cellStyle name="RowTitles1-Detail 2 3 2 5 6 3 2 2 2" xfId="12200"/>
    <cellStyle name="RowTitles1-Detail 2 3 2 5 6 3 2 3" xfId="12201"/>
    <cellStyle name="RowTitles1-Detail 2 3 2 5 6 3 3" xfId="12202"/>
    <cellStyle name="RowTitles1-Detail 2 3 2 5 6 3 3 2" xfId="12203"/>
    <cellStyle name="RowTitles1-Detail 2 3 2 5 6 3 3 2 2" xfId="12204"/>
    <cellStyle name="RowTitles1-Detail 2 3 2 5 6 3 4" xfId="12205"/>
    <cellStyle name="RowTitles1-Detail 2 3 2 5 6 3 4 2" xfId="12206"/>
    <cellStyle name="RowTitles1-Detail 2 3 2 5 6 3 5" xfId="12207"/>
    <cellStyle name="RowTitles1-Detail 2 3 2 5 6 4" xfId="12208"/>
    <cellStyle name="RowTitles1-Detail 2 3 2 5 6 4 2" xfId="12209"/>
    <cellStyle name="RowTitles1-Detail 2 3 2 5 6 4 2 2" xfId="12210"/>
    <cellStyle name="RowTitles1-Detail 2 3 2 5 6 4 3" xfId="12211"/>
    <cellStyle name="RowTitles1-Detail 2 3 2 5 6 5" xfId="12212"/>
    <cellStyle name="RowTitles1-Detail 2 3 2 5 6 5 2" xfId="12213"/>
    <cellStyle name="RowTitles1-Detail 2 3 2 5 6 5 2 2" xfId="12214"/>
    <cellStyle name="RowTitles1-Detail 2 3 2 5 6 6" xfId="12215"/>
    <cellStyle name="RowTitles1-Detail 2 3 2 5 6 6 2" xfId="12216"/>
    <cellStyle name="RowTitles1-Detail 2 3 2 5 6 7" xfId="12217"/>
    <cellStyle name="RowTitles1-Detail 2 3 2 5 7" xfId="12218"/>
    <cellStyle name="RowTitles1-Detail 2 3 2 5 7 2" xfId="12219"/>
    <cellStyle name="RowTitles1-Detail 2 3 2 5 7 2 2" xfId="12220"/>
    <cellStyle name="RowTitles1-Detail 2 3 2 5 7 2 2 2" xfId="12221"/>
    <cellStyle name="RowTitles1-Detail 2 3 2 5 7 2 3" xfId="12222"/>
    <cellStyle name="RowTitles1-Detail 2 3 2 5 7 3" xfId="12223"/>
    <cellStyle name="RowTitles1-Detail 2 3 2 5 7 3 2" xfId="12224"/>
    <cellStyle name="RowTitles1-Detail 2 3 2 5 7 3 2 2" xfId="12225"/>
    <cellStyle name="RowTitles1-Detail 2 3 2 5 7 4" xfId="12226"/>
    <cellStyle name="RowTitles1-Detail 2 3 2 5 7 4 2" xfId="12227"/>
    <cellStyle name="RowTitles1-Detail 2 3 2 5 7 5" xfId="12228"/>
    <cellStyle name="RowTitles1-Detail 2 3 2 5 8" xfId="12229"/>
    <cellStyle name="RowTitles1-Detail 2 3 2 5 8 2" xfId="12230"/>
    <cellStyle name="RowTitles1-Detail 2 3 2 5 9" xfId="12231"/>
    <cellStyle name="RowTitles1-Detail 2 3 2 5 9 2" xfId="12232"/>
    <cellStyle name="RowTitles1-Detail 2 3 2 5 9 2 2" xfId="12233"/>
    <cellStyle name="RowTitles1-Detail 2 3 2 5_STUD aligned by INSTIT" xfId="12234"/>
    <cellStyle name="RowTitles1-Detail 2 3 2 6" xfId="12235"/>
    <cellStyle name="RowTitles1-Detail 2 3 2 6 2" xfId="12236"/>
    <cellStyle name="RowTitles1-Detail 2 3 2 6 2 2" xfId="12237"/>
    <cellStyle name="RowTitles1-Detail 2 3 2 6 2 2 2" xfId="12238"/>
    <cellStyle name="RowTitles1-Detail 2 3 2 6 2 2 2 2" xfId="12239"/>
    <cellStyle name="RowTitles1-Detail 2 3 2 6 2 2 3" xfId="12240"/>
    <cellStyle name="RowTitles1-Detail 2 3 2 6 2 3" xfId="12241"/>
    <cellStyle name="RowTitles1-Detail 2 3 2 6 2 3 2" xfId="12242"/>
    <cellStyle name="RowTitles1-Detail 2 3 2 6 2 3 2 2" xfId="12243"/>
    <cellStyle name="RowTitles1-Detail 2 3 2 6 2 4" xfId="12244"/>
    <cellStyle name="RowTitles1-Detail 2 3 2 6 2 4 2" xfId="12245"/>
    <cellStyle name="RowTitles1-Detail 2 3 2 6 2 5" xfId="12246"/>
    <cellStyle name="RowTitles1-Detail 2 3 2 6 3" xfId="12247"/>
    <cellStyle name="RowTitles1-Detail 2 3 2 6 3 2" xfId="12248"/>
    <cellStyle name="RowTitles1-Detail 2 3 2 6 3 2 2" xfId="12249"/>
    <cellStyle name="RowTitles1-Detail 2 3 2 6 3 2 2 2" xfId="12250"/>
    <cellStyle name="RowTitles1-Detail 2 3 2 6 3 2 3" xfId="12251"/>
    <cellStyle name="RowTitles1-Detail 2 3 2 6 3 3" xfId="12252"/>
    <cellStyle name="RowTitles1-Detail 2 3 2 6 3 3 2" xfId="12253"/>
    <cellStyle name="RowTitles1-Detail 2 3 2 6 3 3 2 2" xfId="12254"/>
    <cellStyle name="RowTitles1-Detail 2 3 2 6 3 4" xfId="12255"/>
    <cellStyle name="RowTitles1-Detail 2 3 2 6 3 4 2" xfId="12256"/>
    <cellStyle name="RowTitles1-Detail 2 3 2 6 3 5" xfId="12257"/>
    <cellStyle name="RowTitles1-Detail 2 3 2 6 4" xfId="12258"/>
    <cellStyle name="RowTitles1-Detail 2 3 2 6 4 2" xfId="12259"/>
    <cellStyle name="RowTitles1-Detail 2 3 2 6 5" xfId="12260"/>
    <cellStyle name="RowTitles1-Detail 2 3 2 6 5 2" xfId="12261"/>
    <cellStyle name="RowTitles1-Detail 2 3 2 6 5 2 2" xfId="12262"/>
    <cellStyle name="RowTitles1-Detail 2 3 2 6 5 3" xfId="12263"/>
    <cellStyle name="RowTitles1-Detail 2 3 2 6 6" xfId="12264"/>
    <cellStyle name="RowTitles1-Detail 2 3 2 6 6 2" xfId="12265"/>
    <cellStyle name="RowTitles1-Detail 2 3 2 6 6 2 2" xfId="12266"/>
    <cellStyle name="RowTitles1-Detail 2 3 2 7" xfId="12267"/>
    <cellStyle name="RowTitles1-Detail 2 3 2 7 2" xfId="12268"/>
    <cellStyle name="RowTitles1-Detail 2 3 2 7 2 2" xfId="12269"/>
    <cellStyle name="RowTitles1-Detail 2 3 2 7 2 2 2" xfId="12270"/>
    <cellStyle name="RowTitles1-Detail 2 3 2 7 2 2 2 2" xfId="12271"/>
    <cellStyle name="RowTitles1-Detail 2 3 2 7 2 2 3" xfId="12272"/>
    <cellStyle name="RowTitles1-Detail 2 3 2 7 2 3" xfId="12273"/>
    <cellStyle name="RowTitles1-Detail 2 3 2 7 2 3 2" xfId="12274"/>
    <cellStyle name="RowTitles1-Detail 2 3 2 7 2 3 2 2" xfId="12275"/>
    <cellStyle name="RowTitles1-Detail 2 3 2 7 2 4" xfId="12276"/>
    <cellStyle name="RowTitles1-Detail 2 3 2 7 2 4 2" xfId="12277"/>
    <cellStyle name="RowTitles1-Detail 2 3 2 7 2 5" xfId="12278"/>
    <cellStyle name="RowTitles1-Detail 2 3 2 7 3" xfId="12279"/>
    <cellStyle name="RowTitles1-Detail 2 3 2 7 3 2" xfId="12280"/>
    <cellStyle name="RowTitles1-Detail 2 3 2 7 3 2 2" xfId="12281"/>
    <cellStyle name="RowTitles1-Detail 2 3 2 7 3 2 2 2" xfId="12282"/>
    <cellStyle name="RowTitles1-Detail 2 3 2 7 3 2 3" xfId="12283"/>
    <cellStyle name="RowTitles1-Detail 2 3 2 7 3 3" xfId="12284"/>
    <cellStyle name="RowTitles1-Detail 2 3 2 7 3 3 2" xfId="12285"/>
    <cellStyle name="RowTitles1-Detail 2 3 2 7 3 3 2 2" xfId="12286"/>
    <cellStyle name="RowTitles1-Detail 2 3 2 7 3 4" xfId="12287"/>
    <cellStyle name="RowTitles1-Detail 2 3 2 7 3 4 2" xfId="12288"/>
    <cellStyle name="RowTitles1-Detail 2 3 2 7 3 5" xfId="12289"/>
    <cellStyle name="RowTitles1-Detail 2 3 2 7 4" xfId="12290"/>
    <cellStyle name="RowTitles1-Detail 2 3 2 7 4 2" xfId="12291"/>
    <cellStyle name="RowTitles1-Detail 2 3 2 7 5" xfId="12292"/>
    <cellStyle name="RowTitles1-Detail 2 3 2 7 5 2" xfId="12293"/>
    <cellStyle name="RowTitles1-Detail 2 3 2 7 5 2 2" xfId="12294"/>
    <cellStyle name="RowTitles1-Detail 2 3 2 7 6" xfId="12295"/>
    <cellStyle name="RowTitles1-Detail 2 3 2 7 6 2" xfId="12296"/>
    <cellStyle name="RowTitles1-Detail 2 3 2 7 7" xfId="12297"/>
    <cellStyle name="RowTitles1-Detail 2 3 2 8" xfId="12298"/>
    <cellStyle name="RowTitles1-Detail 2 3 2 8 2" xfId="12299"/>
    <cellStyle name="RowTitles1-Detail 2 3 2 8 2 2" xfId="12300"/>
    <cellStyle name="RowTitles1-Detail 2 3 2 8 2 2 2" xfId="12301"/>
    <cellStyle name="RowTitles1-Detail 2 3 2 8 2 2 2 2" xfId="12302"/>
    <cellStyle name="RowTitles1-Detail 2 3 2 8 2 2 3" xfId="12303"/>
    <cellStyle name="RowTitles1-Detail 2 3 2 8 2 3" xfId="12304"/>
    <cellStyle name="RowTitles1-Detail 2 3 2 8 2 3 2" xfId="12305"/>
    <cellStyle name="RowTitles1-Detail 2 3 2 8 2 3 2 2" xfId="12306"/>
    <cellStyle name="RowTitles1-Detail 2 3 2 8 2 4" xfId="12307"/>
    <cellStyle name="RowTitles1-Detail 2 3 2 8 2 4 2" xfId="12308"/>
    <cellStyle name="RowTitles1-Detail 2 3 2 8 2 5" xfId="12309"/>
    <cellStyle name="RowTitles1-Detail 2 3 2 8 3" xfId="12310"/>
    <cellStyle name="RowTitles1-Detail 2 3 2 8 3 2" xfId="12311"/>
    <cellStyle name="RowTitles1-Detail 2 3 2 8 3 2 2" xfId="12312"/>
    <cellStyle name="RowTitles1-Detail 2 3 2 8 3 2 2 2" xfId="12313"/>
    <cellStyle name="RowTitles1-Detail 2 3 2 8 3 2 3" xfId="12314"/>
    <cellStyle name="RowTitles1-Detail 2 3 2 8 3 3" xfId="12315"/>
    <cellStyle name="RowTitles1-Detail 2 3 2 8 3 3 2" xfId="12316"/>
    <cellStyle name="RowTitles1-Detail 2 3 2 8 3 3 2 2" xfId="12317"/>
    <cellStyle name="RowTitles1-Detail 2 3 2 8 3 4" xfId="12318"/>
    <cellStyle name="RowTitles1-Detail 2 3 2 8 3 4 2" xfId="12319"/>
    <cellStyle name="RowTitles1-Detail 2 3 2 8 3 5" xfId="12320"/>
    <cellStyle name="RowTitles1-Detail 2 3 2 8 4" xfId="12321"/>
    <cellStyle name="RowTitles1-Detail 2 3 2 8 4 2" xfId="12322"/>
    <cellStyle name="RowTitles1-Detail 2 3 2 8 5" xfId="12323"/>
    <cellStyle name="RowTitles1-Detail 2 3 2 8 5 2" xfId="12324"/>
    <cellStyle name="RowTitles1-Detail 2 3 2 8 5 2 2" xfId="12325"/>
    <cellStyle name="RowTitles1-Detail 2 3 2 8 5 3" xfId="12326"/>
    <cellStyle name="RowTitles1-Detail 2 3 2 8 6" xfId="12327"/>
    <cellStyle name="RowTitles1-Detail 2 3 2 8 6 2" xfId="12328"/>
    <cellStyle name="RowTitles1-Detail 2 3 2 8 6 2 2" xfId="12329"/>
    <cellStyle name="RowTitles1-Detail 2 3 2 8 7" xfId="12330"/>
    <cellStyle name="RowTitles1-Detail 2 3 2 8 7 2" xfId="12331"/>
    <cellStyle name="RowTitles1-Detail 2 3 2 8 8" xfId="12332"/>
    <cellStyle name="RowTitles1-Detail 2 3 2 9" xfId="12333"/>
    <cellStyle name="RowTitles1-Detail 2 3 2 9 2" xfId="12334"/>
    <cellStyle name="RowTitles1-Detail 2 3 2 9 2 2" xfId="12335"/>
    <cellStyle name="RowTitles1-Detail 2 3 2 9 2 2 2" xfId="12336"/>
    <cellStyle name="RowTitles1-Detail 2 3 2 9 2 2 2 2" xfId="12337"/>
    <cellStyle name="RowTitles1-Detail 2 3 2 9 2 2 3" xfId="12338"/>
    <cellStyle name="RowTitles1-Detail 2 3 2 9 2 3" xfId="12339"/>
    <cellStyle name="RowTitles1-Detail 2 3 2 9 2 3 2" xfId="12340"/>
    <cellStyle name="RowTitles1-Detail 2 3 2 9 2 3 2 2" xfId="12341"/>
    <cellStyle name="RowTitles1-Detail 2 3 2 9 2 4" xfId="12342"/>
    <cellStyle name="RowTitles1-Detail 2 3 2 9 2 4 2" xfId="12343"/>
    <cellStyle name="RowTitles1-Detail 2 3 2 9 2 5" xfId="12344"/>
    <cellStyle name="RowTitles1-Detail 2 3 2 9 3" xfId="12345"/>
    <cellStyle name="RowTitles1-Detail 2 3 2 9 3 2" xfId="12346"/>
    <cellStyle name="RowTitles1-Detail 2 3 2 9 3 2 2" xfId="12347"/>
    <cellStyle name="RowTitles1-Detail 2 3 2 9 3 2 2 2" xfId="12348"/>
    <cellStyle name="RowTitles1-Detail 2 3 2 9 3 2 3" xfId="12349"/>
    <cellStyle name="RowTitles1-Detail 2 3 2 9 3 3" xfId="12350"/>
    <cellStyle name="RowTitles1-Detail 2 3 2 9 3 3 2" xfId="12351"/>
    <cellStyle name="RowTitles1-Detail 2 3 2 9 3 3 2 2" xfId="12352"/>
    <cellStyle name="RowTitles1-Detail 2 3 2 9 3 4" xfId="12353"/>
    <cellStyle name="RowTitles1-Detail 2 3 2 9 3 4 2" xfId="12354"/>
    <cellStyle name="RowTitles1-Detail 2 3 2 9 3 5" xfId="12355"/>
    <cellStyle name="RowTitles1-Detail 2 3 2 9 4" xfId="12356"/>
    <cellStyle name="RowTitles1-Detail 2 3 2 9 4 2" xfId="12357"/>
    <cellStyle name="RowTitles1-Detail 2 3 2 9 4 2 2" xfId="12358"/>
    <cellStyle name="RowTitles1-Detail 2 3 2 9 4 3" xfId="12359"/>
    <cellStyle name="RowTitles1-Detail 2 3 2 9 5" xfId="12360"/>
    <cellStyle name="RowTitles1-Detail 2 3 2 9 5 2" xfId="12361"/>
    <cellStyle name="RowTitles1-Detail 2 3 2 9 5 2 2" xfId="12362"/>
    <cellStyle name="RowTitles1-Detail 2 3 2 9 6" xfId="12363"/>
    <cellStyle name="RowTitles1-Detail 2 3 2 9 6 2" xfId="12364"/>
    <cellStyle name="RowTitles1-Detail 2 3 2 9 7" xfId="12365"/>
    <cellStyle name="RowTitles1-Detail 2 3 2_STUD aligned by INSTIT" xfId="12366"/>
    <cellStyle name="RowTitles1-Detail 2 3 3" xfId="12367"/>
    <cellStyle name="RowTitles1-Detail 2 3 3 10" xfId="12368"/>
    <cellStyle name="RowTitles1-Detail 2 3 3 10 2" xfId="12369"/>
    <cellStyle name="RowTitles1-Detail 2 3 3 10 2 2" xfId="12370"/>
    <cellStyle name="RowTitles1-Detail 2 3 3 10 2 2 2" xfId="12371"/>
    <cellStyle name="RowTitles1-Detail 2 3 3 10 2 3" xfId="12372"/>
    <cellStyle name="RowTitles1-Detail 2 3 3 10 3" xfId="12373"/>
    <cellStyle name="RowTitles1-Detail 2 3 3 10 3 2" xfId="12374"/>
    <cellStyle name="RowTitles1-Detail 2 3 3 10 3 2 2" xfId="12375"/>
    <cellStyle name="RowTitles1-Detail 2 3 3 10 4" xfId="12376"/>
    <cellStyle name="RowTitles1-Detail 2 3 3 10 4 2" xfId="12377"/>
    <cellStyle name="RowTitles1-Detail 2 3 3 10 5" xfId="12378"/>
    <cellStyle name="RowTitles1-Detail 2 3 3 11" xfId="12379"/>
    <cellStyle name="RowTitles1-Detail 2 3 3 11 2" xfId="12380"/>
    <cellStyle name="RowTitles1-Detail 2 3 3 12" xfId="12381"/>
    <cellStyle name="RowTitles1-Detail 2 3 3 12 2" xfId="12382"/>
    <cellStyle name="RowTitles1-Detail 2 3 3 12 2 2" xfId="12383"/>
    <cellStyle name="RowTitles1-Detail 2 3 3 2" xfId="12384"/>
    <cellStyle name="RowTitles1-Detail 2 3 3 2 2" xfId="12385"/>
    <cellStyle name="RowTitles1-Detail 2 3 3 2 2 2" xfId="12386"/>
    <cellStyle name="RowTitles1-Detail 2 3 3 2 2 2 2" xfId="12387"/>
    <cellStyle name="RowTitles1-Detail 2 3 3 2 2 2 2 2" xfId="12388"/>
    <cellStyle name="RowTitles1-Detail 2 3 3 2 2 2 2 2 2" xfId="12389"/>
    <cellStyle name="RowTitles1-Detail 2 3 3 2 2 2 2 3" xfId="12390"/>
    <cellStyle name="RowTitles1-Detail 2 3 3 2 2 2 3" xfId="12391"/>
    <cellStyle name="RowTitles1-Detail 2 3 3 2 2 2 3 2" xfId="12392"/>
    <cellStyle name="RowTitles1-Detail 2 3 3 2 2 2 3 2 2" xfId="12393"/>
    <cellStyle name="RowTitles1-Detail 2 3 3 2 2 2 4" xfId="12394"/>
    <cellStyle name="RowTitles1-Detail 2 3 3 2 2 2 4 2" xfId="12395"/>
    <cellStyle name="RowTitles1-Detail 2 3 3 2 2 2 5" xfId="12396"/>
    <cellStyle name="RowTitles1-Detail 2 3 3 2 2 3" xfId="12397"/>
    <cellStyle name="RowTitles1-Detail 2 3 3 2 2 3 2" xfId="12398"/>
    <cellStyle name="RowTitles1-Detail 2 3 3 2 2 3 2 2" xfId="12399"/>
    <cellStyle name="RowTitles1-Detail 2 3 3 2 2 3 2 2 2" xfId="12400"/>
    <cellStyle name="RowTitles1-Detail 2 3 3 2 2 3 2 3" xfId="12401"/>
    <cellStyle name="RowTitles1-Detail 2 3 3 2 2 3 3" xfId="12402"/>
    <cellStyle name="RowTitles1-Detail 2 3 3 2 2 3 3 2" xfId="12403"/>
    <cellStyle name="RowTitles1-Detail 2 3 3 2 2 3 3 2 2" xfId="12404"/>
    <cellStyle name="RowTitles1-Detail 2 3 3 2 2 3 4" xfId="12405"/>
    <cellStyle name="RowTitles1-Detail 2 3 3 2 2 3 4 2" xfId="12406"/>
    <cellStyle name="RowTitles1-Detail 2 3 3 2 2 3 5" xfId="12407"/>
    <cellStyle name="RowTitles1-Detail 2 3 3 2 2 4" xfId="12408"/>
    <cellStyle name="RowTitles1-Detail 2 3 3 2 2 4 2" xfId="12409"/>
    <cellStyle name="RowTitles1-Detail 2 3 3 2 2 5" xfId="12410"/>
    <cellStyle name="RowTitles1-Detail 2 3 3 2 2 5 2" xfId="12411"/>
    <cellStyle name="RowTitles1-Detail 2 3 3 2 2 5 2 2" xfId="12412"/>
    <cellStyle name="RowTitles1-Detail 2 3 3 2 3" xfId="12413"/>
    <cellStyle name="RowTitles1-Detail 2 3 3 2 3 2" xfId="12414"/>
    <cellStyle name="RowTitles1-Detail 2 3 3 2 3 2 2" xfId="12415"/>
    <cellStyle name="RowTitles1-Detail 2 3 3 2 3 2 2 2" xfId="12416"/>
    <cellStyle name="RowTitles1-Detail 2 3 3 2 3 2 2 2 2" xfId="12417"/>
    <cellStyle name="RowTitles1-Detail 2 3 3 2 3 2 2 3" xfId="12418"/>
    <cellStyle name="RowTitles1-Detail 2 3 3 2 3 2 3" xfId="12419"/>
    <cellStyle name="RowTitles1-Detail 2 3 3 2 3 2 3 2" xfId="12420"/>
    <cellStyle name="RowTitles1-Detail 2 3 3 2 3 2 3 2 2" xfId="12421"/>
    <cellStyle name="RowTitles1-Detail 2 3 3 2 3 2 4" xfId="12422"/>
    <cellStyle name="RowTitles1-Detail 2 3 3 2 3 2 4 2" xfId="12423"/>
    <cellStyle name="RowTitles1-Detail 2 3 3 2 3 2 5" xfId="12424"/>
    <cellStyle name="RowTitles1-Detail 2 3 3 2 3 3" xfId="12425"/>
    <cellStyle name="RowTitles1-Detail 2 3 3 2 3 3 2" xfId="12426"/>
    <cellStyle name="RowTitles1-Detail 2 3 3 2 3 3 2 2" xfId="12427"/>
    <cellStyle name="RowTitles1-Detail 2 3 3 2 3 3 2 2 2" xfId="12428"/>
    <cellStyle name="RowTitles1-Detail 2 3 3 2 3 3 2 3" xfId="12429"/>
    <cellStyle name="RowTitles1-Detail 2 3 3 2 3 3 3" xfId="12430"/>
    <cellStyle name="RowTitles1-Detail 2 3 3 2 3 3 3 2" xfId="12431"/>
    <cellStyle name="RowTitles1-Detail 2 3 3 2 3 3 3 2 2" xfId="12432"/>
    <cellStyle name="RowTitles1-Detail 2 3 3 2 3 3 4" xfId="12433"/>
    <cellStyle name="RowTitles1-Detail 2 3 3 2 3 3 4 2" xfId="12434"/>
    <cellStyle name="RowTitles1-Detail 2 3 3 2 3 3 5" xfId="12435"/>
    <cellStyle name="RowTitles1-Detail 2 3 3 2 3 4" xfId="12436"/>
    <cellStyle name="RowTitles1-Detail 2 3 3 2 3 4 2" xfId="12437"/>
    <cellStyle name="RowTitles1-Detail 2 3 3 2 3 5" xfId="12438"/>
    <cellStyle name="RowTitles1-Detail 2 3 3 2 3 5 2" xfId="12439"/>
    <cellStyle name="RowTitles1-Detail 2 3 3 2 3 5 2 2" xfId="12440"/>
    <cellStyle name="RowTitles1-Detail 2 3 3 2 3 5 3" xfId="12441"/>
    <cellStyle name="RowTitles1-Detail 2 3 3 2 3 6" xfId="12442"/>
    <cellStyle name="RowTitles1-Detail 2 3 3 2 3 6 2" xfId="12443"/>
    <cellStyle name="RowTitles1-Detail 2 3 3 2 3 6 2 2" xfId="12444"/>
    <cellStyle name="RowTitles1-Detail 2 3 3 2 3 7" xfId="12445"/>
    <cellStyle name="RowTitles1-Detail 2 3 3 2 3 7 2" xfId="12446"/>
    <cellStyle name="RowTitles1-Detail 2 3 3 2 3 8" xfId="12447"/>
    <cellStyle name="RowTitles1-Detail 2 3 3 2 4" xfId="12448"/>
    <cellStyle name="RowTitles1-Detail 2 3 3 2 4 2" xfId="12449"/>
    <cellStyle name="RowTitles1-Detail 2 3 3 2 4 2 2" xfId="12450"/>
    <cellStyle name="RowTitles1-Detail 2 3 3 2 4 2 2 2" xfId="12451"/>
    <cellStyle name="RowTitles1-Detail 2 3 3 2 4 2 2 2 2" xfId="12452"/>
    <cellStyle name="RowTitles1-Detail 2 3 3 2 4 2 2 3" xfId="12453"/>
    <cellStyle name="RowTitles1-Detail 2 3 3 2 4 2 3" xfId="12454"/>
    <cellStyle name="RowTitles1-Detail 2 3 3 2 4 2 3 2" xfId="12455"/>
    <cellStyle name="RowTitles1-Detail 2 3 3 2 4 2 3 2 2" xfId="12456"/>
    <cellStyle name="RowTitles1-Detail 2 3 3 2 4 2 4" xfId="12457"/>
    <cellStyle name="RowTitles1-Detail 2 3 3 2 4 2 4 2" xfId="12458"/>
    <cellStyle name="RowTitles1-Detail 2 3 3 2 4 2 5" xfId="12459"/>
    <cellStyle name="RowTitles1-Detail 2 3 3 2 4 3" xfId="12460"/>
    <cellStyle name="RowTitles1-Detail 2 3 3 2 4 3 2" xfId="12461"/>
    <cellStyle name="RowTitles1-Detail 2 3 3 2 4 3 2 2" xfId="12462"/>
    <cellStyle name="RowTitles1-Detail 2 3 3 2 4 3 2 2 2" xfId="12463"/>
    <cellStyle name="RowTitles1-Detail 2 3 3 2 4 3 2 3" xfId="12464"/>
    <cellStyle name="RowTitles1-Detail 2 3 3 2 4 3 3" xfId="12465"/>
    <cellStyle name="RowTitles1-Detail 2 3 3 2 4 3 3 2" xfId="12466"/>
    <cellStyle name="RowTitles1-Detail 2 3 3 2 4 3 3 2 2" xfId="12467"/>
    <cellStyle name="RowTitles1-Detail 2 3 3 2 4 3 4" xfId="12468"/>
    <cellStyle name="RowTitles1-Detail 2 3 3 2 4 3 4 2" xfId="12469"/>
    <cellStyle name="RowTitles1-Detail 2 3 3 2 4 3 5" xfId="12470"/>
    <cellStyle name="RowTitles1-Detail 2 3 3 2 4 4" xfId="12471"/>
    <cellStyle name="RowTitles1-Detail 2 3 3 2 4 4 2" xfId="12472"/>
    <cellStyle name="RowTitles1-Detail 2 3 3 2 4 4 2 2" xfId="12473"/>
    <cellStyle name="RowTitles1-Detail 2 3 3 2 4 4 3" xfId="12474"/>
    <cellStyle name="RowTitles1-Detail 2 3 3 2 4 5" xfId="12475"/>
    <cellStyle name="RowTitles1-Detail 2 3 3 2 4 5 2" xfId="12476"/>
    <cellStyle name="RowTitles1-Detail 2 3 3 2 4 5 2 2" xfId="12477"/>
    <cellStyle name="RowTitles1-Detail 2 3 3 2 4 6" xfId="12478"/>
    <cellStyle name="RowTitles1-Detail 2 3 3 2 4 6 2" xfId="12479"/>
    <cellStyle name="RowTitles1-Detail 2 3 3 2 4 7" xfId="12480"/>
    <cellStyle name="RowTitles1-Detail 2 3 3 2 5" xfId="12481"/>
    <cellStyle name="RowTitles1-Detail 2 3 3 2 5 2" xfId="12482"/>
    <cellStyle name="RowTitles1-Detail 2 3 3 2 5 2 2" xfId="12483"/>
    <cellStyle name="RowTitles1-Detail 2 3 3 2 5 2 2 2" xfId="12484"/>
    <cellStyle name="RowTitles1-Detail 2 3 3 2 5 2 2 2 2" xfId="12485"/>
    <cellStyle name="RowTitles1-Detail 2 3 3 2 5 2 2 3" xfId="12486"/>
    <cellStyle name="RowTitles1-Detail 2 3 3 2 5 2 3" xfId="12487"/>
    <cellStyle name="RowTitles1-Detail 2 3 3 2 5 2 3 2" xfId="12488"/>
    <cellStyle name="RowTitles1-Detail 2 3 3 2 5 2 3 2 2" xfId="12489"/>
    <cellStyle name="RowTitles1-Detail 2 3 3 2 5 2 4" xfId="12490"/>
    <cellStyle name="RowTitles1-Detail 2 3 3 2 5 2 4 2" xfId="12491"/>
    <cellStyle name="RowTitles1-Detail 2 3 3 2 5 2 5" xfId="12492"/>
    <cellStyle name="RowTitles1-Detail 2 3 3 2 5 3" xfId="12493"/>
    <cellStyle name="RowTitles1-Detail 2 3 3 2 5 3 2" xfId="12494"/>
    <cellStyle name="RowTitles1-Detail 2 3 3 2 5 3 2 2" xfId="12495"/>
    <cellStyle name="RowTitles1-Detail 2 3 3 2 5 3 2 2 2" xfId="12496"/>
    <cellStyle name="RowTitles1-Detail 2 3 3 2 5 3 2 3" xfId="12497"/>
    <cellStyle name="RowTitles1-Detail 2 3 3 2 5 3 3" xfId="12498"/>
    <cellStyle name="RowTitles1-Detail 2 3 3 2 5 3 3 2" xfId="12499"/>
    <cellStyle name="RowTitles1-Detail 2 3 3 2 5 3 3 2 2" xfId="12500"/>
    <cellStyle name="RowTitles1-Detail 2 3 3 2 5 3 4" xfId="12501"/>
    <cellStyle name="RowTitles1-Detail 2 3 3 2 5 3 4 2" xfId="12502"/>
    <cellStyle name="RowTitles1-Detail 2 3 3 2 5 3 5" xfId="12503"/>
    <cellStyle name="RowTitles1-Detail 2 3 3 2 5 4" xfId="12504"/>
    <cellStyle name="RowTitles1-Detail 2 3 3 2 5 4 2" xfId="12505"/>
    <cellStyle name="RowTitles1-Detail 2 3 3 2 5 4 2 2" xfId="12506"/>
    <cellStyle name="RowTitles1-Detail 2 3 3 2 5 4 3" xfId="12507"/>
    <cellStyle name="RowTitles1-Detail 2 3 3 2 5 5" xfId="12508"/>
    <cellStyle name="RowTitles1-Detail 2 3 3 2 5 5 2" xfId="12509"/>
    <cellStyle name="RowTitles1-Detail 2 3 3 2 5 5 2 2" xfId="12510"/>
    <cellStyle name="RowTitles1-Detail 2 3 3 2 5 6" xfId="12511"/>
    <cellStyle name="RowTitles1-Detail 2 3 3 2 5 6 2" xfId="12512"/>
    <cellStyle name="RowTitles1-Detail 2 3 3 2 5 7" xfId="12513"/>
    <cellStyle name="RowTitles1-Detail 2 3 3 2 6" xfId="12514"/>
    <cellStyle name="RowTitles1-Detail 2 3 3 2 6 2" xfId="12515"/>
    <cellStyle name="RowTitles1-Detail 2 3 3 2 6 2 2" xfId="12516"/>
    <cellStyle name="RowTitles1-Detail 2 3 3 2 6 2 2 2" xfId="12517"/>
    <cellStyle name="RowTitles1-Detail 2 3 3 2 6 2 2 2 2" xfId="12518"/>
    <cellStyle name="RowTitles1-Detail 2 3 3 2 6 2 2 3" xfId="12519"/>
    <cellStyle name="RowTitles1-Detail 2 3 3 2 6 2 3" xfId="12520"/>
    <cellStyle name="RowTitles1-Detail 2 3 3 2 6 2 3 2" xfId="12521"/>
    <cellStyle name="RowTitles1-Detail 2 3 3 2 6 2 3 2 2" xfId="12522"/>
    <cellStyle name="RowTitles1-Detail 2 3 3 2 6 2 4" xfId="12523"/>
    <cellStyle name="RowTitles1-Detail 2 3 3 2 6 2 4 2" xfId="12524"/>
    <cellStyle name="RowTitles1-Detail 2 3 3 2 6 2 5" xfId="12525"/>
    <cellStyle name="RowTitles1-Detail 2 3 3 2 6 3" xfId="12526"/>
    <cellStyle name="RowTitles1-Detail 2 3 3 2 6 3 2" xfId="12527"/>
    <cellStyle name="RowTitles1-Detail 2 3 3 2 6 3 2 2" xfId="12528"/>
    <cellStyle name="RowTitles1-Detail 2 3 3 2 6 3 2 2 2" xfId="12529"/>
    <cellStyle name="RowTitles1-Detail 2 3 3 2 6 3 2 3" xfId="12530"/>
    <cellStyle name="RowTitles1-Detail 2 3 3 2 6 3 3" xfId="12531"/>
    <cellStyle name="RowTitles1-Detail 2 3 3 2 6 3 3 2" xfId="12532"/>
    <cellStyle name="RowTitles1-Detail 2 3 3 2 6 3 3 2 2" xfId="12533"/>
    <cellStyle name="RowTitles1-Detail 2 3 3 2 6 3 4" xfId="12534"/>
    <cellStyle name="RowTitles1-Detail 2 3 3 2 6 3 4 2" xfId="12535"/>
    <cellStyle name="RowTitles1-Detail 2 3 3 2 6 3 5" xfId="12536"/>
    <cellStyle name="RowTitles1-Detail 2 3 3 2 6 4" xfId="12537"/>
    <cellStyle name="RowTitles1-Detail 2 3 3 2 6 4 2" xfId="12538"/>
    <cellStyle name="RowTitles1-Detail 2 3 3 2 6 4 2 2" xfId="12539"/>
    <cellStyle name="RowTitles1-Detail 2 3 3 2 6 4 3" xfId="12540"/>
    <cellStyle name="RowTitles1-Detail 2 3 3 2 6 5" xfId="12541"/>
    <cellStyle name="RowTitles1-Detail 2 3 3 2 6 5 2" xfId="12542"/>
    <cellStyle name="RowTitles1-Detail 2 3 3 2 6 5 2 2" xfId="12543"/>
    <cellStyle name="RowTitles1-Detail 2 3 3 2 6 6" xfId="12544"/>
    <cellStyle name="RowTitles1-Detail 2 3 3 2 6 6 2" xfId="12545"/>
    <cellStyle name="RowTitles1-Detail 2 3 3 2 6 7" xfId="12546"/>
    <cellStyle name="RowTitles1-Detail 2 3 3 2 7" xfId="12547"/>
    <cellStyle name="RowTitles1-Detail 2 3 3 2 7 2" xfId="12548"/>
    <cellStyle name="RowTitles1-Detail 2 3 3 2 7 2 2" xfId="12549"/>
    <cellStyle name="RowTitles1-Detail 2 3 3 2 7 2 2 2" xfId="12550"/>
    <cellStyle name="RowTitles1-Detail 2 3 3 2 7 2 3" xfId="12551"/>
    <cellStyle name="RowTitles1-Detail 2 3 3 2 7 3" xfId="12552"/>
    <cellStyle name="RowTitles1-Detail 2 3 3 2 7 3 2" xfId="12553"/>
    <cellStyle name="RowTitles1-Detail 2 3 3 2 7 3 2 2" xfId="12554"/>
    <cellStyle name="RowTitles1-Detail 2 3 3 2 7 4" xfId="12555"/>
    <cellStyle name="RowTitles1-Detail 2 3 3 2 7 4 2" xfId="12556"/>
    <cellStyle name="RowTitles1-Detail 2 3 3 2 7 5" xfId="12557"/>
    <cellStyle name="RowTitles1-Detail 2 3 3 2 8" xfId="12558"/>
    <cellStyle name="RowTitles1-Detail 2 3 3 2 8 2" xfId="12559"/>
    <cellStyle name="RowTitles1-Detail 2 3 3 2 9" xfId="12560"/>
    <cellStyle name="RowTitles1-Detail 2 3 3 2 9 2" xfId="12561"/>
    <cellStyle name="RowTitles1-Detail 2 3 3 2 9 2 2" xfId="12562"/>
    <cellStyle name="RowTitles1-Detail 2 3 3 2_STUD aligned by INSTIT" xfId="12563"/>
    <cellStyle name="RowTitles1-Detail 2 3 3 3" xfId="12564"/>
    <cellStyle name="RowTitles1-Detail 2 3 3 3 2" xfId="12565"/>
    <cellStyle name="RowTitles1-Detail 2 3 3 3 2 2" xfId="12566"/>
    <cellStyle name="RowTitles1-Detail 2 3 3 3 2 2 2" xfId="12567"/>
    <cellStyle name="RowTitles1-Detail 2 3 3 3 2 2 2 2" xfId="12568"/>
    <cellStyle name="RowTitles1-Detail 2 3 3 3 2 2 2 2 2" xfId="12569"/>
    <cellStyle name="RowTitles1-Detail 2 3 3 3 2 2 2 3" xfId="12570"/>
    <cellStyle name="RowTitles1-Detail 2 3 3 3 2 2 3" xfId="12571"/>
    <cellStyle name="RowTitles1-Detail 2 3 3 3 2 2 3 2" xfId="12572"/>
    <cellStyle name="RowTitles1-Detail 2 3 3 3 2 2 3 2 2" xfId="12573"/>
    <cellStyle name="RowTitles1-Detail 2 3 3 3 2 2 4" xfId="12574"/>
    <cellStyle name="RowTitles1-Detail 2 3 3 3 2 2 4 2" xfId="12575"/>
    <cellStyle name="RowTitles1-Detail 2 3 3 3 2 2 5" xfId="12576"/>
    <cellStyle name="RowTitles1-Detail 2 3 3 3 2 3" xfId="12577"/>
    <cellStyle name="RowTitles1-Detail 2 3 3 3 2 3 2" xfId="12578"/>
    <cellStyle name="RowTitles1-Detail 2 3 3 3 2 3 2 2" xfId="12579"/>
    <cellStyle name="RowTitles1-Detail 2 3 3 3 2 3 2 2 2" xfId="12580"/>
    <cellStyle name="RowTitles1-Detail 2 3 3 3 2 3 2 3" xfId="12581"/>
    <cellStyle name="RowTitles1-Detail 2 3 3 3 2 3 3" xfId="12582"/>
    <cellStyle name="RowTitles1-Detail 2 3 3 3 2 3 3 2" xfId="12583"/>
    <cellStyle name="RowTitles1-Detail 2 3 3 3 2 3 3 2 2" xfId="12584"/>
    <cellStyle name="RowTitles1-Detail 2 3 3 3 2 3 4" xfId="12585"/>
    <cellStyle name="RowTitles1-Detail 2 3 3 3 2 3 4 2" xfId="12586"/>
    <cellStyle name="RowTitles1-Detail 2 3 3 3 2 3 5" xfId="12587"/>
    <cellStyle name="RowTitles1-Detail 2 3 3 3 2 4" xfId="12588"/>
    <cellStyle name="RowTitles1-Detail 2 3 3 3 2 4 2" xfId="12589"/>
    <cellStyle name="RowTitles1-Detail 2 3 3 3 2 5" xfId="12590"/>
    <cellStyle name="RowTitles1-Detail 2 3 3 3 2 5 2" xfId="12591"/>
    <cellStyle name="RowTitles1-Detail 2 3 3 3 2 5 2 2" xfId="12592"/>
    <cellStyle name="RowTitles1-Detail 2 3 3 3 2 5 3" xfId="12593"/>
    <cellStyle name="RowTitles1-Detail 2 3 3 3 2 6" xfId="12594"/>
    <cellStyle name="RowTitles1-Detail 2 3 3 3 2 6 2" xfId="12595"/>
    <cellStyle name="RowTitles1-Detail 2 3 3 3 2 6 2 2" xfId="12596"/>
    <cellStyle name="RowTitles1-Detail 2 3 3 3 2 7" xfId="12597"/>
    <cellStyle name="RowTitles1-Detail 2 3 3 3 2 7 2" xfId="12598"/>
    <cellStyle name="RowTitles1-Detail 2 3 3 3 2 8" xfId="12599"/>
    <cellStyle name="RowTitles1-Detail 2 3 3 3 3" xfId="12600"/>
    <cellStyle name="RowTitles1-Detail 2 3 3 3 3 2" xfId="12601"/>
    <cellStyle name="RowTitles1-Detail 2 3 3 3 3 2 2" xfId="12602"/>
    <cellStyle name="RowTitles1-Detail 2 3 3 3 3 2 2 2" xfId="12603"/>
    <cellStyle name="RowTitles1-Detail 2 3 3 3 3 2 2 2 2" xfId="12604"/>
    <cellStyle name="RowTitles1-Detail 2 3 3 3 3 2 2 3" xfId="12605"/>
    <cellStyle name="RowTitles1-Detail 2 3 3 3 3 2 3" xfId="12606"/>
    <cellStyle name="RowTitles1-Detail 2 3 3 3 3 2 3 2" xfId="12607"/>
    <cellStyle name="RowTitles1-Detail 2 3 3 3 3 2 3 2 2" xfId="12608"/>
    <cellStyle name="RowTitles1-Detail 2 3 3 3 3 2 4" xfId="12609"/>
    <cellStyle name="RowTitles1-Detail 2 3 3 3 3 2 4 2" xfId="12610"/>
    <cellStyle name="RowTitles1-Detail 2 3 3 3 3 2 5" xfId="12611"/>
    <cellStyle name="RowTitles1-Detail 2 3 3 3 3 3" xfId="12612"/>
    <cellStyle name="RowTitles1-Detail 2 3 3 3 3 3 2" xfId="12613"/>
    <cellStyle name="RowTitles1-Detail 2 3 3 3 3 3 2 2" xfId="12614"/>
    <cellStyle name="RowTitles1-Detail 2 3 3 3 3 3 2 2 2" xfId="12615"/>
    <cellStyle name="RowTitles1-Detail 2 3 3 3 3 3 2 3" xfId="12616"/>
    <cellStyle name="RowTitles1-Detail 2 3 3 3 3 3 3" xfId="12617"/>
    <cellStyle name="RowTitles1-Detail 2 3 3 3 3 3 3 2" xfId="12618"/>
    <cellStyle name="RowTitles1-Detail 2 3 3 3 3 3 3 2 2" xfId="12619"/>
    <cellStyle name="RowTitles1-Detail 2 3 3 3 3 3 4" xfId="12620"/>
    <cellStyle name="RowTitles1-Detail 2 3 3 3 3 3 4 2" xfId="12621"/>
    <cellStyle name="RowTitles1-Detail 2 3 3 3 3 3 5" xfId="12622"/>
    <cellStyle name="RowTitles1-Detail 2 3 3 3 3 4" xfId="12623"/>
    <cellStyle name="RowTitles1-Detail 2 3 3 3 3 4 2" xfId="12624"/>
    <cellStyle name="RowTitles1-Detail 2 3 3 3 3 5" xfId="12625"/>
    <cellStyle name="RowTitles1-Detail 2 3 3 3 3 5 2" xfId="12626"/>
    <cellStyle name="RowTitles1-Detail 2 3 3 3 3 5 2 2" xfId="12627"/>
    <cellStyle name="RowTitles1-Detail 2 3 3 3 4" xfId="12628"/>
    <cellStyle name="RowTitles1-Detail 2 3 3 3 4 2" xfId="12629"/>
    <cellStyle name="RowTitles1-Detail 2 3 3 3 4 2 2" xfId="12630"/>
    <cellStyle name="RowTitles1-Detail 2 3 3 3 4 2 2 2" xfId="12631"/>
    <cellStyle name="RowTitles1-Detail 2 3 3 3 4 2 2 2 2" xfId="12632"/>
    <cellStyle name="RowTitles1-Detail 2 3 3 3 4 2 2 3" xfId="12633"/>
    <cellStyle name="RowTitles1-Detail 2 3 3 3 4 2 3" xfId="12634"/>
    <cellStyle name="RowTitles1-Detail 2 3 3 3 4 2 3 2" xfId="12635"/>
    <cellStyle name="RowTitles1-Detail 2 3 3 3 4 2 3 2 2" xfId="12636"/>
    <cellStyle name="RowTitles1-Detail 2 3 3 3 4 2 4" xfId="12637"/>
    <cellStyle name="RowTitles1-Detail 2 3 3 3 4 2 4 2" xfId="12638"/>
    <cellStyle name="RowTitles1-Detail 2 3 3 3 4 2 5" xfId="12639"/>
    <cellStyle name="RowTitles1-Detail 2 3 3 3 4 3" xfId="12640"/>
    <cellStyle name="RowTitles1-Detail 2 3 3 3 4 3 2" xfId="12641"/>
    <cellStyle name="RowTitles1-Detail 2 3 3 3 4 3 2 2" xfId="12642"/>
    <cellStyle name="RowTitles1-Detail 2 3 3 3 4 3 2 2 2" xfId="12643"/>
    <cellStyle name="RowTitles1-Detail 2 3 3 3 4 3 2 3" xfId="12644"/>
    <cellStyle name="RowTitles1-Detail 2 3 3 3 4 3 3" xfId="12645"/>
    <cellStyle name="RowTitles1-Detail 2 3 3 3 4 3 3 2" xfId="12646"/>
    <cellStyle name="RowTitles1-Detail 2 3 3 3 4 3 3 2 2" xfId="12647"/>
    <cellStyle name="RowTitles1-Detail 2 3 3 3 4 3 4" xfId="12648"/>
    <cellStyle name="RowTitles1-Detail 2 3 3 3 4 3 4 2" xfId="12649"/>
    <cellStyle name="RowTitles1-Detail 2 3 3 3 4 3 5" xfId="12650"/>
    <cellStyle name="RowTitles1-Detail 2 3 3 3 4 4" xfId="12651"/>
    <cellStyle name="RowTitles1-Detail 2 3 3 3 4 4 2" xfId="12652"/>
    <cellStyle name="RowTitles1-Detail 2 3 3 3 4 4 2 2" xfId="12653"/>
    <cellStyle name="RowTitles1-Detail 2 3 3 3 4 4 3" xfId="12654"/>
    <cellStyle name="RowTitles1-Detail 2 3 3 3 4 5" xfId="12655"/>
    <cellStyle name="RowTitles1-Detail 2 3 3 3 4 5 2" xfId="12656"/>
    <cellStyle name="RowTitles1-Detail 2 3 3 3 4 5 2 2" xfId="12657"/>
    <cellStyle name="RowTitles1-Detail 2 3 3 3 4 6" xfId="12658"/>
    <cellStyle name="RowTitles1-Detail 2 3 3 3 4 6 2" xfId="12659"/>
    <cellStyle name="RowTitles1-Detail 2 3 3 3 4 7" xfId="12660"/>
    <cellStyle name="RowTitles1-Detail 2 3 3 3 5" xfId="12661"/>
    <cellStyle name="RowTitles1-Detail 2 3 3 3 5 2" xfId="12662"/>
    <cellStyle name="RowTitles1-Detail 2 3 3 3 5 2 2" xfId="12663"/>
    <cellStyle name="RowTitles1-Detail 2 3 3 3 5 2 2 2" xfId="12664"/>
    <cellStyle name="RowTitles1-Detail 2 3 3 3 5 2 2 2 2" xfId="12665"/>
    <cellStyle name="RowTitles1-Detail 2 3 3 3 5 2 2 3" xfId="12666"/>
    <cellStyle name="RowTitles1-Detail 2 3 3 3 5 2 3" xfId="12667"/>
    <cellStyle name="RowTitles1-Detail 2 3 3 3 5 2 3 2" xfId="12668"/>
    <cellStyle name="RowTitles1-Detail 2 3 3 3 5 2 3 2 2" xfId="12669"/>
    <cellStyle name="RowTitles1-Detail 2 3 3 3 5 2 4" xfId="12670"/>
    <cellStyle name="RowTitles1-Detail 2 3 3 3 5 2 4 2" xfId="12671"/>
    <cellStyle name="RowTitles1-Detail 2 3 3 3 5 2 5" xfId="12672"/>
    <cellStyle name="RowTitles1-Detail 2 3 3 3 5 3" xfId="12673"/>
    <cellStyle name="RowTitles1-Detail 2 3 3 3 5 3 2" xfId="12674"/>
    <cellStyle name="RowTitles1-Detail 2 3 3 3 5 3 2 2" xfId="12675"/>
    <cellStyle name="RowTitles1-Detail 2 3 3 3 5 3 2 2 2" xfId="12676"/>
    <cellStyle name="RowTitles1-Detail 2 3 3 3 5 3 2 3" xfId="12677"/>
    <cellStyle name="RowTitles1-Detail 2 3 3 3 5 3 3" xfId="12678"/>
    <cellStyle name="RowTitles1-Detail 2 3 3 3 5 3 3 2" xfId="12679"/>
    <cellStyle name="RowTitles1-Detail 2 3 3 3 5 3 3 2 2" xfId="12680"/>
    <cellStyle name="RowTitles1-Detail 2 3 3 3 5 3 4" xfId="12681"/>
    <cellStyle name="RowTitles1-Detail 2 3 3 3 5 3 4 2" xfId="12682"/>
    <cellStyle name="RowTitles1-Detail 2 3 3 3 5 3 5" xfId="12683"/>
    <cellStyle name="RowTitles1-Detail 2 3 3 3 5 4" xfId="12684"/>
    <cellStyle name="RowTitles1-Detail 2 3 3 3 5 4 2" xfId="12685"/>
    <cellStyle name="RowTitles1-Detail 2 3 3 3 5 4 2 2" xfId="12686"/>
    <cellStyle name="RowTitles1-Detail 2 3 3 3 5 4 3" xfId="12687"/>
    <cellStyle name="RowTitles1-Detail 2 3 3 3 5 5" xfId="12688"/>
    <cellStyle name="RowTitles1-Detail 2 3 3 3 5 5 2" xfId="12689"/>
    <cellStyle name="RowTitles1-Detail 2 3 3 3 5 5 2 2" xfId="12690"/>
    <cellStyle name="RowTitles1-Detail 2 3 3 3 5 6" xfId="12691"/>
    <cellStyle name="RowTitles1-Detail 2 3 3 3 5 6 2" xfId="12692"/>
    <cellStyle name="RowTitles1-Detail 2 3 3 3 5 7" xfId="12693"/>
    <cellStyle name="RowTitles1-Detail 2 3 3 3 6" xfId="12694"/>
    <cellStyle name="RowTitles1-Detail 2 3 3 3 6 2" xfId="12695"/>
    <cellStyle name="RowTitles1-Detail 2 3 3 3 6 2 2" xfId="12696"/>
    <cellStyle name="RowTitles1-Detail 2 3 3 3 6 2 2 2" xfId="12697"/>
    <cellStyle name="RowTitles1-Detail 2 3 3 3 6 2 2 2 2" xfId="12698"/>
    <cellStyle name="RowTitles1-Detail 2 3 3 3 6 2 2 3" xfId="12699"/>
    <cellStyle name="RowTitles1-Detail 2 3 3 3 6 2 3" xfId="12700"/>
    <cellStyle name="RowTitles1-Detail 2 3 3 3 6 2 3 2" xfId="12701"/>
    <cellStyle name="RowTitles1-Detail 2 3 3 3 6 2 3 2 2" xfId="12702"/>
    <cellStyle name="RowTitles1-Detail 2 3 3 3 6 2 4" xfId="12703"/>
    <cellStyle name="RowTitles1-Detail 2 3 3 3 6 2 4 2" xfId="12704"/>
    <cellStyle name="RowTitles1-Detail 2 3 3 3 6 2 5" xfId="12705"/>
    <cellStyle name="RowTitles1-Detail 2 3 3 3 6 3" xfId="12706"/>
    <cellStyle name="RowTitles1-Detail 2 3 3 3 6 3 2" xfId="12707"/>
    <cellStyle name="RowTitles1-Detail 2 3 3 3 6 3 2 2" xfId="12708"/>
    <cellStyle name="RowTitles1-Detail 2 3 3 3 6 3 2 2 2" xfId="12709"/>
    <cellStyle name="RowTitles1-Detail 2 3 3 3 6 3 2 3" xfId="12710"/>
    <cellStyle name="RowTitles1-Detail 2 3 3 3 6 3 3" xfId="12711"/>
    <cellStyle name="RowTitles1-Detail 2 3 3 3 6 3 3 2" xfId="12712"/>
    <cellStyle name="RowTitles1-Detail 2 3 3 3 6 3 3 2 2" xfId="12713"/>
    <cellStyle name="RowTitles1-Detail 2 3 3 3 6 3 4" xfId="12714"/>
    <cellStyle name="RowTitles1-Detail 2 3 3 3 6 3 4 2" xfId="12715"/>
    <cellStyle name="RowTitles1-Detail 2 3 3 3 6 3 5" xfId="12716"/>
    <cellStyle name="RowTitles1-Detail 2 3 3 3 6 4" xfId="12717"/>
    <cellStyle name="RowTitles1-Detail 2 3 3 3 6 4 2" xfId="12718"/>
    <cellStyle name="RowTitles1-Detail 2 3 3 3 6 4 2 2" xfId="12719"/>
    <cellStyle name="RowTitles1-Detail 2 3 3 3 6 4 3" xfId="12720"/>
    <cellStyle name="RowTitles1-Detail 2 3 3 3 6 5" xfId="12721"/>
    <cellStyle name="RowTitles1-Detail 2 3 3 3 6 5 2" xfId="12722"/>
    <cellStyle name="RowTitles1-Detail 2 3 3 3 6 5 2 2" xfId="12723"/>
    <cellStyle name="RowTitles1-Detail 2 3 3 3 6 6" xfId="12724"/>
    <cellStyle name="RowTitles1-Detail 2 3 3 3 6 6 2" xfId="12725"/>
    <cellStyle name="RowTitles1-Detail 2 3 3 3 6 7" xfId="12726"/>
    <cellStyle name="RowTitles1-Detail 2 3 3 3 7" xfId="12727"/>
    <cellStyle name="RowTitles1-Detail 2 3 3 3 7 2" xfId="12728"/>
    <cellStyle name="RowTitles1-Detail 2 3 3 3 7 2 2" xfId="12729"/>
    <cellStyle name="RowTitles1-Detail 2 3 3 3 7 2 2 2" xfId="12730"/>
    <cellStyle name="RowTitles1-Detail 2 3 3 3 7 2 3" xfId="12731"/>
    <cellStyle name="RowTitles1-Detail 2 3 3 3 7 3" xfId="12732"/>
    <cellStyle name="RowTitles1-Detail 2 3 3 3 7 3 2" xfId="12733"/>
    <cellStyle name="RowTitles1-Detail 2 3 3 3 7 3 2 2" xfId="12734"/>
    <cellStyle name="RowTitles1-Detail 2 3 3 3 7 4" xfId="12735"/>
    <cellStyle name="RowTitles1-Detail 2 3 3 3 7 4 2" xfId="12736"/>
    <cellStyle name="RowTitles1-Detail 2 3 3 3 7 5" xfId="12737"/>
    <cellStyle name="RowTitles1-Detail 2 3 3 3 8" xfId="12738"/>
    <cellStyle name="RowTitles1-Detail 2 3 3 3 8 2" xfId="12739"/>
    <cellStyle name="RowTitles1-Detail 2 3 3 3 8 2 2" xfId="12740"/>
    <cellStyle name="RowTitles1-Detail 2 3 3 3 8 2 2 2" xfId="12741"/>
    <cellStyle name="RowTitles1-Detail 2 3 3 3 8 2 3" xfId="12742"/>
    <cellStyle name="RowTitles1-Detail 2 3 3 3 8 3" xfId="12743"/>
    <cellStyle name="RowTitles1-Detail 2 3 3 3 8 3 2" xfId="12744"/>
    <cellStyle name="RowTitles1-Detail 2 3 3 3 8 3 2 2" xfId="12745"/>
    <cellStyle name="RowTitles1-Detail 2 3 3 3 8 4" xfId="12746"/>
    <cellStyle name="RowTitles1-Detail 2 3 3 3 8 4 2" xfId="12747"/>
    <cellStyle name="RowTitles1-Detail 2 3 3 3 8 5" xfId="12748"/>
    <cellStyle name="RowTitles1-Detail 2 3 3 3 9" xfId="12749"/>
    <cellStyle name="RowTitles1-Detail 2 3 3 3 9 2" xfId="12750"/>
    <cellStyle name="RowTitles1-Detail 2 3 3 3 9 2 2" xfId="12751"/>
    <cellStyle name="RowTitles1-Detail 2 3 3 3_STUD aligned by INSTIT" xfId="12752"/>
    <cellStyle name="RowTitles1-Detail 2 3 3 4" xfId="12753"/>
    <cellStyle name="RowTitles1-Detail 2 3 3 4 2" xfId="12754"/>
    <cellStyle name="RowTitles1-Detail 2 3 3 4 2 2" xfId="12755"/>
    <cellStyle name="RowTitles1-Detail 2 3 3 4 2 2 2" xfId="12756"/>
    <cellStyle name="RowTitles1-Detail 2 3 3 4 2 2 2 2" xfId="12757"/>
    <cellStyle name="RowTitles1-Detail 2 3 3 4 2 2 2 2 2" xfId="12758"/>
    <cellStyle name="RowTitles1-Detail 2 3 3 4 2 2 2 3" xfId="12759"/>
    <cellStyle name="RowTitles1-Detail 2 3 3 4 2 2 3" xfId="12760"/>
    <cellStyle name="RowTitles1-Detail 2 3 3 4 2 2 3 2" xfId="12761"/>
    <cellStyle name="RowTitles1-Detail 2 3 3 4 2 2 3 2 2" xfId="12762"/>
    <cellStyle name="RowTitles1-Detail 2 3 3 4 2 2 4" xfId="12763"/>
    <cellStyle name="RowTitles1-Detail 2 3 3 4 2 2 4 2" xfId="12764"/>
    <cellStyle name="RowTitles1-Detail 2 3 3 4 2 2 5" xfId="12765"/>
    <cellStyle name="RowTitles1-Detail 2 3 3 4 2 3" xfId="12766"/>
    <cellStyle name="RowTitles1-Detail 2 3 3 4 2 3 2" xfId="12767"/>
    <cellStyle name="RowTitles1-Detail 2 3 3 4 2 3 2 2" xfId="12768"/>
    <cellStyle name="RowTitles1-Detail 2 3 3 4 2 3 2 2 2" xfId="12769"/>
    <cellStyle name="RowTitles1-Detail 2 3 3 4 2 3 2 3" xfId="12770"/>
    <cellStyle name="RowTitles1-Detail 2 3 3 4 2 3 3" xfId="12771"/>
    <cellStyle name="RowTitles1-Detail 2 3 3 4 2 3 3 2" xfId="12772"/>
    <cellStyle name="RowTitles1-Detail 2 3 3 4 2 3 3 2 2" xfId="12773"/>
    <cellStyle name="RowTitles1-Detail 2 3 3 4 2 3 4" xfId="12774"/>
    <cellStyle name="RowTitles1-Detail 2 3 3 4 2 3 4 2" xfId="12775"/>
    <cellStyle name="RowTitles1-Detail 2 3 3 4 2 3 5" xfId="12776"/>
    <cellStyle name="RowTitles1-Detail 2 3 3 4 2 4" xfId="12777"/>
    <cellStyle name="RowTitles1-Detail 2 3 3 4 2 4 2" xfId="12778"/>
    <cellStyle name="RowTitles1-Detail 2 3 3 4 2 5" xfId="12779"/>
    <cellStyle name="RowTitles1-Detail 2 3 3 4 2 5 2" xfId="12780"/>
    <cellStyle name="RowTitles1-Detail 2 3 3 4 2 5 2 2" xfId="12781"/>
    <cellStyle name="RowTitles1-Detail 2 3 3 4 2 5 3" xfId="12782"/>
    <cellStyle name="RowTitles1-Detail 2 3 3 4 2 6" xfId="12783"/>
    <cellStyle name="RowTitles1-Detail 2 3 3 4 2 6 2" xfId="12784"/>
    <cellStyle name="RowTitles1-Detail 2 3 3 4 2 6 2 2" xfId="12785"/>
    <cellStyle name="RowTitles1-Detail 2 3 3 4 3" xfId="12786"/>
    <cellStyle name="RowTitles1-Detail 2 3 3 4 3 2" xfId="12787"/>
    <cellStyle name="RowTitles1-Detail 2 3 3 4 3 2 2" xfId="12788"/>
    <cellStyle name="RowTitles1-Detail 2 3 3 4 3 2 2 2" xfId="12789"/>
    <cellStyle name="RowTitles1-Detail 2 3 3 4 3 2 2 2 2" xfId="12790"/>
    <cellStyle name="RowTitles1-Detail 2 3 3 4 3 2 2 3" xfId="12791"/>
    <cellStyle name="RowTitles1-Detail 2 3 3 4 3 2 3" xfId="12792"/>
    <cellStyle name="RowTitles1-Detail 2 3 3 4 3 2 3 2" xfId="12793"/>
    <cellStyle name="RowTitles1-Detail 2 3 3 4 3 2 3 2 2" xfId="12794"/>
    <cellStyle name="RowTitles1-Detail 2 3 3 4 3 2 4" xfId="12795"/>
    <cellStyle name="RowTitles1-Detail 2 3 3 4 3 2 4 2" xfId="12796"/>
    <cellStyle name="RowTitles1-Detail 2 3 3 4 3 2 5" xfId="12797"/>
    <cellStyle name="RowTitles1-Detail 2 3 3 4 3 3" xfId="12798"/>
    <cellStyle name="RowTitles1-Detail 2 3 3 4 3 3 2" xfId="12799"/>
    <cellStyle name="RowTitles1-Detail 2 3 3 4 3 3 2 2" xfId="12800"/>
    <cellStyle name="RowTitles1-Detail 2 3 3 4 3 3 2 2 2" xfId="12801"/>
    <cellStyle name="RowTitles1-Detail 2 3 3 4 3 3 2 3" xfId="12802"/>
    <cellStyle name="RowTitles1-Detail 2 3 3 4 3 3 3" xfId="12803"/>
    <cellStyle name="RowTitles1-Detail 2 3 3 4 3 3 3 2" xfId="12804"/>
    <cellStyle name="RowTitles1-Detail 2 3 3 4 3 3 3 2 2" xfId="12805"/>
    <cellStyle name="RowTitles1-Detail 2 3 3 4 3 3 4" xfId="12806"/>
    <cellStyle name="RowTitles1-Detail 2 3 3 4 3 3 4 2" xfId="12807"/>
    <cellStyle name="RowTitles1-Detail 2 3 3 4 3 3 5" xfId="12808"/>
    <cellStyle name="RowTitles1-Detail 2 3 3 4 3 4" xfId="12809"/>
    <cellStyle name="RowTitles1-Detail 2 3 3 4 3 4 2" xfId="12810"/>
    <cellStyle name="RowTitles1-Detail 2 3 3 4 3 5" xfId="12811"/>
    <cellStyle name="RowTitles1-Detail 2 3 3 4 3 5 2" xfId="12812"/>
    <cellStyle name="RowTitles1-Detail 2 3 3 4 3 5 2 2" xfId="12813"/>
    <cellStyle name="RowTitles1-Detail 2 3 3 4 3 6" xfId="12814"/>
    <cellStyle name="RowTitles1-Detail 2 3 3 4 3 6 2" xfId="12815"/>
    <cellStyle name="RowTitles1-Detail 2 3 3 4 3 7" xfId="12816"/>
    <cellStyle name="RowTitles1-Detail 2 3 3 4 4" xfId="12817"/>
    <cellStyle name="RowTitles1-Detail 2 3 3 4 4 2" xfId="12818"/>
    <cellStyle name="RowTitles1-Detail 2 3 3 4 4 2 2" xfId="12819"/>
    <cellStyle name="RowTitles1-Detail 2 3 3 4 4 2 2 2" xfId="12820"/>
    <cellStyle name="RowTitles1-Detail 2 3 3 4 4 2 2 2 2" xfId="12821"/>
    <cellStyle name="RowTitles1-Detail 2 3 3 4 4 2 2 3" xfId="12822"/>
    <cellStyle name="RowTitles1-Detail 2 3 3 4 4 2 3" xfId="12823"/>
    <cellStyle name="RowTitles1-Detail 2 3 3 4 4 2 3 2" xfId="12824"/>
    <cellStyle name="RowTitles1-Detail 2 3 3 4 4 2 3 2 2" xfId="12825"/>
    <cellStyle name="RowTitles1-Detail 2 3 3 4 4 2 4" xfId="12826"/>
    <cellStyle name="RowTitles1-Detail 2 3 3 4 4 2 4 2" xfId="12827"/>
    <cellStyle name="RowTitles1-Detail 2 3 3 4 4 2 5" xfId="12828"/>
    <cellStyle name="RowTitles1-Detail 2 3 3 4 4 3" xfId="12829"/>
    <cellStyle name="RowTitles1-Detail 2 3 3 4 4 3 2" xfId="12830"/>
    <cellStyle name="RowTitles1-Detail 2 3 3 4 4 3 2 2" xfId="12831"/>
    <cellStyle name="RowTitles1-Detail 2 3 3 4 4 3 2 2 2" xfId="12832"/>
    <cellStyle name="RowTitles1-Detail 2 3 3 4 4 3 2 3" xfId="12833"/>
    <cellStyle name="RowTitles1-Detail 2 3 3 4 4 3 3" xfId="12834"/>
    <cellStyle name="RowTitles1-Detail 2 3 3 4 4 3 3 2" xfId="12835"/>
    <cellStyle name="RowTitles1-Detail 2 3 3 4 4 3 3 2 2" xfId="12836"/>
    <cellStyle name="RowTitles1-Detail 2 3 3 4 4 3 4" xfId="12837"/>
    <cellStyle name="RowTitles1-Detail 2 3 3 4 4 3 4 2" xfId="12838"/>
    <cellStyle name="RowTitles1-Detail 2 3 3 4 4 3 5" xfId="12839"/>
    <cellStyle name="RowTitles1-Detail 2 3 3 4 4 4" xfId="12840"/>
    <cellStyle name="RowTitles1-Detail 2 3 3 4 4 4 2" xfId="12841"/>
    <cellStyle name="RowTitles1-Detail 2 3 3 4 4 5" xfId="12842"/>
    <cellStyle name="RowTitles1-Detail 2 3 3 4 4 5 2" xfId="12843"/>
    <cellStyle name="RowTitles1-Detail 2 3 3 4 4 5 2 2" xfId="12844"/>
    <cellStyle name="RowTitles1-Detail 2 3 3 4 4 5 3" xfId="12845"/>
    <cellStyle name="RowTitles1-Detail 2 3 3 4 4 6" xfId="12846"/>
    <cellStyle name="RowTitles1-Detail 2 3 3 4 4 6 2" xfId="12847"/>
    <cellStyle name="RowTitles1-Detail 2 3 3 4 4 6 2 2" xfId="12848"/>
    <cellStyle name="RowTitles1-Detail 2 3 3 4 4 7" xfId="12849"/>
    <cellStyle name="RowTitles1-Detail 2 3 3 4 4 7 2" xfId="12850"/>
    <cellStyle name="RowTitles1-Detail 2 3 3 4 4 8" xfId="12851"/>
    <cellStyle name="RowTitles1-Detail 2 3 3 4 5" xfId="12852"/>
    <cellStyle name="RowTitles1-Detail 2 3 3 4 5 2" xfId="12853"/>
    <cellStyle name="RowTitles1-Detail 2 3 3 4 5 2 2" xfId="12854"/>
    <cellStyle name="RowTitles1-Detail 2 3 3 4 5 2 2 2" xfId="12855"/>
    <cellStyle name="RowTitles1-Detail 2 3 3 4 5 2 2 2 2" xfId="12856"/>
    <cellStyle name="RowTitles1-Detail 2 3 3 4 5 2 2 3" xfId="12857"/>
    <cellStyle name="RowTitles1-Detail 2 3 3 4 5 2 3" xfId="12858"/>
    <cellStyle name="RowTitles1-Detail 2 3 3 4 5 2 3 2" xfId="12859"/>
    <cellStyle name="RowTitles1-Detail 2 3 3 4 5 2 3 2 2" xfId="12860"/>
    <cellStyle name="RowTitles1-Detail 2 3 3 4 5 2 4" xfId="12861"/>
    <cellStyle name="RowTitles1-Detail 2 3 3 4 5 2 4 2" xfId="12862"/>
    <cellStyle name="RowTitles1-Detail 2 3 3 4 5 2 5" xfId="12863"/>
    <cellStyle name="RowTitles1-Detail 2 3 3 4 5 3" xfId="12864"/>
    <cellStyle name="RowTitles1-Detail 2 3 3 4 5 3 2" xfId="12865"/>
    <cellStyle name="RowTitles1-Detail 2 3 3 4 5 3 2 2" xfId="12866"/>
    <cellStyle name="RowTitles1-Detail 2 3 3 4 5 3 2 2 2" xfId="12867"/>
    <cellStyle name="RowTitles1-Detail 2 3 3 4 5 3 2 3" xfId="12868"/>
    <cellStyle name="RowTitles1-Detail 2 3 3 4 5 3 3" xfId="12869"/>
    <cellStyle name="RowTitles1-Detail 2 3 3 4 5 3 3 2" xfId="12870"/>
    <cellStyle name="RowTitles1-Detail 2 3 3 4 5 3 3 2 2" xfId="12871"/>
    <cellStyle name="RowTitles1-Detail 2 3 3 4 5 3 4" xfId="12872"/>
    <cellStyle name="RowTitles1-Detail 2 3 3 4 5 3 4 2" xfId="12873"/>
    <cellStyle name="RowTitles1-Detail 2 3 3 4 5 3 5" xfId="12874"/>
    <cellStyle name="RowTitles1-Detail 2 3 3 4 5 4" xfId="12875"/>
    <cellStyle name="RowTitles1-Detail 2 3 3 4 5 4 2" xfId="12876"/>
    <cellStyle name="RowTitles1-Detail 2 3 3 4 5 4 2 2" xfId="12877"/>
    <cellStyle name="RowTitles1-Detail 2 3 3 4 5 4 3" xfId="12878"/>
    <cellStyle name="RowTitles1-Detail 2 3 3 4 5 5" xfId="12879"/>
    <cellStyle name="RowTitles1-Detail 2 3 3 4 5 5 2" xfId="12880"/>
    <cellStyle name="RowTitles1-Detail 2 3 3 4 5 5 2 2" xfId="12881"/>
    <cellStyle name="RowTitles1-Detail 2 3 3 4 5 6" xfId="12882"/>
    <cellStyle name="RowTitles1-Detail 2 3 3 4 5 6 2" xfId="12883"/>
    <cellStyle name="RowTitles1-Detail 2 3 3 4 5 7" xfId="12884"/>
    <cellStyle name="RowTitles1-Detail 2 3 3 4 6" xfId="12885"/>
    <cellStyle name="RowTitles1-Detail 2 3 3 4 6 2" xfId="12886"/>
    <cellStyle name="RowTitles1-Detail 2 3 3 4 6 2 2" xfId="12887"/>
    <cellStyle name="RowTitles1-Detail 2 3 3 4 6 2 2 2" xfId="12888"/>
    <cellStyle name="RowTitles1-Detail 2 3 3 4 6 2 2 2 2" xfId="12889"/>
    <cellStyle name="RowTitles1-Detail 2 3 3 4 6 2 2 3" xfId="12890"/>
    <cellStyle name="RowTitles1-Detail 2 3 3 4 6 2 3" xfId="12891"/>
    <cellStyle name="RowTitles1-Detail 2 3 3 4 6 2 3 2" xfId="12892"/>
    <cellStyle name="RowTitles1-Detail 2 3 3 4 6 2 3 2 2" xfId="12893"/>
    <cellStyle name="RowTitles1-Detail 2 3 3 4 6 2 4" xfId="12894"/>
    <cellStyle name="RowTitles1-Detail 2 3 3 4 6 2 4 2" xfId="12895"/>
    <cellStyle name="RowTitles1-Detail 2 3 3 4 6 2 5" xfId="12896"/>
    <cellStyle name="RowTitles1-Detail 2 3 3 4 6 3" xfId="12897"/>
    <cellStyle name="RowTitles1-Detail 2 3 3 4 6 3 2" xfId="12898"/>
    <cellStyle name="RowTitles1-Detail 2 3 3 4 6 3 2 2" xfId="12899"/>
    <cellStyle name="RowTitles1-Detail 2 3 3 4 6 3 2 2 2" xfId="12900"/>
    <cellStyle name="RowTitles1-Detail 2 3 3 4 6 3 2 3" xfId="12901"/>
    <cellStyle name="RowTitles1-Detail 2 3 3 4 6 3 3" xfId="12902"/>
    <cellStyle name="RowTitles1-Detail 2 3 3 4 6 3 3 2" xfId="12903"/>
    <cellStyle name="RowTitles1-Detail 2 3 3 4 6 3 3 2 2" xfId="12904"/>
    <cellStyle name="RowTitles1-Detail 2 3 3 4 6 3 4" xfId="12905"/>
    <cellStyle name="RowTitles1-Detail 2 3 3 4 6 3 4 2" xfId="12906"/>
    <cellStyle name="RowTitles1-Detail 2 3 3 4 6 3 5" xfId="12907"/>
    <cellStyle name="RowTitles1-Detail 2 3 3 4 6 4" xfId="12908"/>
    <cellStyle name="RowTitles1-Detail 2 3 3 4 6 4 2" xfId="12909"/>
    <cellStyle name="RowTitles1-Detail 2 3 3 4 6 4 2 2" xfId="12910"/>
    <cellStyle name="RowTitles1-Detail 2 3 3 4 6 4 3" xfId="12911"/>
    <cellStyle name="RowTitles1-Detail 2 3 3 4 6 5" xfId="12912"/>
    <cellStyle name="RowTitles1-Detail 2 3 3 4 6 5 2" xfId="12913"/>
    <cellStyle name="RowTitles1-Detail 2 3 3 4 6 5 2 2" xfId="12914"/>
    <cellStyle name="RowTitles1-Detail 2 3 3 4 6 6" xfId="12915"/>
    <cellStyle name="RowTitles1-Detail 2 3 3 4 6 6 2" xfId="12916"/>
    <cellStyle name="RowTitles1-Detail 2 3 3 4 6 7" xfId="12917"/>
    <cellStyle name="RowTitles1-Detail 2 3 3 4 7" xfId="12918"/>
    <cellStyle name="RowTitles1-Detail 2 3 3 4 7 2" xfId="12919"/>
    <cellStyle name="RowTitles1-Detail 2 3 3 4 7 2 2" xfId="12920"/>
    <cellStyle name="RowTitles1-Detail 2 3 3 4 7 2 2 2" xfId="12921"/>
    <cellStyle name="RowTitles1-Detail 2 3 3 4 7 2 3" xfId="12922"/>
    <cellStyle name="RowTitles1-Detail 2 3 3 4 7 3" xfId="12923"/>
    <cellStyle name="RowTitles1-Detail 2 3 3 4 7 3 2" xfId="12924"/>
    <cellStyle name="RowTitles1-Detail 2 3 3 4 7 3 2 2" xfId="12925"/>
    <cellStyle name="RowTitles1-Detail 2 3 3 4 7 4" xfId="12926"/>
    <cellStyle name="RowTitles1-Detail 2 3 3 4 7 4 2" xfId="12927"/>
    <cellStyle name="RowTitles1-Detail 2 3 3 4 7 5" xfId="12928"/>
    <cellStyle name="RowTitles1-Detail 2 3 3 4 8" xfId="12929"/>
    <cellStyle name="RowTitles1-Detail 2 3 3 4 8 2" xfId="12930"/>
    <cellStyle name="RowTitles1-Detail 2 3 3 4 9" xfId="12931"/>
    <cellStyle name="RowTitles1-Detail 2 3 3 4 9 2" xfId="12932"/>
    <cellStyle name="RowTitles1-Detail 2 3 3 4 9 2 2" xfId="12933"/>
    <cellStyle name="RowTitles1-Detail 2 3 3 4_STUD aligned by INSTIT" xfId="12934"/>
    <cellStyle name="RowTitles1-Detail 2 3 3 5" xfId="12935"/>
    <cellStyle name="RowTitles1-Detail 2 3 3 5 2" xfId="12936"/>
    <cellStyle name="RowTitles1-Detail 2 3 3 5 2 2" xfId="12937"/>
    <cellStyle name="RowTitles1-Detail 2 3 3 5 2 2 2" xfId="12938"/>
    <cellStyle name="RowTitles1-Detail 2 3 3 5 2 2 2 2" xfId="12939"/>
    <cellStyle name="RowTitles1-Detail 2 3 3 5 2 2 3" xfId="12940"/>
    <cellStyle name="RowTitles1-Detail 2 3 3 5 2 3" xfId="12941"/>
    <cellStyle name="RowTitles1-Detail 2 3 3 5 2 3 2" xfId="12942"/>
    <cellStyle name="RowTitles1-Detail 2 3 3 5 2 3 2 2" xfId="12943"/>
    <cellStyle name="RowTitles1-Detail 2 3 3 5 2 4" xfId="12944"/>
    <cellStyle name="RowTitles1-Detail 2 3 3 5 2 4 2" xfId="12945"/>
    <cellStyle name="RowTitles1-Detail 2 3 3 5 2 5" xfId="12946"/>
    <cellStyle name="RowTitles1-Detail 2 3 3 5 3" xfId="12947"/>
    <cellStyle name="RowTitles1-Detail 2 3 3 5 3 2" xfId="12948"/>
    <cellStyle name="RowTitles1-Detail 2 3 3 5 3 2 2" xfId="12949"/>
    <cellStyle name="RowTitles1-Detail 2 3 3 5 3 2 2 2" xfId="12950"/>
    <cellStyle name="RowTitles1-Detail 2 3 3 5 3 2 3" xfId="12951"/>
    <cellStyle name="RowTitles1-Detail 2 3 3 5 3 3" xfId="12952"/>
    <cellStyle name="RowTitles1-Detail 2 3 3 5 3 3 2" xfId="12953"/>
    <cellStyle name="RowTitles1-Detail 2 3 3 5 3 3 2 2" xfId="12954"/>
    <cellStyle name="RowTitles1-Detail 2 3 3 5 3 4" xfId="12955"/>
    <cellStyle name="RowTitles1-Detail 2 3 3 5 3 4 2" xfId="12956"/>
    <cellStyle name="RowTitles1-Detail 2 3 3 5 3 5" xfId="12957"/>
    <cellStyle name="RowTitles1-Detail 2 3 3 5 4" xfId="12958"/>
    <cellStyle name="RowTitles1-Detail 2 3 3 5 4 2" xfId="12959"/>
    <cellStyle name="RowTitles1-Detail 2 3 3 5 5" xfId="12960"/>
    <cellStyle name="RowTitles1-Detail 2 3 3 5 5 2" xfId="12961"/>
    <cellStyle name="RowTitles1-Detail 2 3 3 5 5 2 2" xfId="12962"/>
    <cellStyle name="RowTitles1-Detail 2 3 3 5 5 3" xfId="12963"/>
    <cellStyle name="RowTitles1-Detail 2 3 3 5 6" xfId="12964"/>
    <cellStyle name="RowTitles1-Detail 2 3 3 5 6 2" xfId="12965"/>
    <cellStyle name="RowTitles1-Detail 2 3 3 5 6 2 2" xfId="12966"/>
    <cellStyle name="RowTitles1-Detail 2 3 3 6" xfId="12967"/>
    <cellStyle name="RowTitles1-Detail 2 3 3 6 2" xfId="12968"/>
    <cellStyle name="RowTitles1-Detail 2 3 3 6 2 2" xfId="12969"/>
    <cellStyle name="RowTitles1-Detail 2 3 3 6 2 2 2" xfId="12970"/>
    <cellStyle name="RowTitles1-Detail 2 3 3 6 2 2 2 2" xfId="12971"/>
    <cellStyle name="RowTitles1-Detail 2 3 3 6 2 2 3" xfId="12972"/>
    <cellStyle name="RowTitles1-Detail 2 3 3 6 2 3" xfId="12973"/>
    <cellStyle name="RowTitles1-Detail 2 3 3 6 2 3 2" xfId="12974"/>
    <cellStyle name="RowTitles1-Detail 2 3 3 6 2 3 2 2" xfId="12975"/>
    <cellStyle name="RowTitles1-Detail 2 3 3 6 2 4" xfId="12976"/>
    <cellStyle name="RowTitles1-Detail 2 3 3 6 2 4 2" xfId="12977"/>
    <cellStyle name="RowTitles1-Detail 2 3 3 6 2 5" xfId="12978"/>
    <cellStyle name="RowTitles1-Detail 2 3 3 6 3" xfId="12979"/>
    <cellStyle name="RowTitles1-Detail 2 3 3 6 3 2" xfId="12980"/>
    <cellStyle name="RowTitles1-Detail 2 3 3 6 3 2 2" xfId="12981"/>
    <cellStyle name="RowTitles1-Detail 2 3 3 6 3 2 2 2" xfId="12982"/>
    <cellStyle name="RowTitles1-Detail 2 3 3 6 3 2 3" xfId="12983"/>
    <cellStyle name="RowTitles1-Detail 2 3 3 6 3 3" xfId="12984"/>
    <cellStyle name="RowTitles1-Detail 2 3 3 6 3 3 2" xfId="12985"/>
    <cellStyle name="RowTitles1-Detail 2 3 3 6 3 3 2 2" xfId="12986"/>
    <cellStyle name="RowTitles1-Detail 2 3 3 6 3 4" xfId="12987"/>
    <cellStyle name="RowTitles1-Detail 2 3 3 6 3 4 2" xfId="12988"/>
    <cellStyle name="RowTitles1-Detail 2 3 3 6 3 5" xfId="12989"/>
    <cellStyle name="RowTitles1-Detail 2 3 3 6 4" xfId="12990"/>
    <cellStyle name="RowTitles1-Detail 2 3 3 6 4 2" xfId="12991"/>
    <cellStyle name="RowTitles1-Detail 2 3 3 6 5" xfId="12992"/>
    <cellStyle name="RowTitles1-Detail 2 3 3 6 5 2" xfId="12993"/>
    <cellStyle name="RowTitles1-Detail 2 3 3 6 5 2 2" xfId="12994"/>
    <cellStyle name="RowTitles1-Detail 2 3 3 6 6" xfId="12995"/>
    <cellStyle name="RowTitles1-Detail 2 3 3 6 6 2" xfId="12996"/>
    <cellStyle name="RowTitles1-Detail 2 3 3 6 7" xfId="12997"/>
    <cellStyle name="RowTitles1-Detail 2 3 3 7" xfId="12998"/>
    <cellStyle name="RowTitles1-Detail 2 3 3 7 2" xfId="12999"/>
    <cellStyle name="RowTitles1-Detail 2 3 3 7 2 2" xfId="13000"/>
    <cellStyle name="RowTitles1-Detail 2 3 3 7 2 2 2" xfId="13001"/>
    <cellStyle name="RowTitles1-Detail 2 3 3 7 2 2 2 2" xfId="13002"/>
    <cellStyle name="RowTitles1-Detail 2 3 3 7 2 2 3" xfId="13003"/>
    <cellStyle name="RowTitles1-Detail 2 3 3 7 2 3" xfId="13004"/>
    <cellStyle name="RowTitles1-Detail 2 3 3 7 2 3 2" xfId="13005"/>
    <cellStyle name="RowTitles1-Detail 2 3 3 7 2 3 2 2" xfId="13006"/>
    <cellStyle name="RowTitles1-Detail 2 3 3 7 2 4" xfId="13007"/>
    <cellStyle name="RowTitles1-Detail 2 3 3 7 2 4 2" xfId="13008"/>
    <cellStyle name="RowTitles1-Detail 2 3 3 7 2 5" xfId="13009"/>
    <cellStyle name="RowTitles1-Detail 2 3 3 7 3" xfId="13010"/>
    <cellStyle name="RowTitles1-Detail 2 3 3 7 3 2" xfId="13011"/>
    <cellStyle name="RowTitles1-Detail 2 3 3 7 3 2 2" xfId="13012"/>
    <cellStyle name="RowTitles1-Detail 2 3 3 7 3 2 2 2" xfId="13013"/>
    <cellStyle name="RowTitles1-Detail 2 3 3 7 3 2 3" xfId="13014"/>
    <cellStyle name="RowTitles1-Detail 2 3 3 7 3 3" xfId="13015"/>
    <cellStyle name="RowTitles1-Detail 2 3 3 7 3 3 2" xfId="13016"/>
    <cellStyle name="RowTitles1-Detail 2 3 3 7 3 3 2 2" xfId="13017"/>
    <cellStyle name="RowTitles1-Detail 2 3 3 7 3 4" xfId="13018"/>
    <cellStyle name="RowTitles1-Detail 2 3 3 7 3 4 2" xfId="13019"/>
    <cellStyle name="RowTitles1-Detail 2 3 3 7 3 5" xfId="13020"/>
    <cellStyle name="RowTitles1-Detail 2 3 3 7 4" xfId="13021"/>
    <cellStyle name="RowTitles1-Detail 2 3 3 7 4 2" xfId="13022"/>
    <cellStyle name="RowTitles1-Detail 2 3 3 7 5" xfId="13023"/>
    <cellStyle name="RowTitles1-Detail 2 3 3 7 5 2" xfId="13024"/>
    <cellStyle name="RowTitles1-Detail 2 3 3 7 5 2 2" xfId="13025"/>
    <cellStyle name="RowTitles1-Detail 2 3 3 7 5 3" xfId="13026"/>
    <cellStyle name="RowTitles1-Detail 2 3 3 7 6" xfId="13027"/>
    <cellStyle name="RowTitles1-Detail 2 3 3 7 6 2" xfId="13028"/>
    <cellStyle name="RowTitles1-Detail 2 3 3 7 6 2 2" xfId="13029"/>
    <cellStyle name="RowTitles1-Detail 2 3 3 7 7" xfId="13030"/>
    <cellStyle name="RowTitles1-Detail 2 3 3 7 7 2" xfId="13031"/>
    <cellStyle name="RowTitles1-Detail 2 3 3 7 8" xfId="13032"/>
    <cellStyle name="RowTitles1-Detail 2 3 3 8" xfId="13033"/>
    <cellStyle name="RowTitles1-Detail 2 3 3 8 2" xfId="13034"/>
    <cellStyle name="RowTitles1-Detail 2 3 3 8 2 2" xfId="13035"/>
    <cellStyle name="RowTitles1-Detail 2 3 3 8 2 2 2" xfId="13036"/>
    <cellStyle name="RowTitles1-Detail 2 3 3 8 2 2 2 2" xfId="13037"/>
    <cellStyle name="RowTitles1-Detail 2 3 3 8 2 2 3" xfId="13038"/>
    <cellStyle name="RowTitles1-Detail 2 3 3 8 2 3" xfId="13039"/>
    <cellStyle name="RowTitles1-Detail 2 3 3 8 2 3 2" xfId="13040"/>
    <cellStyle name="RowTitles1-Detail 2 3 3 8 2 3 2 2" xfId="13041"/>
    <cellStyle name="RowTitles1-Detail 2 3 3 8 2 4" xfId="13042"/>
    <cellStyle name="RowTitles1-Detail 2 3 3 8 2 4 2" xfId="13043"/>
    <cellStyle name="RowTitles1-Detail 2 3 3 8 2 5" xfId="13044"/>
    <cellStyle name="RowTitles1-Detail 2 3 3 8 3" xfId="13045"/>
    <cellStyle name="RowTitles1-Detail 2 3 3 8 3 2" xfId="13046"/>
    <cellStyle name="RowTitles1-Detail 2 3 3 8 3 2 2" xfId="13047"/>
    <cellStyle name="RowTitles1-Detail 2 3 3 8 3 2 2 2" xfId="13048"/>
    <cellStyle name="RowTitles1-Detail 2 3 3 8 3 2 3" xfId="13049"/>
    <cellStyle name="RowTitles1-Detail 2 3 3 8 3 3" xfId="13050"/>
    <cellStyle name="RowTitles1-Detail 2 3 3 8 3 3 2" xfId="13051"/>
    <cellStyle name="RowTitles1-Detail 2 3 3 8 3 3 2 2" xfId="13052"/>
    <cellStyle name="RowTitles1-Detail 2 3 3 8 3 4" xfId="13053"/>
    <cellStyle name="RowTitles1-Detail 2 3 3 8 3 4 2" xfId="13054"/>
    <cellStyle name="RowTitles1-Detail 2 3 3 8 3 5" xfId="13055"/>
    <cellStyle name="RowTitles1-Detail 2 3 3 8 4" xfId="13056"/>
    <cellStyle name="RowTitles1-Detail 2 3 3 8 4 2" xfId="13057"/>
    <cellStyle name="RowTitles1-Detail 2 3 3 8 4 2 2" xfId="13058"/>
    <cellStyle name="RowTitles1-Detail 2 3 3 8 4 3" xfId="13059"/>
    <cellStyle name="RowTitles1-Detail 2 3 3 8 5" xfId="13060"/>
    <cellStyle name="RowTitles1-Detail 2 3 3 8 5 2" xfId="13061"/>
    <cellStyle name="RowTitles1-Detail 2 3 3 8 5 2 2" xfId="13062"/>
    <cellStyle name="RowTitles1-Detail 2 3 3 8 6" xfId="13063"/>
    <cellStyle name="RowTitles1-Detail 2 3 3 8 6 2" xfId="13064"/>
    <cellStyle name="RowTitles1-Detail 2 3 3 8 7" xfId="13065"/>
    <cellStyle name="RowTitles1-Detail 2 3 3 9" xfId="13066"/>
    <cellStyle name="RowTitles1-Detail 2 3 3 9 2" xfId="13067"/>
    <cellStyle name="RowTitles1-Detail 2 3 3 9 2 2" xfId="13068"/>
    <cellStyle name="RowTitles1-Detail 2 3 3 9 2 2 2" xfId="13069"/>
    <cellStyle name="RowTitles1-Detail 2 3 3 9 2 2 2 2" xfId="13070"/>
    <cellStyle name="RowTitles1-Detail 2 3 3 9 2 2 3" xfId="13071"/>
    <cellStyle name="RowTitles1-Detail 2 3 3 9 2 3" xfId="13072"/>
    <cellStyle name="RowTitles1-Detail 2 3 3 9 2 3 2" xfId="13073"/>
    <cellStyle name="RowTitles1-Detail 2 3 3 9 2 3 2 2" xfId="13074"/>
    <cellStyle name="RowTitles1-Detail 2 3 3 9 2 4" xfId="13075"/>
    <cellStyle name="RowTitles1-Detail 2 3 3 9 2 4 2" xfId="13076"/>
    <cellStyle name="RowTitles1-Detail 2 3 3 9 2 5" xfId="13077"/>
    <cellStyle name="RowTitles1-Detail 2 3 3 9 3" xfId="13078"/>
    <cellStyle name="RowTitles1-Detail 2 3 3 9 3 2" xfId="13079"/>
    <cellStyle name="RowTitles1-Detail 2 3 3 9 3 2 2" xfId="13080"/>
    <cellStyle name="RowTitles1-Detail 2 3 3 9 3 2 2 2" xfId="13081"/>
    <cellStyle name="RowTitles1-Detail 2 3 3 9 3 2 3" xfId="13082"/>
    <cellStyle name="RowTitles1-Detail 2 3 3 9 3 3" xfId="13083"/>
    <cellStyle name="RowTitles1-Detail 2 3 3 9 3 3 2" xfId="13084"/>
    <cellStyle name="RowTitles1-Detail 2 3 3 9 3 3 2 2" xfId="13085"/>
    <cellStyle name="RowTitles1-Detail 2 3 3 9 3 4" xfId="13086"/>
    <cellStyle name="RowTitles1-Detail 2 3 3 9 3 4 2" xfId="13087"/>
    <cellStyle name="RowTitles1-Detail 2 3 3 9 3 5" xfId="13088"/>
    <cellStyle name="RowTitles1-Detail 2 3 3 9 4" xfId="13089"/>
    <cellStyle name="RowTitles1-Detail 2 3 3 9 4 2" xfId="13090"/>
    <cellStyle name="RowTitles1-Detail 2 3 3 9 4 2 2" xfId="13091"/>
    <cellStyle name="RowTitles1-Detail 2 3 3 9 4 3" xfId="13092"/>
    <cellStyle name="RowTitles1-Detail 2 3 3 9 5" xfId="13093"/>
    <cellStyle name="RowTitles1-Detail 2 3 3 9 5 2" xfId="13094"/>
    <cellStyle name="RowTitles1-Detail 2 3 3 9 5 2 2" xfId="13095"/>
    <cellStyle name="RowTitles1-Detail 2 3 3 9 6" xfId="13096"/>
    <cellStyle name="RowTitles1-Detail 2 3 3 9 6 2" xfId="13097"/>
    <cellStyle name="RowTitles1-Detail 2 3 3 9 7" xfId="13098"/>
    <cellStyle name="RowTitles1-Detail 2 3 3_STUD aligned by INSTIT" xfId="13099"/>
    <cellStyle name="RowTitles1-Detail 2 3 4" xfId="13100"/>
    <cellStyle name="RowTitles1-Detail 2 3 4 2" xfId="13101"/>
    <cellStyle name="RowTitles1-Detail 2 3 4 2 2" xfId="13102"/>
    <cellStyle name="RowTitles1-Detail 2 3 4 2 2 2" xfId="13103"/>
    <cellStyle name="RowTitles1-Detail 2 3 4 2 2 2 2" xfId="13104"/>
    <cellStyle name="RowTitles1-Detail 2 3 4 2 2 2 2 2" xfId="13105"/>
    <cellStyle name="RowTitles1-Detail 2 3 4 2 2 2 3" xfId="13106"/>
    <cellStyle name="RowTitles1-Detail 2 3 4 2 2 3" xfId="13107"/>
    <cellStyle name="RowTitles1-Detail 2 3 4 2 2 3 2" xfId="13108"/>
    <cellStyle name="RowTitles1-Detail 2 3 4 2 2 3 2 2" xfId="13109"/>
    <cellStyle name="RowTitles1-Detail 2 3 4 2 2 4" xfId="13110"/>
    <cellStyle name="RowTitles1-Detail 2 3 4 2 2 4 2" xfId="13111"/>
    <cellStyle name="RowTitles1-Detail 2 3 4 2 2 5" xfId="13112"/>
    <cellStyle name="RowTitles1-Detail 2 3 4 2 3" xfId="13113"/>
    <cellStyle name="RowTitles1-Detail 2 3 4 2 3 2" xfId="13114"/>
    <cellStyle name="RowTitles1-Detail 2 3 4 2 3 2 2" xfId="13115"/>
    <cellStyle name="RowTitles1-Detail 2 3 4 2 3 2 2 2" xfId="13116"/>
    <cellStyle name="RowTitles1-Detail 2 3 4 2 3 2 3" xfId="13117"/>
    <cellStyle name="RowTitles1-Detail 2 3 4 2 3 3" xfId="13118"/>
    <cellStyle name="RowTitles1-Detail 2 3 4 2 3 3 2" xfId="13119"/>
    <cellStyle name="RowTitles1-Detail 2 3 4 2 3 3 2 2" xfId="13120"/>
    <cellStyle name="RowTitles1-Detail 2 3 4 2 3 4" xfId="13121"/>
    <cellStyle name="RowTitles1-Detail 2 3 4 2 3 4 2" xfId="13122"/>
    <cellStyle name="RowTitles1-Detail 2 3 4 2 3 5" xfId="13123"/>
    <cellStyle name="RowTitles1-Detail 2 3 4 2 4" xfId="13124"/>
    <cellStyle name="RowTitles1-Detail 2 3 4 2 4 2" xfId="13125"/>
    <cellStyle name="RowTitles1-Detail 2 3 4 2 5" xfId="13126"/>
    <cellStyle name="RowTitles1-Detail 2 3 4 2 5 2" xfId="13127"/>
    <cellStyle name="RowTitles1-Detail 2 3 4 2 5 2 2" xfId="13128"/>
    <cellStyle name="RowTitles1-Detail 2 3 4 3" xfId="13129"/>
    <cellStyle name="RowTitles1-Detail 2 3 4 3 2" xfId="13130"/>
    <cellStyle name="RowTitles1-Detail 2 3 4 3 2 2" xfId="13131"/>
    <cellStyle name="RowTitles1-Detail 2 3 4 3 2 2 2" xfId="13132"/>
    <cellStyle name="RowTitles1-Detail 2 3 4 3 2 2 2 2" xfId="13133"/>
    <cellStyle name="RowTitles1-Detail 2 3 4 3 2 2 3" xfId="13134"/>
    <cellStyle name="RowTitles1-Detail 2 3 4 3 2 3" xfId="13135"/>
    <cellStyle name="RowTitles1-Detail 2 3 4 3 2 3 2" xfId="13136"/>
    <cellStyle name="RowTitles1-Detail 2 3 4 3 2 3 2 2" xfId="13137"/>
    <cellStyle name="RowTitles1-Detail 2 3 4 3 2 4" xfId="13138"/>
    <cellStyle name="RowTitles1-Detail 2 3 4 3 2 4 2" xfId="13139"/>
    <cellStyle name="RowTitles1-Detail 2 3 4 3 2 5" xfId="13140"/>
    <cellStyle name="RowTitles1-Detail 2 3 4 3 3" xfId="13141"/>
    <cellStyle name="RowTitles1-Detail 2 3 4 3 3 2" xfId="13142"/>
    <cellStyle name="RowTitles1-Detail 2 3 4 3 3 2 2" xfId="13143"/>
    <cellStyle name="RowTitles1-Detail 2 3 4 3 3 2 2 2" xfId="13144"/>
    <cellStyle name="RowTitles1-Detail 2 3 4 3 3 2 3" xfId="13145"/>
    <cellStyle name="RowTitles1-Detail 2 3 4 3 3 3" xfId="13146"/>
    <cellStyle name="RowTitles1-Detail 2 3 4 3 3 3 2" xfId="13147"/>
    <cellStyle name="RowTitles1-Detail 2 3 4 3 3 3 2 2" xfId="13148"/>
    <cellStyle name="RowTitles1-Detail 2 3 4 3 3 4" xfId="13149"/>
    <cellStyle name="RowTitles1-Detail 2 3 4 3 3 4 2" xfId="13150"/>
    <cellStyle name="RowTitles1-Detail 2 3 4 3 3 5" xfId="13151"/>
    <cellStyle name="RowTitles1-Detail 2 3 4 3 4" xfId="13152"/>
    <cellStyle name="RowTitles1-Detail 2 3 4 3 4 2" xfId="13153"/>
    <cellStyle name="RowTitles1-Detail 2 3 4 3 5" xfId="13154"/>
    <cellStyle name="RowTitles1-Detail 2 3 4 3 5 2" xfId="13155"/>
    <cellStyle name="RowTitles1-Detail 2 3 4 3 5 2 2" xfId="13156"/>
    <cellStyle name="RowTitles1-Detail 2 3 4 3 5 3" xfId="13157"/>
    <cellStyle name="RowTitles1-Detail 2 3 4 3 6" xfId="13158"/>
    <cellStyle name="RowTitles1-Detail 2 3 4 3 6 2" xfId="13159"/>
    <cellStyle name="RowTitles1-Detail 2 3 4 3 6 2 2" xfId="13160"/>
    <cellStyle name="RowTitles1-Detail 2 3 4 3 7" xfId="13161"/>
    <cellStyle name="RowTitles1-Detail 2 3 4 3 7 2" xfId="13162"/>
    <cellStyle name="RowTitles1-Detail 2 3 4 3 8" xfId="13163"/>
    <cellStyle name="RowTitles1-Detail 2 3 4 4" xfId="13164"/>
    <cellStyle name="RowTitles1-Detail 2 3 4 4 2" xfId="13165"/>
    <cellStyle name="RowTitles1-Detail 2 3 4 4 2 2" xfId="13166"/>
    <cellStyle name="RowTitles1-Detail 2 3 4 4 2 2 2" xfId="13167"/>
    <cellStyle name="RowTitles1-Detail 2 3 4 4 2 2 2 2" xfId="13168"/>
    <cellStyle name="RowTitles1-Detail 2 3 4 4 2 2 3" xfId="13169"/>
    <cellStyle name="RowTitles1-Detail 2 3 4 4 2 3" xfId="13170"/>
    <cellStyle name="RowTitles1-Detail 2 3 4 4 2 3 2" xfId="13171"/>
    <cellStyle name="RowTitles1-Detail 2 3 4 4 2 3 2 2" xfId="13172"/>
    <cellStyle name="RowTitles1-Detail 2 3 4 4 2 4" xfId="13173"/>
    <cellStyle name="RowTitles1-Detail 2 3 4 4 2 4 2" xfId="13174"/>
    <cellStyle name="RowTitles1-Detail 2 3 4 4 2 5" xfId="13175"/>
    <cellStyle name="RowTitles1-Detail 2 3 4 4 3" xfId="13176"/>
    <cellStyle name="RowTitles1-Detail 2 3 4 4 3 2" xfId="13177"/>
    <cellStyle name="RowTitles1-Detail 2 3 4 4 3 2 2" xfId="13178"/>
    <cellStyle name="RowTitles1-Detail 2 3 4 4 3 2 2 2" xfId="13179"/>
    <cellStyle name="RowTitles1-Detail 2 3 4 4 3 2 3" xfId="13180"/>
    <cellStyle name="RowTitles1-Detail 2 3 4 4 3 3" xfId="13181"/>
    <cellStyle name="RowTitles1-Detail 2 3 4 4 3 3 2" xfId="13182"/>
    <cellStyle name="RowTitles1-Detail 2 3 4 4 3 3 2 2" xfId="13183"/>
    <cellStyle name="RowTitles1-Detail 2 3 4 4 3 4" xfId="13184"/>
    <cellStyle name="RowTitles1-Detail 2 3 4 4 3 4 2" xfId="13185"/>
    <cellStyle name="RowTitles1-Detail 2 3 4 4 3 5" xfId="13186"/>
    <cellStyle name="RowTitles1-Detail 2 3 4 4 4" xfId="13187"/>
    <cellStyle name="RowTitles1-Detail 2 3 4 4 4 2" xfId="13188"/>
    <cellStyle name="RowTitles1-Detail 2 3 4 4 4 2 2" xfId="13189"/>
    <cellStyle name="RowTitles1-Detail 2 3 4 4 4 3" xfId="13190"/>
    <cellStyle name="RowTitles1-Detail 2 3 4 4 5" xfId="13191"/>
    <cellStyle name="RowTitles1-Detail 2 3 4 4 5 2" xfId="13192"/>
    <cellStyle name="RowTitles1-Detail 2 3 4 4 5 2 2" xfId="13193"/>
    <cellStyle name="RowTitles1-Detail 2 3 4 4 6" xfId="13194"/>
    <cellStyle name="RowTitles1-Detail 2 3 4 4 6 2" xfId="13195"/>
    <cellStyle name="RowTitles1-Detail 2 3 4 4 7" xfId="13196"/>
    <cellStyle name="RowTitles1-Detail 2 3 4 5" xfId="13197"/>
    <cellStyle name="RowTitles1-Detail 2 3 4 5 2" xfId="13198"/>
    <cellStyle name="RowTitles1-Detail 2 3 4 5 2 2" xfId="13199"/>
    <cellStyle name="RowTitles1-Detail 2 3 4 5 2 2 2" xfId="13200"/>
    <cellStyle name="RowTitles1-Detail 2 3 4 5 2 2 2 2" xfId="13201"/>
    <cellStyle name="RowTitles1-Detail 2 3 4 5 2 2 3" xfId="13202"/>
    <cellStyle name="RowTitles1-Detail 2 3 4 5 2 3" xfId="13203"/>
    <cellStyle name="RowTitles1-Detail 2 3 4 5 2 3 2" xfId="13204"/>
    <cellStyle name="RowTitles1-Detail 2 3 4 5 2 3 2 2" xfId="13205"/>
    <cellStyle name="RowTitles1-Detail 2 3 4 5 2 4" xfId="13206"/>
    <cellStyle name="RowTitles1-Detail 2 3 4 5 2 4 2" xfId="13207"/>
    <cellStyle name="RowTitles1-Detail 2 3 4 5 2 5" xfId="13208"/>
    <cellStyle name="RowTitles1-Detail 2 3 4 5 3" xfId="13209"/>
    <cellStyle name="RowTitles1-Detail 2 3 4 5 3 2" xfId="13210"/>
    <cellStyle name="RowTitles1-Detail 2 3 4 5 3 2 2" xfId="13211"/>
    <cellStyle name="RowTitles1-Detail 2 3 4 5 3 2 2 2" xfId="13212"/>
    <cellStyle name="RowTitles1-Detail 2 3 4 5 3 2 3" xfId="13213"/>
    <cellStyle name="RowTitles1-Detail 2 3 4 5 3 3" xfId="13214"/>
    <cellStyle name="RowTitles1-Detail 2 3 4 5 3 3 2" xfId="13215"/>
    <cellStyle name="RowTitles1-Detail 2 3 4 5 3 3 2 2" xfId="13216"/>
    <cellStyle name="RowTitles1-Detail 2 3 4 5 3 4" xfId="13217"/>
    <cellStyle name="RowTitles1-Detail 2 3 4 5 3 4 2" xfId="13218"/>
    <cellStyle name="RowTitles1-Detail 2 3 4 5 3 5" xfId="13219"/>
    <cellStyle name="RowTitles1-Detail 2 3 4 5 4" xfId="13220"/>
    <cellStyle name="RowTitles1-Detail 2 3 4 5 4 2" xfId="13221"/>
    <cellStyle name="RowTitles1-Detail 2 3 4 5 4 2 2" xfId="13222"/>
    <cellStyle name="RowTitles1-Detail 2 3 4 5 4 3" xfId="13223"/>
    <cellStyle name="RowTitles1-Detail 2 3 4 5 5" xfId="13224"/>
    <cellStyle name="RowTitles1-Detail 2 3 4 5 5 2" xfId="13225"/>
    <cellStyle name="RowTitles1-Detail 2 3 4 5 5 2 2" xfId="13226"/>
    <cellStyle name="RowTitles1-Detail 2 3 4 5 6" xfId="13227"/>
    <cellStyle name="RowTitles1-Detail 2 3 4 5 6 2" xfId="13228"/>
    <cellStyle name="RowTitles1-Detail 2 3 4 5 7" xfId="13229"/>
    <cellStyle name="RowTitles1-Detail 2 3 4 6" xfId="13230"/>
    <cellStyle name="RowTitles1-Detail 2 3 4 6 2" xfId="13231"/>
    <cellStyle name="RowTitles1-Detail 2 3 4 6 2 2" xfId="13232"/>
    <cellStyle name="RowTitles1-Detail 2 3 4 6 2 2 2" xfId="13233"/>
    <cellStyle name="RowTitles1-Detail 2 3 4 6 2 2 2 2" xfId="13234"/>
    <cellStyle name="RowTitles1-Detail 2 3 4 6 2 2 3" xfId="13235"/>
    <cellStyle name="RowTitles1-Detail 2 3 4 6 2 3" xfId="13236"/>
    <cellStyle name="RowTitles1-Detail 2 3 4 6 2 3 2" xfId="13237"/>
    <cellStyle name="RowTitles1-Detail 2 3 4 6 2 3 2 2" xfId="13238"/>
    <cellStyle name="RowTitles1-Detail 2 3 4 6 2 4" xfId="13239"/>
    <cellStyle name="RowTitles1-Detail 2 3 4 6 2 4 2" xfId="13240"/>
    <cellStyle name="RowTitles1-Detail 2 3 4 6 2 5" xfId="13241"/>
    <cellStyle name="RowTitles1-Detail 2 3 4 6 3" xfId="13242"/>
    <cellStyle name="RowTitles1-Detail 2 3 4 6 3 2" xfId="13243"/>
    <cellStyle name="RowTitles1-Detail 2 3 4 6 3 2 2" xfId="13244"/>
    <cellStyle name="RowTitles1-Detail 2 3 4 6 3 2 2 2" xfId="13245"/>
    <cellStyle name="RowTitles1-Detail 2 3 4 6 3 2 3" xfId="13246"/>
    <cellStyle name="RowTitles1-Detail 2 3 4 6 3 3" xfId="13247"/>
    <cellStyle name="RowTitles1-Detail 2 3 4 6 3 3 2" xfId="13248"/>
    <cellStyle name="RowTitles1-Detail 2 3 4 6 3 3 2 2" xfId="13249"/>
    <cellStyle name="RowTitles1-Detail 2 3 4 6 3 4" xfId="13250"/>
    <cellStyle name="RowTitles1-Detail 2 3 4 6 3 4 2" xfId="13251"/>
    <cellStyle name="RowTitles1-Detail 2 3 4 6 3 5" xfId="13252"/>
    <cellStyle name="RowTitles1-Detail 2 3 4 6 4" xfId="13253"/>
    <cellStyle name="RowTitles1-Detail 2 3 4 6 4 2" xfId="13254"/>
    <cellStyle name="RowTitles1-Detail 2 3 4 6 4 2 2" xfId="13255"/>
    <cellStyle name="RowTitles1-Detail 2 3 4 6 4 3" xfId="13256"/>
    <cellStyle name="RowTitles1-Detail 2 3 4 6 5" xfId="13257"/>
    <cellStyle name="RowTitles1-Detail 2 3 4 6 5 2" xfId="13258"/>
    <cellStyle name="RowTitles1-Detail 2 3 4 6 5 2 2" xfId="13259"/>
    <cellStyle name="RowTitles1-Detail 2 3 4 6 6" xfId="13260"/>
    <cellStyle name="RowTitles1-Detail 2 3 4 6 6 2" xfId="13261"/>
    <cellStyle name="RowTitles1-Detail 2 3 4 6 7" xfId="13262"/>
    <cellStyle name="RowTitles1-Detail 2 3 4 7" xfId="13263"/>
    <cellStyle name="RowTitles1-Detail 2 3 4 7 2" xfId="13264"/>
    <cellStyle name="RowTitles1-Detail 2 3 4 7 2 2" xfId="13265"/>
    <cellStyle name="RowTitles1-Detail 2 3 4 7 2 2 2" xfId="13266"/>
    <cellStyle name="RowTitles1-Detail 2 3 4 7 2 3" xfId="13267"/>
    <cellStyle name="RowTitles1-Detail 2 3 4 7 3" xfId="13268"/>
    <cellStyle name="RowTitles1-Detail 2 3 4 7 3 2" xfId="13269"/>
    <cellStyle name="RowTitles1-Detail 2 3 4 7 3 2 2" xfId="13270"/>
    <cellStyle name="RowTitles1-Detail 2 3 4 7 4" xfId="13271"/>
    <cellStyle name="RowTitles1-Detail 2 3 4 7 4 2" xfId="13272"/>
    <cellStyle name="RowTitles1-Detail 2 3 4 7 5" xfId="13273"/>
    <cellStyle name="RowTitles1-Detail 2 3 4 8" xfId="13274"/>
    <cellStyle name="RowTitles1-Detail 2 3 4 8 2" xfId="13275"/>
    <cellStyle name="RowTitles1-Detail 2 3 4 9" xfId="13276"/>
    <cellStyle name="RowTitles1-Detail 2 3 4 9 2" xfId="13277"/>
    <cellStyle name="RowTitles1-Detail 2 3 4 9 2 2" xfId="13278"/>
    <cellStyle name="RowTitles1-Detail 2 3 4_STUD aligned by INSTIT" xfId="13279"/>
    <cellStyle name="RowTitles1-Detail 2 3 5" xfId="13280"/>
    <cellStyle name="RowTitles1-Detail 2 3 5 2" xfId="13281"/>
    <cellStyle name="RowTitles1-Detail 2 3 5 2 2" xfId="13282"/>
    <cellStyle name="RowTitles1-Detail 2 3 5 2 2 2" xfId="13283"/>
    <cellStyle name="RowTitles1-Detail 2 3 5 2 2 2 2" xfId="13284"/>
    <cellStyle name="RowTitles1-Detail 2 3 5 2 2 2 2 2" xfId="13285"/>
    <cellStyle name="RowTitles1-Detail 2 3 5 2 2 2 3" xfId="13286"/>
    <cellStyle name="RowTitles1-Detail 2 3 5 2 2 3" xfId="13287"/>
    <cellStyle name="RowTitles1-Detail 2 3 5 2 2 3 2" xfId="13288"/>
    <cellStyle name="RowTitles1-Detail 2 3 5 2 2 3 2 2" xfId="13289"/>
    <cellStyle name="RowTitles1-Detail 2 3 5 2 2 4" xfId="13290"/>
    <cellStyle name="RowTitles1-Detail 2 3 5 2 2 4 2" xfId="13291"/>
    <cellStyle name="RowTitles1-Detail 2 3 5 2 2 5" xfId="13292"/>
    <cellStyle name="RowTitles1-Detail 2 3 5 2 3" xfId="13293"/>
    <cellStyle name="RowTitles1-Detail 2 3 5 2 3 2" xfId="13294"/>
    <cellStyle name="RowTitles1-Detail 2 3 5 2 3 2 2" xfId="13295"/>
    <cellStyle name="RowTitles1-Detail 2 3 5 2 3 2 2 2" xfId="13296"/>
    <cellStyle name="RowTitles1-Detail 2 3 5 2 3 2 3" xfId="13297"/>
    <cellStyle name="RowTitles1-Detail 2 3 5 2 3 3" xfId="13298"/>
    <cellStyle name="RowTitles1-Detail 2 3 5 2 3 3 2" xfId="13299"/>
    <cellStyle name="RowTitles1-Detail 2 3 5 2 3 3 2 2" xfId="13300"/>
    <cellStyle name="RowTitles1-Detail 2 3 5 2 3 4" xfId="13301"/>
    <cellStyle name="RowTitles1-Detail 2 3 5 2 3 4 2" xfId="13302"/>
    <cellStyle name="RowTitles1-Detail 2 3 5 2 3 5" xfId="13303"/>
    <cellStyle name="RowTitles1-Detail 2 3 5 2 4" xfId="13304"/>
    <cellStyle name="RowTitles1-Detail 2 3 5 2 4 2" xfId="13305"/>
    <cellStyle name="RowTitles1-Detail 2 3 5 2 5" xfId="13306"/>
    <cellStyle name="RowTitles1-Detail 2 3 5 2 5 2" xfId="13307"/>
    <cellStyle name="RowTitles1-Detail 2 3 5 2 5 2 2" xfId="13308"/>
    <cellStyle name="RowTitles1-Detail 2 3 5 2 5 3" xfId="13309"/>
    <cellStyle name="RowTitles1-Detail 2 3 5 2 6" xfId="13310"/>
    <cellStyle name="RowTitles1-Detail 2 3 5 2 6 2" xfId="13311"/>
    <cellStyle name="RowTitles1-Detail 2 3 5 2 6 2 2" xfId="13312"/>
    <cellStyle name="RowTitles1-Detail 2 3 5 2 7" xfId="13313"/>
    <cellStyle name="RowTitles1-Detail 2 3 5 2 7 2" xfId="13314"/>
    <cellStyle name="RowTitles1-Detail 2 3 5 2 8" xfId="13315"/>
    <cellStyle name="RowTitles1-Detail 2 3 5 3" xfId="13316"/>
    <cellStyle name="RowTitles1-Detail 2 3 5 3 2" xfId="13317"/>
    <cellStyle name="RowTitles1-Detail 2 3 5 3 2 2" xfId="13318"/>
    <cellStyle name="RowTitles1-Detail 2 3 5 3 2 2 2" xfId="13319"/>
    <cellStyle name="RowTitles1-Detail 2 3 5 3 2 2 2 2" xfId="13320"/>
    <cellStyle name="RowTitles1-Detail 2 3 5 3 2 2 3" xfId="13321"/>
    <cellStyle name="RowTitles1-Detail 2 3 5 3 2 3" xfId="13322"/>
    <cellStyle name="RowTitles1-Detail 2 3 5 3 2 3 2" xfId="13323"/>
    <cellStyle name="RowTitles1-Detail 2 3 5 3 2 3 2 2" xfId="13324"/>
    <cellStyle name="RowTitles1-Detail 2 3 5 3 2 4" xfId="13325"/>
    <cellStyle name="RowTitles1-Detail 2 3 5 3 2 4 2" xfId="13326"/>
    <cellStyle name="RowTitles1-Detail 2 3 5 3 2 5" xfId="13327"/>
    <cellStyle name="RowTitles1-Detail 2 3 5 3 3" xfId="13328"/>
    <cellStyle name="RowTitles1-Detail 2 3 5 3 3 2" xfId="13329"/>
    <cellStyle name="RowTitles1-Detail 2 3 5 3 3 2 2" xfId="13330"/>
    <cellStyle name="RowTitles1-Detail 2 3 5 3 3 2 2 2" xfId="13331"/>
    <cellStyle name="RowTitles1-Detail 2 3 5 3 3 2 3" xfId="13332"/>
    <cellStyle name="RowTitles1-Detail 2 3 5 3 3 3" xfId="13333"/>
    <cellStyle name="RowTitles1-Detail 2 3 5 3 3 3 2" xfId="13334"/>
    <cellStyle name="RowTitles1-Detail 2 3 5 3 3 3 2 2" xfId="13335"/>
    <cellStyle name="RowTitles1-Detail 2 3 5 3 3 4" xfId="13336"/>
    <cellStyle name="RowTitles1-Detail 2 3 5 3 3 4 2" xfId="13337"/>
    <cellStyle name="RowTitles1-Detail 2 3 5 3 3 5" xfId="13338"/>
    <cellStyle name="RowTitles1-Detail 2 3 5 3 4" xfId="13339"/>
    <cellStyle name="RowTitles1-Detail 2 3 5 3 4 2" xfId="13340"/>
    <cellStyle name="RowTitles1-Detail 2 3 5 3 5" xfId="13341"/>
    <cellStyle name="RowTitles1-Detail 2 3 5 3 5 2" xfId="13342"/>
    <cellStyle name="RowTitles1-Detail 2 3 5 3 5 2 2" xfId="13343"/>
    <cellStyle name="RowTitles1-Detail 2 3 5 4" xfId="13344"/>
    <cellStyle name="RowTitles1-Detail 2 3 5 4 2" xfId="13345"/>
    <cellStyle name="RowTitles1-Detail 2 3 5 4 2 2" xfId="13346"/>
    <cellStyle name="RowTitles1-Detail 2 3 5 4 2 2 2" xfId="13347"/>
    <cellStyle name="RowTitles1-Detail 2 3 5 4 2 2 2 2" xfId="13348"/>
    <cellStyle name="RowTitles1-Detail 2 3 5 4 2 2 3" xfId="13349"/>
    <cellStyle name="RowTitles1-Detail 2 3 5 4 2 3" xfId="13350"/>
    <cellStyle name="RowTitles1-Detail 2 3 5 4 2 3 2" xfId="13351"/>
    <cellStyle name="RowTitles1-Detail 2 3 5 4 2 3 2 2" xfId="13352"/>
    <cellStyle name="RowTitles1-Detail 2 3 5 4 2 4" xfId="13353"/>
    <cellStyle name="RowTitles1-Detail 2 3 5 4 2 4 2" xfId="13354"/>
    <cellStyle name="RowTitles1-Detail 2 3 5 4 2 5" xfId="13355"/>
    <cellStyle name="RowTitles1-Detail 2 3 5 4 3" xfId="13356"/>
    <cellStyle name="RowTitles1-Detail 2 3 5 4 3 2" xfId="13357"/>
    <cellStyle name="RowTitles1-Detail 2 3 5 4 3 2 2" xfId="13358"/>
    <cellStyle name="RowTitles1-Detail 2 3 5 4 3 2 2 2" xfId="13359"/>
    <cellStyle name="RowTitles1-Detail 2 3 5 4 3 2 3" xfId="13360"/>
    <cellStyle name="RowTitles1-Detail 2 3 5 4 3 3" xfId="13361"/>
    <cellStyle name="RowTitles1-Detail 2 3 5 4 3 3 2" xfId="13362"/>
    <cellStyle name="RowTitles1-Detail 2 3 5 4 3 3 2 2" xfId="13363"/>
    <cellStyle name="RowTitles1-Detail 2 3 5 4 3 4" xfId="13364"/>
    <cellStyle name="RowTitles1-Detail 2 3 5 4 3 4 2" xfId="13365"/>
    <cellStyle name="RowTitles1-Detail 2 3 5 4 3 5" xfId="13366"/>
    <cellStyle name="RowTitles1-Detail 2 3 5 4 4" xfId="13367"/>
    <cellStyle name="RowTitles1-Detail 2 3 5 4 4 2" xfId="13368"/>
    <cellStyle name="RowTitles1-Detail 2 3 5 4 4 2 2" xfId="13369"/>
    <cellStyle name="RowTitles1-Detail 2 3 5 4 4 3" xfId="13370"/>
    <cellStyle name="RowTitles1-Detail 2 3 5 4 5" xfId="13371"/>
    <cellStyle name="RowTitles1-Detail 2 3 5 4 5 2" xfId="13372"/>
    <cellStyle name="RowTitles1-Detail 2 3 5 4 5 2 2" xfId="13373"/>
    <cellStyle name="RowTitles1-Detail 2 3 5 4 6" xfId="13374"/>
    <cellStyle name="RowTitles1-Detail 2 3 5 4 6 2" xfId="13375"/>
    <cellStyle name="RowTitles1-Detail 2 3 5 4 7" xfId="13376"/>
    <cellStyle name="RowTitles1-Detail 2 3 5 5" xfId="13377"/>
    <cellStyle name="RowTitles1-Detail 2 3 5 5 2" xfId="13378"/>
    <cellStyle name="RowTitles1-Detail 2 3 5 5 2 2" xfId="13379"/>
    <cellStyle name="RowTitles1-Detail 2 3 5 5 2 2 2" xfId="13380"/>
    <cellStyle name="RowTitles1-Detail 2 3 5 5 2 2 2 2" xfId="13381"/>
    <cellStyle name="RowTitles1-Detail 2 3 5 5 2 2 3" xfId="13382"/>
    <cellStyle name="RowTitles1-Detail 2 3 5 5 2 3" xfId="13383"/>
    <cellStyle name="RowTitles1-Detail 2 3 5 5 2 3 2" xfId="13384"/>
    <cellStyle name="RowTitles1-Detail 2 3 5 5 2 3 2 2" xfId="13385"/>
    <cellStyle name="RowTitles1-Detail 2 3 5 5 2 4" xfId="13386"/>
    <cellStyle name="RowTitles1-Detail 2 3 5 5 2 4 2" xfId="13387"/>
    <cellStyle name="RowTitles1-Detail 2 3 5 5 2 5" xfId="13388"/>
    <cellStyle name="RowTitles1-Detail 2 3 5 5 3" xfId="13389"/>
    <cellStyle name="RowTitles1-Detail 2 3 5 5 3 2" xfId="13390"/>
    <cellStyle name="RowTitles1-Detail 2 3 5 5 3 2 2" xfId="13391"/>
    <cellStyle name="RowTitles1-Detail 2 3 5 5 3 2 2 2" xfId="13392"/>
    <cellStyle name="RowTitles1-Detail 2 3 5 5 3 2 3" xfId="13393"/>
    <cellStyle name="RowTitles1-Detail 2 3 5 5 3 3" xfId="13394"/>
    <cellStyle name="RowTitles1-Detail 2 3 5 5 3 3 2" xfId="13395"/>
    <cellStyle name="RowTitles1-Detail 2 3 5 5 3 3 2 2" xfId="13396"/>
    <cellStyle name="RowTitles1-Detail 2 3 5 5 3 4" xfId="13397"/>
    <cellStyle name="RowTitles1-Detail 2 3 5 5 3 4 2" xfId="13398"/>
    <cellStyle name="RowTitles1-Detail 2 3 5 5 3 5" xfId="13399"/>
    <cellStyle name="RowTitles1-Detail 2 3 5 5 4" xfId="13400"/>
    <cellStyle name="RowTitles1-Detail 2 3 5 5 4 2" xfId="13401"/>
    <cellStyle name="RowTitles1-Detail 2 3 5 5 4 2 2" xfId="13402"/>
    <cellStyle name="RowTitles1-Detail 2 3 5 5 4 3" xfId="13403"/>
    <cellStyle name="RowTitles1-Detail 2 3 5 5 5" xfId="13404"/>
    <cellStyle name="RowTitles1-Detail 2 3 5 5 5 2" xfId="13405"/>
    <cellStyle name="RowTitles1-Detail 2 3 5 5 5 2 2" xfId="13406"/>
    <cellStyle name="RowTitles1-Detail 2 3 5 5 6" xfId="13407"/>
    <cellStyle name="RowTitles1-Detail 2 3 5 5 6 2" xfId="13408"/>
    <cellStyle name="RowTitles1-Detail 2 3 5 5 7" xfId="13409"/>
    <cellStyle name="RowTitles1-Detail 2 3 5 6" xfId="13410"/>
    <cellStyle name="RowTitles1-Detail 2 3 5 6 2" xfId="13411"/>
    <cellStyle name="RowTitles1-Detail 2 3 5 6 2 2" xfId="13412"/>
    <cellStyle name="RowTitles1-Detail 2 3 5 6 2 2 2" xfId="13413"/>
    <cellStyle name="RowTitles1-Detail 2 3 5 6 2 2 2 2" xfId="13414"/>
    <cellStyle name="RowTitles1-Detail 2 3 5 6 2 2 3" xfId="13415"/>
    <cellStyle name="RowTitles1-Detail 2 3 5 6 2 3" xfId="13416"/>
    <cellStyle name="RowTitles1-Detail 2 3 5 6 2 3 2" xfId="13417"/>
    <cellStyle name="RowTitles1-Detail 2 3 5 6 2 3 2 2" xfId="13418"/>
    <cellStyle name="RowTitles1-Detail 2 3 5 6 2 4" xfId="13419"/>
    <cellStyle name="RowTitles1-Detail 2 3 5 6 2 4 2" xfId="13420"/>
    <cellStyle name="RowTitles1-Detail 2 3 5 6 2 5" xfId="13421"/>
    <cellStyle name="RowTitles1-Detail 2 3 5 6 3" xfId="13422"/>
    <cellStyle name="RowTitles1-Detail 2 3 5 6 3 2" xfId="13423"/>
    <cellStyle name="RowTitles1-Detail 2 3 5 6 3 2 2" xfId="13424"/>
    <cellStyle name="RowTitles1-Detail 2 3 5 6 3 2 2 2" xfId="13425"/>
    <cellStyle name="RowTitles1-Detail 2 3 5 6 3 2 3" xfId="13426"/>
    <cellStyle name="RowTitles1-Detail 2 3 5 6 3 3" xfId="13427"/>
    <cellStyle name="RowTitles1-Detail 2 3 5 6 3 3 2" xfId="13428"/>
    <cellStyle name="RowTitles1-Detail 2 3 5 6 3 3 2 2" xfId="13429"/>
    <cellStyle name="RowTitles1-Detail 2 3 5 6 3 4" xfId="13430"/>
    <cellStyle name="RowTitles1-Detail 2 3 5 6 3 4 2" xfId="13431"/>
    <cellStyle name="RowTitles1-Detail 2 3 5 6 3 5" xfId="13432"/>
    <cellStyle name="RowTitles1-Detail 2 3 5 6 4" xfId="13433"/>
    <cellStyle name="RowTitles1-Detail 2 3 5 6 4 2" xfId="13434"/>
    <cellStyle name="RowTitles1-Detail 2 3 5 6 4 2 2" xfId="13435"/>
    <cellStyle name="RowTitles1-Detail 2 3 5 6 4 3" xfId="13436"/>
    <cellStyle name="RowTitles1-Detail 2 3 5 6 5" xfId="13437"/>
    <cellStyle name="RowTitles1-Detail 2 3 5 6 5 2" xfId="13438"/>
    <cellStyle name="RowTitles1-Detail 2 3 5 6 5 2 2" xfId="13439"/>
    <cellStyle name="RowTitles1-Detail 2 3 5 6 6" xfId="13440"/>
    <cellStyle name="RowTitles1-Detail 2 3 5 6 6 2" xfId="13441"/>
    <cellStyle name="RowTitles1-Detail 2 3 5 6 7" xfId="13442"/>
    <cellStyle name="RowTitles1-Detail 2 3 5 7" xfId="13443"/>
    <cellStyle name="RowTitles1-Detail 2 3 5 7 2" xfId="13444"/>
    <cellStyle name="RowTitles1-Detail 2 3 5 7 2 2" xfId="13445"/>
    <cellStyle name="RowTitles1-Detail 2 3 5 7 2 2 2" xfId="13446"/>
    <cellStyle name="RowTitles1-Detail 2 3 5 7 2 3" xfId="13447"/>
    <cellStyle name="RowTitles1-Detail 2 3 5 7 3" xfId="13448"/>
    <cellStyle name="RowTitles1-Detail 2 3 5 7 3 2" xfId="13449"/>
    <cellStyle name="RowTitles1-Detail 2 3 5 7 3 2 2" xfId="13450"/>
    <cellStyle name="RowTitles1-Detail 2 3 5 7 4" xfId="13451"/>
    <cellStyle name="RowTitles1-Detail 2 3 5 7 4 2" xfId="13452"/>
    <cellStyle name="RowTitles1-Detail 2 3 5 7 5" xfId="13453"/>
    <cellStyle name="RowTitles1-Detail 2 3 5 8" xfId="13454"/>
    <cellStyle name="RowTitles1-Detail 2 3 5 8 2" xfId="13455"/>
    <cellStyle name="RowTitles1-Detail 2 3 5 8 2 2" xfId="13456"/>
    <cellStyle name="RowTitles1-Detail 2 3 5 8 2 2 2" xfId="13457"/>
    <cellStyle name="RowTitles1-Detail 2 3 5 8 2 3" xfId="13458"/>
    <cellStyle name="RowTitles1-Detail 2 3 5 8 3" xfId="13459"/>
    <cellStyle name="RowTitles1-Detail 2 3 5 8 3 2" xfId="13460"/>
    <cellStyle name="RowTitles1-Detail 2 3 5 8 3 2 2" xfId="13461"/>
    <cellStyle name="RowTitles1-Detail 2 3 5 8 4" xfId="13462"/>
    <cellStyle name="RowTitles1-Detail 2 3 5 8 4 2" xfId="13463"/>
    <cellStyle name="RowTitles1-Detail 2 3 5 8 5" xfId="13464"/>
    <cellStyle name="RowTitles1-Detail 2 3 5 9" xfId="13465"/>
    <cellStyle name="RowTitles1-Detail 2 3 5 9 2" xfId="13466"/>
    <cellStyle name="RowTitles1-Detail 2 3 5 9 2 2" xfId="13467"/>
    <cellStyle name="RowTitles1-Detail 2 3 5_STUD aligned by INSTIT" xfId="13468"/>
    <cellStyle name="RowTitles1-Detail 2 3 6" xfId="13469"/>
    <cellStyle name="RowTitles1-Detail 2 3 6 2" xfId="13470"/>
    <cellStyle name="RowTitles1-Detail 2 3 6 2 2" xfId="13471"/>
    <cellStyle name="RowTitles1-Detail 2 3 6 2 2 2" xfId="13472"/>
    <cellStyle name="RowTitles1-Detail 2 3 6 2 2 2 2" xfId="13473"/>
    <cellStyle name="RowTitles1-Detail 2 3 6 2 2 2 2 2" xfId="13474"/>
    <cellStyle name="RowTitles1-Detail 2 3 6 2 2 2 3" xfId="13475"/>
    <cellStyle name="RowTitles1-Detail 2 3 6 2 2 3" xfId="13476"/>
    <cellStyle name="RowTitles1-Detail 2 3 6 2 2 3 2" xfId="13477"/>
    <cellStyle name="RowTitles1-Detail 2 3 6 2 2 3 2 2" xfId="13478"/>
    <cellStyle name="RowTitles1-Detail 2 3 6 2 2 4" xfId="13479"/>
    <cellStyle name="RowTitles1-Detail 2 3 6 2 2 4 2" xfId="13480"/>
    <cellStyle name="RowTitles1-Detail 2 3 6 2 2 5" xfId="13481"/>
    <cellStyle name="RowTitles1-Detail 2 3 6 2 3" xfId="13482"/>
    <cellStyle name="RowTitles1-Detail 2 3 6 2 3 2" xfId="13483"/>
    <cellStyle name="RowTitles1-Detail 2 3 6 2 3 2 2" xfId="13484"/>
    <cellStyle name="RowTitles1-Detail 2 3 6 2 3 2 2 2" xfId="13485"/>
    <cellStyle name="RowTitles1-Detail 2 3 6 2 3 2 3" xfId="13486"/>
    <cellStyle name="RowTitles1-Detail 2 3 6 2 3 3" xfId="13487"/>
    <cellStyle name="RowTitles1-Detail 2 3 6 2 3 3 2" xfId="13488"/>
    <cellStyle name="RowTitles1-Detail 2 3 6 2 3 3 2 2" xfId="13489"/>
    <cellStyle name="RowTitles1-Detail 2 3 6 2 3 4" xfId="13490"/>
    <cellStyle name="RowTitles1-Detail 2 3 6 2 3 4 2" xfId="13491"/>
    <cellStyle name="RowTitles1-Detail 2 3 6 2 3 5" xfId="13492"/>
    <cellStyle name="RowTitles1-Detail 2 3 6 2 4" xfId="13493"/>
    <cellStyle name="RowTitles1-Detail 2 3 6 2 4 2" xfId="13494"/>
    <cellStyle name="RowTitles1-Detail 2 3 6 2 5" xfId="13495"/>
    <cellStyle name="RowTitles1-Detail 2 3 6 2 5 2" xfId="13496"/>
    <cellStyle name="RowTitles1-Detail 2 3 6 2 5 2 2" xfId="13497"/>
    <cellStyle name="RowTitles1-Detail 2 3 6 2 5 3" xfId="13498"/>
    <cellStyle name="RowTitles1-Detail 2 3 6 2 6" xfId="13499"/>
    <cellStyle name="RowTitles1-Detail 2 3 6 2 6 2" xfId="13500"/>
    <cellStyle name="RowTitles1-Detail 2 3 6 2 6 2 2" xfId="13501"/>
    <cellStyle name="RowTitles1-Detail 2 3 6 3" xfId="13502"/>
    <cellStyle name="RowTitles1-Detail 2 3 6 3 2" xfId="13503"/>
    <cellStyle name="RowTitles1-Detail 2 3 6 3 2 2" xfId="13504"/>
    <cellStyle name="RowTitles1-Detail 2 3 6 3 2 2 2" xfId="13505"/>
    <cellStyle name="RowTitles1-Detail 2 3 6 3 2 2 2 2" xfId="13506"/>
    <cellStyle name="RowTitles1-Detail 2 3 6 3 2 2 3" xfId="13507"/>
    <cellStyle name="RowTitles1-Detail 2 3 6 3 2 3" xfId="13508"/>
    <cellStyle name="RowTitles1-Detail 2 3 6 3 2 3 2" xfId="13509"/>
    <cellStyle name="RowTitles1-Detail 2 3 6 3 2 3 2 2" xfId="13510"/>
    <cellStyle name="RowTitles1-Detail 2 3 6 3 2 4" xfId="13511"/>
    <cellStyle name="RowTitles1-Detail 2 3 6 3 2 4 2" xfId="13512"/>
    <cellStyle name="RowTitles1-Detail 2 3 6 3 2 5" xfId="13513"/>
    <cellStyle name="RowTitles1-Detail 2 3 6 3 3" xfId="13514"/>
    <cellStyle name="RowTitles1-Detail 2 3 6 3 3 2" xfId="13515"/>
    <cellStyle name="RowTitles1-Detail 2 3 6 3 3 2 2" xfId="13516"/>
    <cellStyle name="RowTitles1-Detail 2 3 6 3 3 2 2 2" xfId="13517"/>
    <cellStyle name="RowTitles1-Detail 2 3 6 3 3 2 3" xfId="13518"/>
    <cellStyle name="RowTitles1-Detail 2 3 6 3 3 3" xfId="13519"/>
    <cellStyle name="RowTitles1-Detail 2 3 6 3 3 3 2" xfId="13520"/>
    <cellStyle name="RowTitles1-Detail 2 3 6 3 3 3 2 2" xfId="13521"/>
    <cellStyle name="RowTitles1-Detail 2 3 6 3 3 4" xfId="13522"/>
    <cellStyle name="RowTitles1-Detail 2 3 6 3 3 4 2" xfId="13523"/>
    <cellStyle name="RowTitles1-Detail 2 3 6 3 3 5" xfId="13524"/>
    <cellStyle name="RowTitles1-Detail 2 3 6 3 4" xfId="13525"/>
    <cellStyle name="RowTitles1-Detail 2 3 6 3 4 2" xfId="13526"/>
    <cellStyle name="RowTitles1-Detail 2 3 6 3 5" xfId="13527"/>
    <cellStyle name="RowTitles1-Detail 2 3 6 3 5 2" xfId="13528"/>
    <cellStyle name="RowTitles1-Detail 2 3 6 3 5 2 2" xfId="13529"/>
    <cellStyle name="RowTitles1-Detail 2 3 6 3 6" xfId="13530"/>
    <cellStyle name="RowTitles1-Detail 2 3 6 3 6 2" xfId="13531"/>
    <cellStyle name="RowTitles1-Detail 2 3 6 3 7" xfId="13532"/>
    <cellStyle name="RowTitles1-Detail 2 3 6 4" xfId="13533"/>
    <cellStyle name="RowTitles1-Detail 2 3 6 4 2" xfId="13534"/>
    <cellStyle name="RowTitles1-Detail 2 3 6 4 2 2" xfId="13535"/>
    <cellStyle name="RowTitles1-Detail 2 3 6 4 2 2 2" xfId="13536"/>
    <cellStyle name="RowTitles1-Detail 2 3 6 4 2 2 2 2" xfId="13537"/>
    <cellStyle name="RowTitles1-Detail 2 3 6 4 2 2 3" xfId="13538"/>
    <cellStyle name="RowTitles1-Detail 2 3 6 4 2 3" xfId="13539"/>
    <cellStyle name="RowTitles1-Detail 2 3 6 4 2 3 2" xfId="13540"/>
    <cellStyle name="RowTitles1-Detail 2 3 6 4 2 3 2 2" xfId="13541"/>
    <cellStyle name="RowTitles1-Detail 2 3 6 4 2 4" xfId="13542"/>
    <cellStyle name="RowTitles1-Detail 2 3 6 4 2 4 2" xfId="13543"/>
    <cellStyle name="RowTitles1-Detail 2 3 6 4 2 5" xfId="13544"/>
    <cellStyle name="RowTitles1-Detail 2 3 6 4 3" xfId="13545"/>
    <cellStyle name="RowTitles1-Detail 2 3 6 4 3 2" xfId="13546"/>
    <cellStyle name="RowTitles1-Detail 2 3 6 4 3 2 2" xfId="13547"/>
    <cellStyle name="RowTitles1-Detail 2 3 6 4 3 2 2 2" xfId="13548"/>
    <cellStyle name="RowTitles1-Detail 2 3 6 4 3 2 3" xfId="13549"/>
    <cellStyle name="RowTitles1-Detail 2 3 6 4 3 3" xfId="13550"/>
    <cellStyle name="RowTitles1-Detail 2 3 6 4 3 3 2" xfId="13551"/>
    <cellStyle name="RowTitles1-Detail 2 3 6 4 3 3 2 2" xfId="13552"/>
    <cellStyle name="RowTitles1-Detail 2 3 6 4 3 4" xfId="13553"/>
    <cellStyle name="RowTitles1-Detail 2 3 6 4 3 4 2" xfId="13554"/>
    <cellStyle name="RowTitles1-Detail 2 3 6 4 3 5" xfId="13555"/>
    <cellStyle name="RowTitles1-Detail 2 3 6 4 4" xfId="13556"/>
    <cellStyle name="RowTitles1-Detail 2 3 6 4 4 2" xfId="13557"/>
    <cellStyle name="RowTitles1-Detail 2 3 6 4 5" xfId="13558"/>
    <cellStyle name="RowTitles1-Detail 2 3 6 4 5 2" xfId="13559"/>
    <cellStyle name="RowTitles1-Detail 2 3 6 4 5 2 2" xfId="13560"/>
    <cellStyle name="RowTitles1-Detail 2 3 6 4 5 3" xfId="13561"/>
    <cellStyle name="RowTitles1-Detail 2 3 6 4 6" xfId="13562"/>
    <cellStyle name="RowTitles1-Detail 2 3 6 4 6 2" xfId="13563"/>
    <cellStyle name="RowTitles1-Detail 2 3 6 4 6 2 2" xfId="13564"/>
    <cellStyle name="RowTitles1-Detail 2 3 6 4 7" xfId="13565"/>
    <cellStyle name="RowTitles1-Detail 2 3 6 4 7 2" xfId="13566"/>
    <cellStyle name="RowTitles1-Detail 2 3 6 4 8" xfId="13567"/>
    <cellStyle name="RowTitles1-Detail 2 3 6 5" xfId="13568"/>
    <cellStyle name="RowTitles1-Detail 2 3 6 5 2" xfId="13569"/>
    <cellStyle name="RowTitles1-Detail 2 3 6 5 2 2" xfId="13570"/>
    <cellStyle name="RowTitles1-Detail 2 3 6 5 2 2 2" xfId="13571"/>
    <cellStyle name="RowTitles1-Detail 2 3 6 5 2 2 2 2" xfId="13572"/>
    <cellStyle name="RowTitles1-Detail 2 3 6 5 2 2 3" xfId="13573"/>
    <cellStyle name="RowTitles1-Detail 2 3 6 5 2 3" xfId="13574"/>
    <cellStyle name="RowTitles1-Detail 2 3 6 5 2 3 2" xfId="13575"/>
    <cellStyle name="RowTitles1-Detail 2 3 6 5 2 3 2 2" xfId="13576"/>
    <cellStyle name="RowTitles1-Detail 2 3 6 5 2 4" xfId="13577"/>
    <cellStyle name="RowTitles1-Detail 2 3 6 5 2 4 2" xfId="13578"/>
    <cellStyle name="RowTitles1-Detail 2 3 6 5 2 5" xfId="13579"/>
    <cellStyle name="RowTitles1-Detail 2 3 6 5 3" xfId="13580"/>
    <cellStyle name="RowTitles1-Detail 2 3 6 5 3 2" xfId="13581"/>
    <cellStyle name="RowTitles1-Detail 2 3 6 5 3 2 2" xfId="13582"/>
    <cellStyle name="RowTitles1-Detail 2 3 6 5 3 2 2 2" xfId="13583"/>
    <cellStyle name="RowTitles1-Detail 2 3 6 5 3 2 3" xfId="13584"/>
    <cellStyle name="RowTitles1-Detail 2 3 6 5 3 3" xfId="13585"/>
    <cellStyle name="RowTitles1-Detail 2 3 6 5 3 3 2" xfId="13586"/>
    <cellStyle name="RowTitles1-Detail 2 3 6 5 3 3 2 2" xfId="13587"/>
    <cellStyle name="RowTitles1-Detail 2 3 6 5 3 4" xfId="13588"/>
    <cellStyle name="RowTitles1-Detail 2 3 6 5 3 4 2" xfId="13589"/>
    <cellStyle name="RowTitles1-Detail 2 3 6 5 3 5" xfId="13590"/>
    <cellStyle name="RowTitles1-Detail 2 3 6 5 4" xfId="13591"/>
    <cellStyle name="RowTitles1-Detail 2 3 6 5 4 2" xfId="13592"/>
    <cellStyle name="RowTitles1-Detail 2 3 6 5 4 2 2" xfId="13593"/>
    <cellStyle name="RowTitles1-Detail 2 3 6 5 4 3" xfId="13594"/>
    <cellStyle name="RowTitles1-Detail 2 3 6 5 5" xfId="13595"/>
    <cellStyle name="RowTitles1-Detail 2 3 6 5 5 2" xfId="13596"/>
    <cellStyle name="RowTitles1-Detail 2 3 6 5 5 2 2" xfId="13597"/>
    <cellStyle name="RowTitles1-Detail 2 3 6 5 6" xfId="13598"/>
    <cellStyle name="RowTitles1-Detail 2 3 6 5 6 2" xfId="13599"/>
    <cellStyle name="RowTitles1-Detail 2 3 6 5 7" xfId="13600"/>
    <cellStyle name="RowTitles1-Detail 2 3 6 6" xfId="13601"/>
    <cellStyle name="RowTitles1-Detail 2 3 6 6 2" xfId="13602"/>
    <cellStyle name="RowTitles1-Detail 2 3 6 6 2 2" xfId="13603"/>
    <cellStyle name="RowTitles1-Detail 2 3 6 6 2 2 2" xfId="13604"/>
    <cellStyle name="RowTitles1-Detail 2 3 6 6 2 2 2 2" xfId="13605"/>
    <cellStyle name="RowTitles1-Detail 2 3 6 6 2 2 3" xfId="13606"/>
    <cellStyle name="RowTitles1-Detail 2 3 6 6 2 3" xfId="13607"/>
    <cellStyle name="RowTitles1-Detail 2 3 6 6 2 3 2" xfId="13608"/>
    <cellStyle name="RowTitles1-Detail 2 3 6 6 2 3 2 2" xfId="13609"/>
    <cellStyle name="RowTitles1-Detail 2 3 6 6 2 4" xfId="13610"/>
    <cellStyle name="RowTitles1-Detail 2 3 6 6 2 4 2" xfId="13611"/>
    <cellStyle name="RowTitles1-Detail 2 3 6 6 2 5" xfId="13612"/>
    <cellStyle name="RowTitles1-Detail 2 3 6 6 3" xfId="13613"/>
    <cellStyle name="RowTitles1-Detail 2 3 6 6 3 2" xfId="13614"/>
    <cellStyle name="RowTitles1-Detail 2 3 6 6 3 2 2" xfId="13615"/>
    <cellStyle name="RowTitles1-Detail 2 3 6 6 3 2 2 2" xfId="13616"/>
    <cellStyle name="RowTitles1-Detail 2 3 6 6 3 2 3" xfId="13617"/>
    <cellStyle name="RowTitles1-Detail 2 3 6 6 3 3" xfId="13618"/>
    <cellStyle name="RowTitles1-Detail 2 3 6 6 3 3 2" xfId="13619"/>
    <cellStyle name="RowTitles1-Detail 2 3 6 6 3 3 2 2" xfId="13620"/>
    <cellStyle name="RowTitles1-Detail 2 3 6 6 3 4" xfId="13621"/>
    <cellStyle name="RowTitles1-Detail 2 3 6 6 3 4 2" xfId="13622"/>
    <cellStyle name="RowTitles1-Detail 2 3 6 6 3 5" xfId="13623"/>
    <cellStyle name="RowTitles1-Detail 2 3 6 6 4" xfId="13624"/>
    <cellStyle name="RowTitles1-Detail 2 3 6 6 4 2" xfId="13625"/>
    <cellStyle name="RowTitles1-Detail 2 3 6 6 4 2 2" xfId="13626"/>
    <cellStyle name="RowTitles1-Detail 2 3 6 6 4 3" xfId="13627"/>
    <cellStyle name="RowTitles1-Detail 2 3 6 6 5" xfId="13628"/>
    <cellStyle name="RowTitles1-Detail 2 3 6 6 5 2" xfId="13629"/>
    <cellStyle name="RowTitles1-Detail 2 3 6 6 5 2 2" xfId="13630"/>
    <cellStyle name="RowTitles1-Detail 2 3 6 6 6" xfId="13631"/>
    <cellStyle name="RowTitles1-Detail 2 3 6 6 6 2" xfId="13632"/>
    <cellStyle name="RowTitles1-Detail 2 3 6 6 7" xfId="13633"/>
    <cellStyle name="RowTitles1-Detail 2 3 6 7" xfId="13634"/>
    <cellStyle name="RowTitles1-Detail 2 3 6 7 2" xfId="13635"/>
    <cellStyle name="RowTitles1-Detail 2 3 6 7 2 2" xfId="13636"/>
    <cellStyle name="RowTitles1-Detail 2 3 6 7 2 2 2" xfId="13637"/>
    <cellStyle name="RowTitles1-Detail 2 3 6 7 2 3" xfId="13638"/>
    <cellStyle name="RowTitles1-Detail 2 3 6 7 3" xfId="13639"/>
    <cellStyle name="RowTitles1-Detail 2 3 6 7 3 2" xfId="13640"/>
    <cellStyle name="RowTitles1-Detail 2 3 6 7 3 2 2" xfId="13641"/>
    <cellStyle name="RowTitles1-Detail 2 3 6 7 4" xfId="13642"/>
    <cellStyle name="RowTitles1-Detail 2 3 6 7 4 2" xfId="13643"/>
    <cellStyle name="RowTitles1-Detail 2 3 6 7 5" xfId="13644"/>
    <cellStyle name="RowTitles1-Detail 2 3 6 8" xfId="13645"/>
    <cellStyle name="RowTitles1-Detail 2 3 6 8 2" xfId="13646"/>
    <cellStyle name="RowTitles1-Detail 2 3 6 9" xfId="13647"/>
    <cellStyle name="RowTitles1-Detail 2 3 6 9 2" xfId="13648"/>
    <cellStyle name="RowTitles1-Detail 2 3 6 9 2 2" xfId="13649"/>
    <cellStyle name="RowTitles1-Detail 2 3 6_STUD aligned by INSTIT" xfId="13650"/>
    <cellStyle name="RowTitles1-Detail 2 3 7" xfId="13651"/>
    <cellStyle name="RowTitles1-Detail 2 3 7 2" xfId="13652"/>
    <cellStyle name="RowTitles1-Detail 2 3 7 2 2" xfId="13653"/>
    <cellStyle name="RowTitles1-Detail 2 3 7 2 2 2" xfId="13654"/>
    <cellStyle name="RowTitles1-Detail 2 3 7 2 2 2 2" xfId="13655"/>
    <cellStyle name="RowTitles1-Detail 2 3 7 2 2 3" xfId="13656"/>
    <cellStyle name="RowTitles1-Detail 2 3 7 2 3" xfId="13657"/>
    <cellStyle name="RowTitles1-Detail 2 3 7 2 3 2" xfId="13658"/>
    <cellStyle name="RowTitles1-Detail 2 3 7 2 3 2 2" xfId="13659"/>
    <cellStyle name="RowTitles1-Detail 2 3 7 2 4" xfId="13660"/>
    <cellStyle name="RowTitles1-Detail 2 3 7 2 4 2" xfId="13661"/>
    <cellStyle name="RowTitles1-Detail 2 3 7 2 5" xfId="13662"/>
    <cellStyle name="RowTitles1-Detail 2 3 7 3" xfId="13663"/>
    <cellStyle name="RowTitles1-Detail 2 3 7 3 2" xfId="13664"/>
    <cellStyle name="RowTitles1-Detail 2 3 7 3 2 2" xfId="13665"/>
    <cellStyle name="RowTitles1-Detail 2 3 7 3 2 2 2" xfId="13666"/>
    <cellStyle name="RowTitles1-Detail 2 3 7 3 2 3" xfId="13667"/>
    <cellStyle name="RowTitles1-Detail 2 3 7 3 3" xfId="13668"/>
    <cellStyle name="RowTitles1-Detail 2 3 7 3 3 2" xfId="13669"/>
    <cellStyle name="RowTitles1-Detail 2 3 7 3 3 2 2" xfId="13670"/>
    <cellStyle name="RowTitles1-Detail 2 3 7 3 4" xfId="13671"/>
    <cellStyle name="RowTitles1-Detail 2 3 7 3 4 2" xfId="13672"/>
    <cellStyle name="RowTitles1-Detail 2 3 7 3 5" xfId="13673"/>
    <cellStyle name="RowTitles1-Detail 2 3 7 4" xfId="13674"/>
    <cellStyle name="RowTitles1-Detail 2 3 7 4 2" xfId="13675"/>
    <cellStyle name="RowTitles1-Detail 2 3 7 5" xfId="13676"/>
    <cellStyle name="RowTitles1-Detail 2 3 7 5 2" xfId="13677"/>
    <cellStyle name="RowTitles1-Detail 2 3 7 5 2 2" xfId="13678"/>
    <cellStyle name="RowTitles1-Detail 2 3 7 5 3" xfId="13679"/>
    <cellStyle name="RowTitles1-Detail 2 3 7 6" xfId="13680"/>
    <cellStyle name="RowTitles1-Detail 2 3 7 6 2" xfId="13681"/>
    <cellStyle name="RowTitles1-Detail 2 3 7 6 2 2" xfId="13682"/>
    <cellStyle name="RowTitles1-Detail 2 3 8" xfId="13683"/>
    <cellStyle name="RowTitles1-Detail 2 3 8 2" xfId="13684"/>
    <cellStyle name="RowTitles1-Detail 2 3 8 2 2" xfId="13685"/>
    <cellStyle name="RowTitles1-Detail 2 3 8 2 2 2" xfId="13686"/>
    <cellStyle name="RowTitles1-Detail 2 3 8 2 2 2 2" xfId="13687"/>
    <cellStyle name="RowTitles1-Detail 2 3 8 2 2 3" xfId="13688"/>
    <cellStyle name="RowTitles1-Detail 2 3 8 2 3" xfId="13689"/>
    <cellStyle name="RowTitles1-Detail 2 3 8 2 3 2" xfId="13690"/>
    <cellStyle name="RowTitles1-Detail 2 3 8 2 3 2 2" xfId="13691"/>
    <cellStyle name="RowTitles1-Detail 2 3 8 2 4" xfId="13692"/>
    <cellStyle name="RowTitles1-Detail 2 3 8 2 4 2" xfId="13693"/>
    <cellStyle name="RowTitles1-Detail 2 3 8 2 5" xfId="13694"/>
    <cellStyle name="RowTitles1-Detail 2 3 8 3" xfId="13695"/>
    <cellStyle name="RowTitles1-Detail 2 3 8 3 2" xfId="13696"/>
    <cellStyle name="RowTitles1-Detail 2 3 8 3 2 2" xfId="13697"/>
    <cellStyle name="RowTitles1-Detail 2 3 8 3 2 2 2" xfId="13698"/>
    <cellStyle name="RowTitles1-Detail 2 3 8 3 2 3" xfId="13699"/>
    <cellStyle name="RowTitles1-Detail 2 3 8 3 3" xfId="13700"/>
    <cellStyle name="RowTitles1-Detail 2 3 8 3 3 2" xfId="13701"/>
    <cellStyle name="RowTitles1-Detail 2 3 8 3 3 2 2" xfId="13702"/>
    <cellStyle name="RowTitles1-Detail 2 3 8 3 4" xfId="13703"/>
    <cellStyle name="RowTitles1-Detail 2 3 8 3 4 2" xfId="13704"/>
    <cellStyle name="RowTitles1-Detail 2 3 8 3 5" xfId="13705"/>
    <cellStyle name="RowTitles1-Detail 2 3 8 4" xfId="13706"/>
    <cellStyle name="RowTitles1-Detail 2 3 8 4 2" xfId="13707"/>
    <cellStyle name="RowTitles1-Detail 2 3 8 5" xfId="13708"/>
    <cellStyle name="RowTitles1-Detail 2 3 8 5 2" xfId="13709"/>
    <cellStyle name="RowTitles1-Detail 2 3 8 5 2 2" xfId="13710"/>
    <cellStyle name="RowTitles1-Detail 2 3 8 6" xfId="13711"/>
    <cellStyle name="RowTitles1-Detail 2 3 8 6 2" xfId="13712"/>
    <cellStyle name="RowTitles1-Detail 2 3 8 7" xfId="13713"/>
    <cellStyle name="RowTitles1-Detail 2 3 9" xfId="13714"/>
    <cellStyle name="RowTitles1-Detail 2 3 9 2" xfId="13715"/>
    <cellStyle name="RowTitles1-Detail 2 3 9 2 2" xfId="13716"/>
    <cellStyle name="RowTitles1-Detail 2 3 9 2 2 2" xfId="13717"/>
    <cellStyle name="RowTitles1-Detail 2 3 9 2 2 2 2" xfId="13718"/>
    <cellStyle name="RowTitles1-Detail 2 3 9 2 2 3" xfId="13719"/>
    <cellStyle name="RowTitles1-Detail 2 3 9 2 3" xfId="13720"/>
    <cellStyle name="RowTitles1-Detail 2 3 9 2 3 2" xfId="13721"/>
    <cellStyle name="RowTitles1-Detail 2 3 9 2 3 2 2" xfId="13722"/>
    <cellStyle name="RowTitles1-Detail 2 3 9 2 4" xfId="13723"/>
    <cellStyle name="RowTitles1-Detail 2 3 9 2 4 2" xfId="13724"/>
    <cellStyle name="RowTitles1-Detail 2 3 9 2 5" xfId="13725"/>
    <cellStyle name="RowTitles1-Detail 2 3 9 3" xfId="13726"/>
    <cellStyle name="RowTitles1-Detail 2 3 9 3 2" xfId="13727"/>
    <cellStyle name="RowTitles1-Detail 2 3 9 3 2 2" xfId="13728"/>
    <cellStyle name="RowTitles1-Detail 2 3 9 3 2 2 2" xfId="13729"/>
    <cellStyle name="RowTitles1-Detail 2 3 9 3 2 3" xfId="13730"/>
    <cellStyle name="RowTitles1-Detail 2 3 9 3 3" xfId="13731"/>
    <cellStyle name="RowTitles1-Detail 2 3 9 3 3 2" xfId="13732"/>
    <cellStyle name="RowTitles1-Detail 2 3 9 3 3 2 2" xfId="13733"/>
    <cellStyle name="RowTitles1-Detail 2 3 9 3 4" xfId="13734"/>
    <cellStyle name="RowTitles1-Detail 2 3 9 3 4 2" xfId="13735"/>
    <cellStyle name="RowTitles1-Detail 2 3 9 3 5" xfId="13736"/>
    <cellStyle name="RowTitles1-Detail 2 3 9 4" xfId="13737"/>
    <cellStyle name="RowTitles1-Detail 2 3 9 4 2" xfId="13738"/>
    <cellStyle name="RowTitles1-Detail 2 3 9 5" xfId="13739"/>
    <cellStyle name="RowTitles1-Detail 2 3 9 5 2" xfId="13740"/>
    <cellStyle name="RowTitles1-Detail 2 3 9 5 2 2" xfId="13741"/>
    <cellStyle name="RowTitles1-Detail 2 3 9 5 3" xfId="13742"/>
    <cellStyle name="RowTitles1-Detail 2 3 9 6" xfId="13743"/>
    <cellStyle name="RowTitles1-Detail 2 3 9 6 2" xfId="13744"/>
    <cellStyle name="RowTitles1-Detail 2 3 9 6 2 2" xfId="13745"/>
    <cellStyle name="RowTitles1-Detail 2 3 9 7" xfId="13746"/>
    <cellStyle name="RowTitles1-Detail 2 3 9 7 2" xfId="13747"/>
    <cellStyle name="RowTitles1-Detail 2 3 9 8" xfId="13748"/>
    <cellStyle name="RowTitles1-Detail 2 3_STUD aligned by INSTIT" xfId="13749"/>
    <cellStyle name="RowTitles1-Detail 2 4" xfId="13750"/>
    <cellStyle name="RowTitles1-Detail 2 4 10" xfId="13751"/>
    <cellStyle name="RowTitles1-Detail 2 4 10 2" xfId="13752"/>
    <cellStyle name="RowTitles1-Detail 2 4 10 2 2" xfId="13753"/>
    <cellStyle name="RowTitles1-Detail 2 4 10 2 2 2" xfId="13754"/>
    <cellStyle name="RowTitles1-Detail 2 4 10 2 3" xfId="13755"/>
    <cellStyle name="RowTitles1-Detail 2 4 10 3" xfId="13756"/>
    <cellStyle name="RowTitles1-Detail 2 4 10 3 2" xfId="13757"/>
    <cellStyle name="RowTitles1-Detail 2 4 10 3 2 2" xfId="13758"/>
    <cellStyle name="RowTitles1-Detail 2 4 10 4" xfId="13759"/>
    <cellStyle name="RowTitles1-Detail 2 4 10 4 2" xfId="13760"/>
    <cellStyle name="RowTitles1-Detail 2 4 10 5" xfId="13761"/>
    <cellStyle name="RowTitles1-Detail 2 4 11" xfId="13762"/>
    <cellStyle name="RowTitles1-Detail 2 4 11 2" xfId="13763"/>
    <cellStyle name="RowTitles1-Detail 2 4 12" xfId="13764"/>
    <cellStyle name="RowTitles1-Detail 2 4 12 2" xfId="13765"/>
    <cellStyle name="RowTitles1-Detail 2 4 12 2 2" xfId="13766"/>
    <cellStyle name="RowTitles1-Detail 2 4 2" xfId="13767"/>
    <cellStyle name="RowTitles1-Detail 2 4 2 2" xfId="13768"/>
    <cellStyle name="RowTitles1-Detail 2 4 2 2 2" xfId="13769"/>
    <cellStyle name="RowTitles1-Detail 2 4 2 2 2 2" xfId="13770"/>
    <cellStyle name="RowTitles1-Detail 2 4 2 2 2 2 2" xfId="13771"/>
    <cellStyle name="RowTitles1-Detail 2 4 2 2 2 2 2 2" xfId="13772"/>
    <cellStyle name="RowTitles1-Detail 2 4 2 2 2 2 3" xfId="13773"/>
    <cellStyle name="RowTitles1-Detail 2 4 2 2 2 3" xfId="13774"/>
    <cellStyle name="RowTitles1-Detail 2 4 2 2 2 3 2" xfId="13775"/>
    <cellStyle name="RowTitles1-Detail 2 4 2 2 2 3 2 2" xfId="13776"/>
    <cellStyle name="RowTitles1-Detail 2 4 2 2 2 4" xfId="13777"/>
    <cellStyle name="RowTitles1-Detail 2 4 2 2 2 4 2" xfId="13778"/>
    <cellStyle name="RowTitles1-Detail 2 4 2 2 2 5" xfId="13779"/>
    <cellStyle name="RowTitles1-Detail 2 4 2 2 3" xfId="13780"/>
    <cellStyle name="RowTitles1-Detail 2 4 2 2 3 2" xfId="13781"/>
    <cellStyle name="RowTitles1-Detail 2 4 2 2 3 2 2" xfId="13782"/>
    <cellStyle name="RowTitles1-Detail 2 4 2 2 3 2 2 2" xfId="13783"/>
    <cellStyle name="RowTitles1-Detail 2 4 2 2 3 2 3" xfId="13784"/>
    <cellStyle name="RowTitles1-Detail 2 4 2 2 3 3" xfId="13785"/>
    <cellStyle name="RowTitles1-Detail 2 4 2 2 3 3 2" xfId="13786"/>
    <cellStyle name="RowTitles1-Detail 2 4 2 2 3 3 2 2" xfId="13787"/>
    <cellStyle name="RowTitles1-Detail 2 4 2 2 3 4" xfId="13788"/>
    <cellStyle name="RowTitles1-Detail 2 4 2 2 3 4 2" xfId="13789"/>
    <cellStyle name="RowTitles1-Detail 2 4 2 2 3 5" xfId="13790"/>
    <cellStyle name="RowTitles1-Detail 2 4 2 2 4" xfId="13791"/>
    <cellStyle name="RowTitles1-Detail 2 4 2 2 4 2" xfId="13792"/>
    <cellStyle name="RowTitles1-Detail 2 4 2 2 5" xfId="13793"/>
    <cellStyle name="RowTitles1-Detail 2 4 2 2 5 2" xfId="13794"/>
    <cellStyle name="RowTitles1-Detail 2 4 2 2 5 2 2" xfId="13795"/>
    <cellStyle name="RowTitles1-Detail 2 4 2 3" xfId="13796"/>
    <cellStyle name="RowTitles1-Detail 2 4 2 3 2" xfId="13797"/>
    <cellStyle name="RowTitles1-Detail 2 4 2 3 2 2" xfId="13798"/>
    <cellStyle name="RowTitles1-Detail 2 4 2 3 2 2 2" xfId="13799"/>
    <cellStyle name="RowTitles1-Detail 2 4 2 3 2 2 2 2" xfId="13800"/>
    <cellStyle name="RowTitles1-Detail 2 4 2 3 2 2 3" xfId="13801"/>
    <cellStyle name="RowTitles1-Detail 2 4 2 3 2 3" xfId="13802"/>
    <cellStyle name="RowTitles1-Detail 2 4 2 3 2 3 2" xfId="13803"/>
    <cellStyle name="RowTitles1-Detail 2 4 2 3 2 3 2 2" xfId="13804"/>
    <cellStyle name="RowTitles1-Detail 2 4 2 3 2 4" xfId="13805"/>
    <cellStyle name="RowTitles1-Detail 2 4 2 3 2 4 2" xfId="13806"/>
    <cellStyle name="RowTitles1-Detail 2 4 2 3 2 5" xfId="13807"/>
    <cellStyle name="RowTitles1-Detail 2 4 2 3 3" xfId="13808"/>
    <cellStyle name="RowTitles1-Detail 2 4 2 3 3 2" xfId="13809"/>
    <cellStyle name="RowTitles1-Detail 2 4 2 3 3 2 2" xfId="13810"/>
    <cellStyle name="RowTitles1-Detail 2 4 2 3 3 2 2 2" xfId="13811"/>
    <cellStyle name="RowTitles1-Detail 2 4 2 3 3 2 3" xfId="13812"/>
    <cellStyle name="RowTitles1-Detail 2 4 2 3 3 3" xfId="13813"/>
    <cellStyle name="RowTitles1-Detail 2 4 2 3 3 3 2" xfId="13814"/>
    <cellStyle name="RowTitles1-Detail 2 4 2 3 3 3 2 2" xfId="13815"/>
    <cellStyle name="RowTitles1-Detail 2 4 2 3 3 4" xfId="13816"/>
    <cellStyle name="RowTitles1-Detail 2 4 2 3 3 4 2" xfId="13817"/>
    <cellStyle name="RowTitles1-Detail 2 4 2 3 3 5" xfId="13818"/>
    <cellStyle name="RowTitles1-Detail 2 4 2 3 4" xfId="13819"/>
    <cellStyle name="RowTitles1-Detail 2 4 2 3 4 2" xfId="13820"/>
    <cellStyle name="RowTitles1-Detail 2 4 2 3 5" xfId="13821"/>
    <cellStyle name="RowTitles1-Detail 2 4 2 3 5 2" xfId="13822"/>
    <cellStyle name="RowTitles1-Detail 2 4 2 3 5 2 2" xfId="13823"/>
    <cellStyle name="RowTitles1-Detail 2 4 2 3 5 3" xfId="13824"/>
    <cellStyle name="RowTitles1-Detail 2 4 2 3 6" xfId="13825"/>
    <cellStyle name="RowTitles1-Detail 2 4 2 3 6 2" xfId="13826"/>
    <cellStyle name="RowTitles1-Detail 2 4 2 3 6 2 2" xfId="13827"/>
    <cellStyle name="RowTitles1-Detail 2 4 2 3 7" xfId="13828"/>
    <cellStyle name="RowTitles1-Detail 2 4 2 3 7 2" xfId="13829"/>
    <cellStyle name="RowTitles1-Detail 2 4 2 3 8" xfId="13830"/>
    <cellStyle name="RowTitles1-Detail 2 4 2 4" xfId="13831"/>
    <cellStyle name="RowTitles1-Detail 2 4 2 4 2" xfId="13832"/>
    <cellStyle name="RowTitles1-Detail 2 4 2 4 2 2" xfId="13833"/>
    <cellStyle name="RowTitles1-Detail 2 4 2 4 2 2 2" xfId="13834"/>
    <cellStyle name="RowTitles1-Detail 2 4 2 4 2 2 2 2" xfId="13835"/>
    <cellStyle name="RowTitles1-Detail 2 4 2 4 2 2 3" xfId="13836"/>
    <cellStyle name="RowTitles1-Detail 2 4 2 4 2 3" xfId="13837"/>
    <cellStyle name="RowTitles1-Detail 2 4 2 4 2 3 2" xfId="13838"/>
    <cellStyle name="RowTitles1-Detail 2 4 2 4 2 3 2 2" xfId="13839"/>
    <cellStyle name="RowTitles1-Detail 2 4 2 4 2 4" xfId="13840"/>
    <cellStyle name="RowTitles1-Detail 2 4 2 4 2 4 2" xfId="13841"/>
    <cellStyle name="RowTitles1-Detail 2 4 2 4 2 5" xfId="13842"/>
    <cellStyle name="RowTitles1-Detail 2 4 2 4 3" xfId="13843"/>
    <cellStyle name="RowTitles1-Detail 2 4 2 4 3 2" xfId="13844"/>
    <cellStyle name="RowTitles1-Detail 2 4 2 4 3 2 2" xfId="13845"/>
    <cellStyle name="RowTitles1-Detail 2 4 2 4 3 2 2 2" xfId="13846"/>
    <cellStyle name="RowTitles1-Detail 2 4 2 4 3 2 3" xfId="13847"/>
    <cellStyle name="RowTitles1-Detail 2 4 2 4 3 3" xfId="13848"/>
    <cellStyle name="RowTitles1-Detail 2 4 2 4 3 3 2" xfId="13849"/>
    <cellStyle name="RowTitles1-Detail 2 4 2 4 3 3 2 2" xfId="13850"/>
    <cellStyle name="RowTitles1-Detail 2 4 2 4 3 4" xfId="13851"/>
    <cellStyle name="RowTitles1-Detail 2 4 2 4 3 4 2" xfId="13852"/>
    <cellStyle name="RowTitles1-Detail 2 4 2 4 3 5" xfId="13853"/>
    <cellStyle name="RowTitles1-Detail 2 4 2 4 4" xfId="13854"/>
    <cellStyle name="RowTitles1-Detail 2 4 2 4 4 2" xfId="13855"/>
    <cellStyle name="RowTitles1-Detail 2 4 2 4 4 2 2" xfId="13856"/>
    <cellStyle name="RowTitles1-Detail 2 4 2 4 4 3" xfId="13857"/>
    <cellStyle name="RowTitles1-Detail 2 4 2 4 5" xfId="13858"/>
    <cellStyle name="RowTitles1-Detail 2 4 2 4 5 2" xfId="13859"/>
    <cellStyle name="RowTitles1-Detail 2 4 2 4 5 2 2" xfId="13860"/>
    <cellStyle name="RowTitles1-Detail 2 4 2 4 6" xfId="13861"/>
    <cellStyle name="RowTitles1-Detail 2 4 2 4 6 2" xfId="13862"/>
    <cellStyle name="RowTitles1-Detail 2 4 2 4 7" xfId="13863"/>
    <cellStyle name="RowTitles1-Detail 2 4 2 5" xfId="13864"/>
    <cellStyle name="RowTitles1-Detail 2 4 2 5 2" xfId="13865"/>
    <cellStyle name="RowTitles1-Detail 2 4 2 5 2 2" xfId="13866"/>
    <cellStyle name="RowTitles1-Detail 2 4 2 5 2 2 2" xfId="13867"/>
    <cellStyle name="RowTitles1-Detail 2 4 2 5 2 2 2 2" xfId="13868"/>
    <cellStyle name="RowTitles1-Detail 2 4 2 5 2 2 3" xfId="13869"/>
    <cellStyle name="RowTitles1-Detail 2 4 2 5 2 3" xfId="13870"/>
    <cellStyle name="RowTitles1-Detail 2 4 2 5 2 3 2" xfId="13871"/>
    <cellStyle name="RowTitles1-Detail 2 4 2 5 2 3 2 2" xfId="13872"/>
    <cellStyle name="RowTitles1-Detail 2 4 2 5 2 4" xfId="13873"/>
    <cellStyle name="RowTitles1-Detail 2 4 2 5 2 4 2" xfId="13874"/>
    <cellStyle name="RowTitles1-Detail 2 4 2 5 2 5" xfId="13875"/>
    <cellStyle name="RowTitles1-Detail 2 4 2 5 3" xfId="13876"/>
    <cellStyle name="RowTitles1-Detail 2 4 2 5 3 2" xfId="13877"/>
    <cellStyle name="RowTitles1-Detail 2 4 2 5 3 2 2" xfId="13878"/>
    <cellStyle name="RowTitles1-Detail 2 4 2 5 3 2 2 2" xfId="13879"/>
    <cellStyle name="RowTitles1-Detail 2 4 2 5 3 2 3" xfId="13880"/>
    <cellStyle name="RowTitles1-Detail 2 4 2 5 3 3" xfId="13881"/>
    <cellStyle name="RowTitles1-Detail 2 4 2 5 3 3 2" xfId="13882"/>
    <cellStyle name="RowTitles1-Detail 2 4 2 5 3 3 2 2" xfId="13883"/>
    <cellStyle name="RowTitles1-Detail 2 4 2 5 3 4" xfId="13884"/>
    <cellStyle name="RowTitles1-Detail 2 4 2 5 3 4 2" xfId="13885"/>
    <cellStyle name="RowTitles1-Detail 2 4 2 5 3 5" xfId="13886"/>
    <cellStyle name="RowTitles1-Detail 2 4 2 5 4" xfId="13887"/>
    <cellStyle name="RowTitles1-Detail 2 4 2 5 4 2" xfId="13888"/>
    <cellStyle name="RowTitles1-Detail 2 4 2 5 4 2 2" xfId="13889"/>
    <cellStyle name="RowTitles1-Detail 2 4 2 5 4 3" xfId="13890"/>
    <cellStyle name="RowTitles1-Detail 2 4 2 5 5" xfId="13891"/>
    <cellStyle name="RowTitles1-Detail 2 4 2 5 5 2" xfId="13892"/>
    <cellStyle name="RowTitles1-Detail 2 4 2 5 5 2 2" xfId="13893"/>
    <cellStyle name="RowTitles1-Detail 2 4 2 5 6" xfId="13894"/>
    <cellStyle name="RowTitles1-Detail 2 4 2 5 6 2" xfId="13895"/>
    <cellStyle name="RowTitles1-Detail 2 4 2 5 7" xfId="13896"/>
    <cellStyle name="RowTitles1-Detail 2 4 2 6" xfId="13897"/>
    <cellStyle name="RowTitles1-Detail 2 4 2 6 2" xfId="13898"/>
    <cellStyle name="RowTitles1-Detail 2 4 2 6 2 2" xfId="13899"/>
    <cellStyle name="RowTitles1-Detail 2 4 2 6 2 2 2" xfId="13900"/>
    <cellStyle name="RowTitles1-Detail 2 4 2 6 2 2 2 2" xfId="13901"/>
    <cellStyle name="RowTitles1-Detail 2 4 2 6 2 2 3" xfId="13902"/>
    <cellStyle name="RowTitles1-Detail 2 4 2 6 2 3" xfId="13903"/>
    <cellStyle name="RowTitles1-Detail 2 4 2 6 2 3 2" xfId="13904"/>
    <cellStyle name="RowTitles1-Detail 2 4 2 6 2 3 2 2" xfId="13905"/>
    <cellStyle name="RowTitles1-Detail 2 4 2 6 2 4" xfId="13906"/>
    <cellStyle name="RowTitles1-Detail 2 4 2 6 2 4 2" xfId="13907"/>
    <cellStyle name="RowTitles1-Detail 2 4 2 6 2 5" xfId="13908"/>
    <cellStyle name="RowTitles1-Detail 2 4 2 6 3" xfId="13909"/>
    <cellStyle name="RowTitles1-Detail 2 4 2 6 3 2" xfId="13910"/>
    <cellStyle name="RowTitles1-Detail 2 4 2 6 3 2 2" xfId="13911"/>
    <cellStyle name="RowTitles1-Detail 2 4 2 6 3 2 2 2" xfId="13912"/>
    <cellStyle name="RowTitles1-Detail 2 4 2 6 3 2 3" xfId="13913"/>
    <cellStyle name="RowTitles1-Detail 2 4 2 6 3 3" xfId="13914"/>
    <cellStyle name="RowTitles1-Detail 2 4 2 6 3 3 2" xfId="13915"/>
    <cellStyle name="RowTitles1-Detail 2 4 2 6 3 3 2 2" xfId="13916"/>
    <cellStyle name="RowTitles1-Detail 2 4 2 6 3 4" xfId="13917"/>
    <cellStyle name="RowTitles1-Detail 2 4 2 6 3 4 2" xfId="13918"/>
    <cellStyle name="RowTitles1-Detail 2 4 2 6 3 5" xfId="13919"/>
    <cellStyle name="RowTitles1-Detail 2 4 2 6 4" xfId="13920"/>
    <cellStyle name="RowTitles1-Detail 2 4 2 6 4 2" xfId="13921"/>
    <cellStyle name="RowTitles1-Detail 2 4 2 6 4 2 2" xfId="13922"/>
    <cellStyle name="RowTitles1-Detail 2 4 2 6 4 3" xfId="13923"/>
    <cellStyle name="RowTitles1-Detail 2 4 2 6 5" xfId="13924"/>
    <cellStyle name="RowTitles1-Detail 2 4 2 6 5 2" xfId="13925"/>
    <cellStyle name="RowTitles1-Detail 2 4 2 6 5 2 2" xfId="13926"/>
    <cellStyle name="RowTitles1-Detail 2 4 2 6 6" xfId="13927"/>
    <cellStyle name="RowTitles1-Detail 2 4 2 6 6 2" xfId="13928"/>
    <cellStyle name="RowTitles1-Detail 2 4 2 6 7" xfId="13929"/>
    <cellStyle name="RowTitles1-Detail 2 4 2 7" xfId="13930"/>
    <cellStyle name="RowTitles1-Detail 2 4 2 7 2" xfId="13931"/>
    <cellStyle name="RowTitles1-Detail 2 4 2 7 2 2" xfId="13932"/>
    <cellStyle name="RowTitles1-Detail 2 4 2 7 2 2 2" xfId="13933"/>
    <cellStyle name="RowTitles1-Detail 2 4 2 7 2 3" xfId="13934"/>
    <cellStyle name="RowTitles1-Detail 2 4 2 7 3" xfId="13935"/>
    <cellStyle name="RowTitles1-Detail 2 4 2 7 3 2" xfId="13936"/>
    <cellStyle name="RowTitles1-Detail 2 4 2 7 3 2 2" xfId="13937"/>
    <cellStyle name="RowTitles1-Detail 2 4 2 7 4" xfId="13938"/>
    <cellStyle name="RowTitles1-Detail 2 4 2 7 4 2" xfId="13939"/>
    <cellStyle name="RowTitles1-Detail 2 4 2 7 5" xfId="13940"/>
    <cellStyle name="RowTitles1-Detail 2 4 2 8" xfId="13941"/>
    <cellStyle name="RowTitles1-Detail 2 4 2 8 2" xfId="13942"/>
    <cellStyle name="RowTitles1-Detail 2 4 2 9" xfId="13943"/>
    <cellStyle name="RowTitles1-Detail 2 4 2 9 2" xfId="13944"/>
    <cellStyle name="RowTitles1-Detail 2 4 2 9 2 2" xfId="13945"/>
    <cellStyle name="RowTitles1-Detail 2 4 2_STUD aligned by INSTIT" xfId="13946"/>
    <cellStyle name="RowTitles1-Detail 2 4 3" xfId="13947"/>
    <cellStyle name="RowTitles1-Detail 2 4 3 2" xfId="13948"/>
    <cellStyle name="RowTitles1-Detail 2 4 3 2 2" xfId="13949"/>
    <cellStyle name="RowTitles1-Detail 2 4 3 2 2 2" xfId="13950"/>
    <cellStyle name="RowTitles1-Detail 2 4 3 2 2 2 2" xfId="13951"/>
    <cellStyle name="RowTitles1-Detail 2 4 3 2 2 2 2 2" xfId="13952"/>
    <cellStyle name="RowTitles1-Detail 2 4 3 2 2 2 3" xfId="13953"/>
    <cellStyle name="RowTitles1-Detail 2 4 3 2 2 3" xfId="13954"/>
    <cellStyle name="RowTitles1-Detail 2 4 3 2 2 3 2" xfId="13955"/>
    <cellStyle name="RowTitles1-Detail 2 4 3 2 2 3 2 2" xfId="13956"/>
    <cellStyle name="RowTitles1-Detail 2 4 3 2 2 4" xfId="13957"/>
    <cellStyle name="RowTitles1-Detail 2 4 3 2 2 4 2" xfId="13958"/>
    <cellStyle name="RowTitles1-Detail 2 4 3 2 2 5" xfId="13959"/>
    <cellStyle name="RowTitles1-Detail 2 4 3 2 3" xfId="13960"/>
    <cellStyle name="RowTitles1-Detail 2 4 3 2 3 2" xfId="13961"/>
    <cellStyle name="RowTitles1-Detail 2 4 3 2 3 2 2" xfId="13962"/>
    <cellStyle name="RowTitles1-Detail 2 4 3 2 3 2 2 2" xfId="13963"/>
    <cellStyle name="RowTitles1-Detail 2 4 3 2 3 2 3" xfId="13964"/>
    <cellStyle name="RowTitles1-Detail 2 4 3 2 3 3" xfId="13965"/>
    <cellStyle name="RowTitles1-Detail 2 4 3 2 3 3 2" xfId="13966"/>
    <cellStyle name="RowTitles1-Detail 2 4 3 2 3 3 2 2" xfId="13967"/>
    <cellStyle name="RowTitles1-Detail 2 4 3 2 3 4" xfId="13968"/>
    <cellStyle name="RowTitles1-Detail 2 4 3 2 3 4 2" xfId="13969"/>
    <cellStyle name="RowTitles1-Detail 2 4 3 2 3 5" xfId="13970"/>
    <cellStyle name="RowTitles1-Detail 2 4 3 2 4" xfId="13971"/>
    <cellStyle name="RowTitles1-Detail 2 4 3 2 4 2" xfId="13972"/>
    <cellStyle name="RowTitles1-Detail 2 4 3 2 5" xfId="13973"/>
    <cellStyle name="RowTitles1-Detail 2 4 3 2 5 2" xfId="13974"/>
    <cellStyle name="RowTitles1-Detail 2 4 3 2 5 2 2" xfId="13975"/>
    <cellStyle name="RowTitles1-Detail 2 4 3 2 5 3" xfId="13976"/>
    <cellStyle name="RowTitles1-Detail 2 4 3 2 6" xfId="13977"/>
    <cellStyle name="RowTitles1-Detail 2 4 3 2 6 2" xfId="13978"/>
    <cellStyle name="RowTitles1-Detail 2 4 3 2 6 2 2" xfId="13979"/>
    <cellStyle name="RowTitles1-Detail 2 4 3 2 7" xfId="13980"/>
    <cellStyle name="RowTitles1-Detail 2 4 3 2 7 2" xfId="13981"/>
    <cellStyle name="RowTitles1-Detail 2 4 3 2 8" xfId="13982"/>
    <cellStyle name="RowTitles1-Detail 2 4 3 3" xfId="13983"/>
    <cellStyle name="RowTitles1-Detail 2 4 3 3 2" xfId="13984"/>
    <cellStyle name="RowTitles1-Detail 2 4 3 3 2 2" xfId="13985"/>
    <cellStyle name="RowTitles1-Detail 2 4 3 3 2 2 2" xfId="13986"/>
    <cellStyle name="RowTitles1-Detail 2 4 3 3 2 2 2 2" xfId="13987"/>
    <cellStyle name="RowTitles1-Detail 2 4 3 3 2 2 3" xfId="13988"/>
    <cellStyle name="RowTitles1-Detail 2 4 3 3 2 3" xfId="13989"/>
    <cellStyle name="RowTitles1-Detail 2 4 3 3 2 3 2" xfId="13990"/>
    <cellStyle name="RowTitles1-Detail 2 4 3 3 2 3 2 2" xfId="13991"/>
    <cellStyle name="RowTitles1-Detail 2 4 3 3 2 4" xfId="13992"/>
    <cellStyle name="RowTitles1-Detail 2 4 3 3 2 4 2" xfId="13993"/>
    <cellStyle name="RowTitles1-Detail 2 4 3 3 2 5" xfId="13994"/>
    <cellStyle name="RowTitles1-Detail 2 4 3 3 3" xfId="13995"/>
    <cellStyle name="RowTitles1-Detail 2 4 3 3 3 2" xfId="13996"/>
    <cellStyle name="RowTitles1-Detail 2 4 3 3 3 2 2" xfId="13997"/>
    <cellStyle name="RowTitles1-Detail 2 4 3 3 3 2 2 2" xfId="13998"/>
    <cellStyle name="RowTitles1-Detail 2 4 3 3 3 2 3" xfId="13999"/>
    <cellStyle name="RowTitles1-Detail 2 4 3 3 3 3" xfId="14000"/>
    <cellStyle name="RowTitles1-Detail 2 4 3 3 3 3 2" xfId="14001"/>
    <cellStyle name="RowTitles1-Detail 2 4 3 3 3 3 2 2" xfId="14002"/>
    <cellStyle name="RowTitles1-Detail 2 4 3 3 3 4" xfId="14003"/>
    <cellStyle name="RowTitles1-Detail 2 4 3 3 3 4 2" xfId="14004"/>
    <cellStyle name="RowTitles1-Detail 2 4 3 3 3 5" xfId="14005"/>
    <cellStyle name="RowTitles1-Detail 2 4 3 3 4" xfId="14006"/>
    <cellStyle name="RowTitles1-Detail 2 4 3 3 4 2" xfId="14007"/>
    <cellStyle name="RowTitles1-Detail 2 4 3 3 5" xfId="14008"/>
    <cellStyle name="RowTitles1-Detail 2 4 3 3 5 2" xfId="14009"/>
    <cellStyle name="RowTitles1-Detail 2 4 3 3 5 2 2" xfId="14010"/>
    <cellStyle name="RowTitles1-Detail 2 4 3 4" xfId="14011"/>
    <cellStyle name="RowTitles1-Detail 2 4 3 4 2" xfId="14012"/>
    <cellStyle name="RowTitles1-Detail 2 4 3 4 2 2" xfId="14013"/>
    <cellStyle name="RowTitles1-Detail 2 4 3 4 2 2 2" xfId="14014"/>
    <cellStyle name="RowTitles1-Detail 2 4 3 4 2 2 2 2" xfId="14015"/>
    <cellStyle name="RowTitles1-Detail 2 4 3 4 2 2 3" xfId="14016"/>
    <cellStyle name="RowTitles1-Detail 2 4 3 4 2 3" xfId="14017"/>
    <cellStyle name="RowTitles1-Detail 2 4 3 4 2 3 2" xfId="14018"/>
    <cellStyle name="RowTitles1-Detail 2 4 3 4 2 3 2 2" xfId="14019"/>
    <cellStyle name="RowTitles1-Detail 2 4 3 4 2 4" xfId="14020"/>
    <cellStyle name="RowTitles1-Detail 2 4 3 4 2 4 2" xfId="14021"/>
    <cellStyle name="RowTitles1-Detail 2 4 3 4 2 5" xfId="14022"/>
    <cellStyle name="RowTitles1-Detail 2 4 3 4 3" xfId="14023"/>
    <cellStyle name="RowTitles1-Detail 2 4 3 4 3 2" xfId="14024"/>
    <cellStyle name="RowTitles1-Detail 2 4 3 4 3 2 2" xfId="14025"/>
    <cellStyle name="RowTitles1-Detail 2 4 3 4 3 2 2 2" xfId="14026"/>
    <cellStyle name="RowTitles1-Detail 2 4 3 4 3 2 3" xfId="14027"/>
    <cellStyle name="RowTitles1-Detail 2 4 3 4 3 3" xfId="14028"/>
    <cellStyle name="RowTitles1-Detail 2 4 3 4 3 3 2" xfId="14029"/>
    <cellStyle name="RowTitles1-Detail 2 4 3 4 3 3 2 2" xfId="14030"/>
    <cellStyle name="RowTitles1-Detail 2 4 3 4 3 4" xfId="14031"/>
    <cellStyle name="RowTitles1-Detail 2 4 3 4 3 4 2" xfId="14032"/>
    <cellStyle name="RowTitles1-Detail 2 4 3 4 3 5" xfId="14033"/>
    <cellStyle name="RowTitles1-Detail 2 4 3 4 4" xfId="14034"/>
    <cellStyle name="RowTitles1-Detail 2 4 3 4 4 2" xfId="14035"/>
    <cellStyle name="RowTitles1-Detail 2 4 3 4 4 2 2" xfId="14036"/>
    <cellStyle name="RowTitles1-Detail 2 4 3 4 4 3" xfId="14037"/>
    <cellStyle name="RowTitles1-Detail 2 4 3 4 5" xfId="14038"/>
    <cellStyle name="RowTitles1-Detail 2 4 3 4 5 2" xfId="14039"/>
    <cellStyle name="RowTitles1-Detail 2 4 3 4 5 2 2" xfId="14040"/>
    <cellStyle name="RowTitles1-Detail 2 4 3 4 6" xfId="14041"/>
    <cellStyle name="RowTitles1-Detail 2 4 3 4 6 2" xfId="14042"/>
    <cellStyle name="RowTitles1-Detail 2 4 3 4 7" xfId="14043"/>
    <cellStyle name="RowTitles1-Detail 2 4 3 5" xfId="14044"/>
    <cellStyle name="RowTitles1-Detail 2 4 3 5 2" xfId="14045"/>
    <cellStyle name="RowTitles1-Detail 2 4 3 5 2 2" xfId="14046"/>
    <cellStyle name="RowTitles1-Detail 2 4 3 5 2 2 2" xfId="14047"/>
    <cellStyle name="RowTitles1-Detail 2 4 3 5 2 2 2 2" xfId="14048"/>
    <cellStyle name="RowTitles1-Detail 2 4 3 5 2 2 3" xfId="14049"/>
    <cellStyle name="RowTitles1-Detail 2 4 3 5 2 3" xfId="14050"/>
    <cellStyle name="RowTitles1-Detail 2 4 3 5 2 3 2" xfId="14051"/>
    <cellStyle name="RowTitles1-Detail 2 4 3 5 2 3 2 2" xfId="14052"/>
    <cellStyle name="RowTitles1-Detail 2 4 3 5 2 4" xfId="14053"/>
    <cellStyle name="RowTitles1-Detail 2 4 3 5 2 4 2" xfId="14054"/>
    <cellStyle name="RowTitles1-Detail 2 4 3 5 2 5" xfId="14055"/>
    <cellStyle name="RowTitles1-Detail 2 4 3 5 3" xfId="14056"/>
    <cellStyle name="RowTitles1-Detail 2 4 3 5 3 2" xfId="14057"/>
    <cellStyle name="RowTitles1-Detail 2 4 3 5 3 2 2" xfId="14058"/>
    <cellStyle name="RowTitles1-Detail 2 4 3 5 3 2 2 2" xfId="14059"/>
    <cellStyle name="RowTitles1-Detail 2 4 3 5 3 2 3" xfId="14060"/>
    <cellStyle name="RowTitles1-Detail 2 4 3 5 3 3" xfId="14061"/>
    <cellStyle name="RowTitles1-Detail 2 4 3 5 3 3 2" xfId="14062"/>
    <cellStyle name="RowTitles1-Detail 2 4 3 5 3 3 2 2" xfId="14063"/>
    <cellStyle name="RowTitles1-Detail 2 4 3 5 3 4" xfId="14064"/>
    <cellStyle name="RowTitles1-Detail 2 4 3 5 3 4 2" xfId="14065"/>
    <cellStyle name="RowTitles1-Detail 2 4 3 5 3 5" xfId="14066"/>
    <cellStyle name="RowTitles1-Detail 2 4 3 5 4" xfId="14067"/>
    <cellStyle name="RowTitles1-Detail 2 4 3 5 4 2" xfId="14068"/>
    <cellStyle name="RowTitles1-Detail 2 4 3 5 4 2 2" xfId="14069"/>
    <cellStyle name="RowTitles1-Detail 2 4 3 5 4 3" xfId="14070"/>
    <cellStyle name="RowTitles1-Detail 2 4 3 5 5" xfId="14071"/>
    <cellStyle name="RowTitles1-Detail 2 4 3 5 5 2" xfId="14072"/>
    <cellStyle name="RowTitles1-Detail 2 4 3 5 5 2 2" xfId="14073"/>
    <cellStyle name="RowTitles1-Detail 2 4 3 5 6" xfId="14074"/>
    <cellStyle name="RowTitles1-Detail 2 4 3 5 6 2" xfId="14075"/>
    <cellStyle name="RowTitles1-Detail 2 4 3 5 7" xfId="14076"/>
    <cellStyle name="RowTitles1-Detail 2 4 3 6" xfId="14077"/>
    <cellStyle name="RowTitles1-Detail 2 4 3 6 2" xfId="14078"/>
    <cellStyle name="RowTitles1-Detail 2 4 3 6 2 2" xfId="14079"/>
    <cellStyle name="RowTitles1-Detail 2 4 3 6 2 2 2" xfId="14080"/>
    <cellStyle name="RowTitles1-Detail 2 4 3 6 2 2 2 2" xfId="14081"/>
    <cellStyle name="RowTitles1-Detail 2 4 3 6 2 2 3" xfId="14082"/>
    <cellStyle name="RowTitles1-Detail 2 4 3 6 2 3" xfId="14083"/>
    <cellStyle name="RowTitles1-Detail 2 4 3 6 2 3 2" xfId="14084"/>
    <cellStyle name="RowTitles1-Detail 2 4 3 6 2 3 2 2" xfId="14085"/>
    <cellStyle name="RowTitles1-Detail 2 4 3 6 2 4" xfId="14086"/>
    <cellStyle name="RowTitles1-Detail 2 4 3 6 2 4 2" xfId="14087"/>
    <cellStyle name="RowTitles1-Detail 2 4 3 6 2 5" xfId="14088"/>
    <cellStyle name="RowTitles1-Detail 2 4 3 6 3" xfId="14089"/>
    <cellStyle name="RowTitles1-Detail 2 4 3 6 3 2" xfId="14090"/>
    <cellStyle name="RowTitles1-Detail 2 4 3 6 3 2 2" xfId="14091"/>
    <cellStyle name="RowTitles1-Detail 2 4 3 6 3 2 2 2" xfId="14092"/>
    <cellStyle name="RowTitles1-Detail 2 4 3 6 3 2 3" xfId="14093"/>
    <cellStyle name="RowTitles1-Detail 2 4 3 6 3 3" xfId="14094"/>
    <cellStyle name="RowTitles1-Detail 2 4 3 6 3 3 2" xfId="14095"/>
    <cellStyle name="RowTitles1-Detail 2 4 3 6 3 3 2 2" xfId="14096"/>
    <cellStyle name="RowTitles1-Detail 2 4 3 6 3 4" xfId="14097"/>
    <cellStyle name="RowTitles1-Detail 2 4 3 6 3 4 2" xfId="14098"/>
    <cellStyle name="RowTitles1-Detail 2 4 3 6 3 5" xfId="14099"/>
    <cellStyle name="RowTitles1-Detail 2 4 3 6 4" xfId="14100"/>
    <cellStyle name="RowTitles1-Detail 2 4 3 6 4 2" xfId="14101"/>
    <cellStyle name="RowTitles1-Detail 2 4 3 6 4 2 2" xfId="14102"/>
    <cellStyle name="RowTitles1-Detail 2 4 3 6 4 3" xfId="14103"/>
    <cellStyle name="RowTitles1-Detail 2 4 3 6 5" xfId="14104"/>
    <cellStyle name="RowTitles1-Detail 2 4 3 6 5 2" xfId="14105"/>
    <cellStyle name="RowTitles1-Detail 2 4 3 6 5 2 2" xfId="14106"/>
    <cellStyle name="RowTitles1-Detail 2 4 3 6 6" xfId="14107"/>
    <cellStyle name="RowTitles1-Detail 2 4 3 6 6 2" xfId="14108"/>
    <cellStyle name="RowTitles1-Detail 2 4 3 6 7" xfId="14109"/>
    <cellStyle name="RowTitles1-Detail 2 4 3 7" xfId="14110"/>
    <cellStyle name="RowTitles1-Detail 2 4 3 7 2" xfId="14111"/>
    <cellStyle name="RowTitles1-Detail 2 4 3 7 2 2" xfId="14112"/>
    <cellStyle name="RowTitles1-Detail 2 4 3 7 2 2 2" xfId="14113"/>
    <cellStyle name="RowTitles1-Detail 2 4 3 7 2 3" xfId="14114"/>
    <cellStyle name="RowTitles1-Detail 2 4 3 7 3" xfId="14115"/>
    <cellStyle name="RowTitles1-Detail 2 4 3 7 3 2" xfId="14116"/>
    <cellStyle name="RowTitles1-Detail 2 4 3 7 3 2 2" xfId="14117"/>
    <cellStyle name="RowTitles1-Detail 2 4 3 7 4" xfId="14118"/>
    <cellStyle name="RowTitles1-Detail 2 4 3 7 4 2" xfId="14119"/>
    <cellStyle name="RowTitles1-Detail 2 4 3 7 5" xfId="14120"/>
    <cellStyle name="RowTitles1-Detail 2 4 3 8" xfId="14121"/>
    <cellStyle name="RowTitles1-Detail 2 4 3 8 2" xfId="14122"/>
    <cellStyle name="RowTitles1-Detail 2 4 3 8 2 2" xfId="14123"/>
    <cellStyle name="RowTitles1-Detail 2 4 3 8 2 2 2" xfId="14124"/>
    <cellStyle name="RowTitles1-Detail 2 4 3 8 2 3" xfId="14125"/>
    <cellStyle name="RowTitles1-Detail 2 4 3 8 3" xfId="14126"/>
    <cellStyle name="RowTitles1-Detail 2 4 3 8 3 2" xfId="14127"/>
    <cellStyle name="RowTitles1-Detail 2 4 3 8 3 2 2" xfId="14128"/>
    <cellStyle name="RowTitles1-Detail 2 4 3 8 4" xfId="14129"/>
    <cellStyle name="RowTitles1-Detail 2 4 3 8 4 2" xfId="14130"/>
    <cellStyle name="RowTitles1-Detail 2 4 3 8 5" xfId="14131"/>
    <cellStyle name="RowTitles1-Detail 2 4 3 9" xfId="14132"/>
    <cellStyle name="RowTitles1-Detail 2 4 3 9 2" xfId="14133"/>
    <cellStyle name="RowTitles1-Detail 2 4 3 9 2 2" xfId="14134"/>
    <cellStyle name="RowTitles1-Detail 2 4 3_STUD aligned by INSTIT" xfId="14135"/>
    <cellStyle name="RowTitles1-Detail 2 4 4" xfId="14136"/>
    <cellStyle name="RowTitles1-Detail 2 4 4 2" xfId="14137"/>
    <cellStyle name="RowTitles1-Detail 2 4 4 2 2" xfId="14138"/>
    <cellStyle name="RowTitles1-Detail 2 4 4 2 2 2" xfId="14139"/>
    <cellStyle name="RowTitles1-Detail 2 4 4 2 2 2 2" xfId="14140"/>
    <cellStyle name="RowTitles1-Detail 2 4 4 2 2 2 2 2" xfId="14141"/>
    <cellStyle name="RowTitles1-Detail 2 4 4 2 2 2 3" xfId="14142"/>
    <cellStyle name="RowTitles1-Detail 2 4 4 2 2 3" xfId="14143"/>
    <cellStyle name="RowTitles1-Detail 2 4 4 2 2 3 2" xfId="14144"/>
    <cellStyle name="RowTitles1-Detail 2 4 4 2 2 3 2 2" xfId="14145"/>
    <cellStyle name="RowTitles1-Detail 2 4 4 2 2 4" xfId="14146"/>
    <cellStyle name="RowTitles1-Detail 2 4 4 2 2 4 2" xfId="14147"/>
    <cellStyle name="RowTitles1-Detail 2 4 4 2 2 5" xfId="14148"/>
    <cellStyle name="RowTitles1-Detail 2 4 4 2 3" xfId="14149"/>
    <cellStyle name="RowTitles1-Detail 2 4 4 2 3 2" xfId="14150"/>
    <cellStyle name="RowTitles1-Detail 2 4 4 2 3 2 2" xfId="14151"/>
    <cellStyle name="RowTitles1-Detail 2 4 4 2 3 2 2 2" xfId="14152"/>
    <cellStyle name="RowTitles1-Detail 2 4 4 2 3 2 3" xfId="14153"/>
    <cellStyle name="RowTitles1-Detail 2 4 4 2 3 3" xfId="14154"/>
    <cellStyle name="RowTitles1-Detail 2 4 4 2 3 3 2" xfId="14155"/>
    <cellStyle name="RowTitles1-Detail 2 4 4 2 3 3 2 2" xfId="14156"/>
    <cellStyle name="RowTitles1-Detail 2 4 4 2 3 4" xfId="14157"/>
    <cellStyle name="RowTitles1-Detail 2 4 4 2 3 4 2" xfId="14158"/>
    <cellStyle name="RowTitles1-Detail 2 4 4 2 3 5" xfId="14159"/>
    <cellStyle name="RowTitles1-Detail 2 4 4 2 4" xfId="14160"/>
    <cellStyle name="RowTitles1-Detail 2 4 4 2 4 2" xfId="14161"/>
    <cellStyle name="RowTitles1-Detail 2 4 4 2 5" xfId="14162"/>
    <cellStyle name="RowTitles1-Detail 2 4 4 2 5 2" xfId="14163"/>
    <cellStyle name="RowTitles1-Detail 2 4 4 2 5 2 2" xfId="14164"/>
    <cellStyle name="RowTitles1-Detail 2 4 4 2 5 3" xfId="14165"/>
    <cellStyle name="RowTitles1-Detail 2 4 4 2 6" xfId="14166"/>
    <cellStyle name="RowTitles1-Detail 2 4 4 2 6 2" xfId="14167"/>
    <cellStyle name="RowTitles1-Detail 2 4 4 2 6 2 2" xfId="14168"/>
    <cellStyle name="RowTitles1-Detail 2 4 4 3" xfId="14169"/>
    <cellStyle name="RowTitles1-Detail 2 4 4 3 2" xfId="14170"/>
    <cellStyle name="RowTitles1-Detail 2 4 4 3 2 2" xfId="14171"/>
    <cellStyle name="RowTitles1-Detail 2 4 4 3 2 2 2" xfId="14172"/>
    <cellStyle name="RowTitles1-Detail 2 4 4 3 2 2 2 2" xfId="14173"/>
    <cellStyle name="RowTitles1-Detail 2 4 4 3 2 2 3" xfId="14174"/>
    <cellStyle name="RowTitles1-Detail 2 4 4 3 2 3" xfId="14175"/>
    <cellStyle name="RowTitles1-Detail 2 4 4 3 2 3 2" xfId="14176"/>
    <cellStyle name="RowTitles1-Detail 2 4 4 3 2 3 2 2" xfId="14177"/>
    <cellStyle name="RowTitles1-Detail 2 4 4 3 2 4" xfId="14178"/>
    <cellStyle name="RowTitles1-Detail 2 4 4 3 2 4 2" xfId="14179"/>
    <cellStyle name="RowTitles1-Detail 2 4 4 3 2 5" xfId="14180"/>
    <cellStyle name="RowTitles1-Detail 2 4 4 3 3" xfId="14181"/>
    <cellStyle name="RowTitles1-Detail 2 4 4 3 3 2" xfId="14182"/>
    <cellStyle name="RowTitles1-Detail 2 4 4 3 3 2 2" xfId="14183"/>
    <cellStyle name="RowTitles1-Detail 2 4 4 3 3 2 2 2" xfId="14184"/>
    <cellStyle name="RowTitles1-Detail 2 4 4 3 3 2 3" xfId="14185"/>
    <cellStyle name="RowTitles1-Detail 2 4 4 3 3 3" xfId="14186"/>
    <cellStyle name="RowTitles1-Detail 2 4 4 3 3 3 2" xfId="14187"/>
    <cellStyle name="RowTitles1-Detail 2 4 4 3 3 3 2 2" xfId="14188"/>
    <cellStyle name="RowTitles1-Detail 2 4 4 3 3 4" xfId="14189"/>
    <cellStyle name="RowTitles1-Detail 2 4 4 3 3 4 2" xfId="14190"/>
    <cellStyle name="RowTitles1-Detail 2 4 4 3 3 5" xfId="14191"/>
    <cellStyle name="RowTitles1-Detail 2 4 4 3 4" xfId="14192"/>
    <cellStyle name="RowTitles1-Detail 2 4 4 3 4 2" xfId="14193"/>
    <cellStyle name="RowTitles1-Detail 2 4 4 3 5" xfId="14194"/>
    <cellStyle name="RowTitles1-Detail 2 4 4 3 5 2" xfId="14195"/>
    <cellStyle name="RowTitles1-Detail 2 4 4 3 5 2 2" xfId="14196"/>
    <cellStyle name="RowTitles1-Detail 2 4 4 3 6" xfId="14197"/>
    <cellStyle name="RowTitles1-Detail 2 4 4 3 6 2" xfId="14198"/>
    <cellStyle name="RowTitles1-Detail 2 4 4 3 7" xfId="14199"/>
    <cellStyle name="RowTitles1-Detail 2 4 4 4" xfId="14200"/>
    <cellStyle name="RowTitles1-Detail 2 4 4 4 2" xfId="14201"/>
    <cellStyle name="RowTitles1-Detail 2 4 4 4 2 2" xfId="14202"/>
    <cellStyle name="RowTitles1-Detail 2 4 4 4 2 2 2" xfId="14203"/>
    <cellStyle name="RowTitles1-Detail 2 4 4 4 2 2 2 2" xfId="14204"/>
    <cellStyle name="RowTitles1-Detail 2 4 4 4 2 2 3" xfId="14205"/>
    <cellStyle name="RowTitles1-Detail 2 4 4 4 2 3" xfId="14206"/>
    <cellStyle name="RowTitles1-Detail 2 4 4 4 2 3 2" xfId="14207"/>
    <cellStyle name="RowTitles1-Detail 2 4 4 4 2 3 2 2" xfId="14208"/>
    <cellStyle name="RowTitles1-Detail 2 4 4 4 2 4" xfId="14209"/>
    <cellStyle name="RowTitles1-Detail 2 4 4 4 2 4 2" xfId="14210"/>
    <cellStyle name="RowTitles1-Detail 2 4 4 4 2 5" xfId="14211"/>
    <cellStyle name="RowTitles1-Detail 2 4 4 4 3" xfId="14212"/>
    <cellStyle name="RowTitles1-Detail 2 4 4 4 3 2" xfId="14213"/>
    <cellStyle name="RowTitles1-Detail 2 4 4 4 3 2 2" xfId="14214"/>
    <cellStyle name="RowTitles1-Detail 2 4 4 4 3 2 2 2" xfId="14215"/>
    <cellStyle name="RowTitles1-Detail 2 4 4 4 3 2 3" xfId="14216"/>
    <cellStyle name="RowTitles1-Detail 2 4 4 4 3 3" xfId="14217"/>
    <cellStyle name="RowTitles1-Detail 2 4 4 4 3 3 2" xfId="14218"/>
    <cellStyle name="RowTitles1-Detail 2 4 4 4 3 3 2 2" xfId="14219"/>
    <cellStyle name="RowTitles1-Detail 2 4 4 4 3 4" xfId="14220"/>
    <cellStyle name="RowTitles1-Detail 2 4 4 4 3 4 2" xfId="14221"/>
    <cellStyle name="RowTitles1-Detail 2 4 4 4 3 5" xfId="14222"/>
    <cellStyle name="RowTitles1-Detail 2 4 4 4 4" xfId="14223"/>
    <cellStyle name="RowTitles1-Detail 2 4 4 4 4 2" xfId="14224"/>
    <cellStyle name="RowTitles1-Detail 2 4 4 4 5" xfId="14225"/>
    <cellStyle name="RowTitles1-Detail 2 4 4 4 5 2" xfId="14226"/>
    <cellStyle name="RowTitles1-Detail 2 4 4 4 5 2 2" xfId="14227"/>
    <cellStyle name="RowTitles1-Detail 2 4 4 4 5 3" xfId="14228"/>
    <cellStyle name="RowTitles1-Detail 2 4 4 4 6" xfId="14229"/>
    <cellStyle name="RowTitles1-Detail 2 4 4 4 6 2" xfId="14230"/>
    <cellStyle name="RowTitles1-Detail 2 4 4 4 6 2 2" xfId="14231"/>
    <cellStyle name="RowTitles1-Detail 2 4 4 4 7" xfId="14232"/>
    <cellStyle name="RowTitles1-Detail 2 4 4 4 7 2" xfId="14233"/>
    <cellStyle name="RowTitles1-Detail 2 4 4 4 8" xfId="14234"/>
    <cellStyle name="RowTitles1-Detail 2 4 4 5" xfId="14235"/>
    <cellStyle name="RowTitles1-Detail 2 4 4 5 2" xfId="14236"/>
    <cellStyle name="RowTitles1-Detail 2 4 4 5 2 2" xfId="14237"/>
    <cellStyle name="RowTitles1-Detail 2 4 4 5 2 2 2" xfId="14238"/>
    <cellStyle name="RowTitles1-Detail 2 4 4 5 2 2 2 2" xfId="14239"/>
    <cellStyle name="RowTitles1-Detail 2 4 4 5 2 2 3" xfId="14240"/>
    <cellStyle name="RowTitles1-Detail 2 4 4 5 2 3" xfId="14241"/>
    <cellStyle name="RowTitles1-Detail 2 4 4 5 2 3 2" xfId="14242"/>
    <cellStyle name="RowTitles1-Detail 2 4 4 5 2 3 2 2" xfId="14243"/>
    <cellStyle name="RowTitles1-Detail 2 4 4 5 2 4" xfId="14244"/>
    <cellStyle name="RowTitles1-Detail 2 4 4 5 2 4 2" xfId="14245"/>
    <cellStyle name="RowTitles1-Detail 2 4 4 5 2 5" xfId="14246"/>
    <cellStyle name="RowTitles1-Detail 2 4 4 5 3" xfId="14247"/>
    <cellStyle name="RowTitles1-Detail 2 4 4 5 3 2" xfId="14248"/>
    <cellStyle name="RowTitles1-Detail 2 4 4 5 3 2 2" xfId="14249"/>
    <cellStyle name="RowTitles1-Detail 2 4 4 5 3 2 2 2" xfId="14250"/>
    <cellStyle name="RowTitles1-Detail 2 4 4 5 3 2 3" xfId="14251"/>
    <cellStyle name="RowTitles1-Detail 2 4 4 5 3 3" xfId="14252"/>
    <cellStyle name="RowTitles1-Detail 2 4 4 5 3 3 2" xfId="14253"/>
    <cellStyle name="RowTitles1-Detail 2 4 4 5 3 3 2 2" xfId="14254"/>
    <cellStyle name="RowTitles1-Detail 2 4 4 5 3 4" xfId="14255"/>
    <cellStyle name="RowTitles1-Detail 2 4 4 5 3 4 2" xfId="14256"/>
    <cellStyle name="RowTitles1-Detail 2 4 4 5 3 5" xfId="14257"/>
    <cellStyle name="RowTitles1-Detail 2 4 4 5 4" xfId="14258"/>
    <cellStyle name="RowTitles1-Detail 2 4 4 5 4 2" xfId="14259"/>
    <cellStyle name="RowTitles1-Detail 2 4 4 5 4 2 2" xfId="14260"/>
    <cellStyle name="RowTitles1-Detail 2 4 4 5 4 3" xfId="14261"/>
    <cellStyle name="RowTitles1-Detail 2 4 4 5 5" xfId="14262"/>
    <cellStyle name="RowTitles1-Detail 2 4 4 5 5 2" xfId="14263"/>
    <cellStyle name="RowTitles1-Detail 2 4 4 5 5 2 2" xfId="14264"/>
    <cellStyle name="RowTitles1-Detail 2 4 4 5 6" xfId="14265"/>
    <cellStyle name="RowTitles1-Detail 2 4 4 5 6 2" xfId="14266"/>
    <cellStyle name="RowTitles1-Detail 2 4 4 5 7" xfId="14267"/>
    <cellStyle name="RowTitles1-Detail 2 4 4 6" xfId="14268"/>
    <cellStyle name="RowTitles1-Detail 2 4 4 6 2" xfId="14269"/>
    <cellStyle name="RowTitles1-Detail 2 4 4 6 2 2" xfId="14270"/>
    <cellStyle name="RowTitles1-Detail 2 4 4 6 2 2 2" xfId="14271"/>
    <cellStyle name="RowTitles1-Detail 2 4 4 6 2 2 2 2" xfId="14272"/>
    <cellStyle name="RowTitles1-Detail 2 4 4 6 2 2 3" xfId="14273"/>
    <cellStyle name="RowTitles1-Detail 2 4 4 6 2 3" xfId="14274"/>
    <cellStyle name="RowTitles1-Detail 2 4 4 6 2 3 2" xfId="14275"/>
    <cellStyle name="RowTitles1-Detail 2 4 4 6 2 3 2 2" xfId="14276"/>
    <cellStyle name="RowTitles1-Detail 2 4 4 6 2 4" xfId="14277"/>
    <cellStyle name="RowTitles1-Detail 2 4 4 6 2 4 2" xfId="14278"/>
    <cellStyle name="RowTitles1-Detail 2 4 4 6 2 5" xfId="14279"/>
    <cellStyle name="RowTitles1-Detail 2 4 4 6 3" xfId="14280"/>
    <cellStyle name="RowTitles1-Detail 2 4 4 6 3 2" xfId="14281"/>
    <cellStyle name="RowTitles1-Detail 2 4 4 6 3 2 2" xfId="14282"/>
    <cellStyle name="RowTitles1-Detail 2 4 4 6 3 2 2 2" xfId="14283"/>
    <cellStyle name="RowTitles1-Detail 2 4 4 6 3 2 3" xfId="14284"/>
    <cellStyle name="RowTitles1-Detail 2 4 4 6 3 3" xfId="14285"/>
    <cellStyle name="RowTitles1-Detail 2 4 4 6 3 3 2" xfId="14286"/>
    <cellStyle name="RowTitles1-Detail 2 4 4 6 3 3 2 2" xfId="14287"/>
    <cellStyle name="RowTitles1-Detail 2 4 4 6 3 4" xfId="14288"/>
    <cellStyle name="RowTitles1-Detail 2 4 4 6 3 4 2" xfId="14289"/>
    <cellStyle name="RowTitles1-Detail 2 4 4 6 3 5" xfId="14290"/>
    <cellStyle name="RowTitles1-Detail 2 4 4 6 4" xfId="14291"/>
    <cellStyle name="RowTitles1-Detail 2 4 4 6 4 2" xfId="14292"/>
    <cellStyle name="RowTitles1-Detail 2 4 4 6 4 2 2" xfId="14293"/>
    <cellStyle name="RowTitles1-Detail 2 4 4 6 4 3" xfId="14294"/>
    <cellStyle name="RowTitles1-Detail 2 4 4 6 5" xfId="14295"/>
    <cellStyle name="RowTitles1-Detail 2 4 4 6 5 2" xfId="14296"/>
    <cellStyle name="RowTitles1-Detail 2 4 4 6 5 2 2" xfId="14297"/>
    <cellStyle name="RowTitles1-Detail 2 4 4 6 6" xfId="14298"/>
    <cellStyle name="RowTitles1-Detail 2 4 4 6 6 2" xfId="14299"/>
    <cellStyle name="RowTitles1-Detail 2 4 4 6 7" xfId="14300"/>
    <cellStyle name="RowTitles1-Detail 2 4 4 7" xfId="14301"/>
    <cellStyle name="RowTitles1-Detail 2 4 4 7 2" xfId="14302"/>
    <cellStyle name="RowTitles1-Detail 2 4 4 7 2 2" xfId="14303"/>
    <cellStyle name="RowTitles1-Detail 2 4 4 7 2 2 2" xfId="14304"/>
    <cellStyle name="RowTitles1-Detail 2 4 4 7 2 3" xfId="14305"/>
    <cellStyle name="RowTitles1-Detail 2 4 4 7 3" xfId="14306"/>
    <cellStyle name="RowTitles1-Detail 2 4 4 7 3 2" xfId="14307"/>
    <cellStyle name="RowTitles1-Detail 2 4 4 7 3 2 2" xfId="14308"/>
    <cellStyle name="RowTitles1-Detail 2 4 4 7 4" xfId="14309"/>
    <cellStyle name="RowTitles1-Detail 2 4 4 7 4 2" xfId="14310"/>
    <cellStyle name="RowTitles1-Detail 2 4 4 7 5" xfId="14311"/>
    <cellStyle name="RowTitles1-Detail 2 4 4 8" xfId="14312"/>
    <cellStyle name="RowTitles1-Detail 2 4 4 8 2" xfId="14313"/>
    <cellStyle name="RowTitles1-Detail 2 4 4 9" xfId="14314"/>
    <cellStyle name="RowTitles1-Detail 2 4 4 9 2" xfId="14315"/>
    <cellStyle name="RowTitles1-Detail 2 4 4 9 2 2" xfId="14316"/>
    <cellStyle name="RowTitles1-Detail 2 4 4_STUD aligned by INSTIT" xfId="14317"/>
    <cellStyle name="RowTitles1-Detail 2 4 5" xfId="14318"/>
    <cellStyle name="RowTitles1-Detail 2 4 5 2" xfId="14319"/>
    <cellStyle name="RowTitles1-Detail 2 4 5 2 2" xfId="14320"/>
    <cellStyle name="RowTitles1-Detail 2 4 5 2 2 2" xfId="14321"/>
    <cellStyle name="RowTitles1-Detail 2 4 5 2 2 2 2" xfId="14322"/>
    <cellStyle name="RowTitles1-Detail 2 4 5 2 2 3" xfId="14323"/>
    <cellStyle name="RowTitles1-Detail 2 4 5 2 3" xfId="14324"/>
    <cellStyle name="RowTitles1-Detail 2 4 5 2 3 2" xfId="14325"/>
    <cellStyle name="RowTitles1-Detail 2 4 5 2 3 2 2" xfId="14326"/>
    <cellStyle name="RowTitles1-Detail 2 4 5 2 4" xfId="14327"/>
    <cellStyle name="RowTitles1-Detail 2 4 5 2 4 2" xfId="14328"/>
    <cellStyle name="RowTitles1-Detail 2 4 5 2 5" xfId="14329"/>
    <cellStyle name="RowTitles1-Detail 2 4 5 3" xfId="14330"/>
    <cellStyle name="RowTitles1-Detail 2 4 5 3 2" xfId="14331"/>
    <cellStyle name="RowTitles1-Detail 2 4 5 3 2 2" xfId="14332"/>
    <cellStyle name="RowTitles1-Detail 2 4 5 3 2 2 2" xfId="14333"/>
    <cellStyle name="RowTitles1-Detail 2 4 5 3 2 3" xfId="14334"/>
    <cellStyle name="RowTitles1-Detail 2 4 5 3 3" xfId="14335"/>
    <cellStyle name="RowTitles1-Detail 2 4 5 3 3 2" xfId="14336"/>
    <cellStyle name="RowTitles1-Detail 2 4 5 3 3 2 2" xfId="14337"/>
    <cellStyle name="RowTitles1-Detail 2 4 5 3 4" xfId="14338"/>
    <cellStyle name="RowTitles1-Detail 2 4 5 3 4 2" xfId="14339"/>
    <cellStyle name="RowTitles1-Detail 2 4 5 3 5" xfId="14340"/>
    <cellStyle name="RowTitles1-Detail 2 4 5 4" xfId="14341"/>
    <cellStyle name="RowTitles1-Detail 2 4 5 4 2" xfId="14342"/>
    <cellStyle name="RowTitles1-Detail 2 4 5 5" xfId="14343"/>
    <cellStyle name="RowTitles1-Detail 2 4 5 5 2" xfId="14344"/>
    <cellStyle name="RowTitles1-Detail 2 4 5 5 2 2" xfId="14345"/>
    <cellStyle name="RowTitles1-Detail 2 4 5 5 3" xfId="14346"/>
    <cellStyle name="RowTitles1-Detail 2 4 5 6" xfId="14347"/>
    <cellStyle name="RowTitles1-Detail 2 4 5 6 2" xfId="14348"/>
    <cellStyle name="RowTitles1-Detail 2 4 5 6 2 2" xfId="14349"/>
    <cellStyle name="RowTitles1-Detail 2 4 6" xfId="14350"/>
    <cellStyle name="RowTitles1-Detail 2 4 6 2" xfId="14351"/>
    <cellStyle name="RowTitles1-Detail 2 4 6 2 2" xfId="14352"/>
    <cellStyle name="RowTitles1-Detail 2 4 6 2 2 2" xfId="14353"/>
    <cellStyle name="RowTitles1-Detail 2 4 6 2 2 2 2" xfId="14354"/>
    <cellStyle name="RowTitles1-Detail 2 4 6 2 2 3" xfId="14355"/>
    <cellStyle name="RowTitles1-Detail 2 4 6 2 3" xfId="14356"/>
    <cellStyle name="RowTitles1-Detail 2 4 6 2 3 2" xfId="14357"/>
    <cellStyle name="RowTitles1-Detail 2 4 6 2 3 2 2" xfId="14358"/>
    <cellStyle name="RowTitles1-Detail 2 4 6 2 4" xfId="14359"/>
    <cellStyle name="RowTitles1-Detail 2 4 6 2 4 2" xfId="14360"/>
    <cellStyle name="RowTitles1-Detail 2 4 6 2 5" xfId="14361"/>
    <cellStyle name="RowTitles1-Detail 2 4 6 3" xfId="14362"/>
    <cellStyle name="RowTitles1-Detail 2 4 6 3 2" xfId="14363"/>
    <cellStyle name="RowTitles1-Detail 2 4 6 3 2 2" xfId="14364"/>
    <cellStyle name="RowTitles1-Detail 2 4 6 3 2 2 2" xfId="14365"/>
    <cellStyle name="RowTitles1-Detail 2 4 6 3 2 3" xfId="14366"/>
    <cellStyle name="RowTitles1-Detail 2 4 6 3 3" xfId="14367"/>
    <cellStyle name="RowTitles1-Detail 2 4 6 3 3 2" xfId="14368"/>
    <cellStyle name="RowTitles1-Detail 2 4 6 3 3 2 2" xfId="14369"/>
    <cellStyle name="RowTitles1-Detail 2 4 6 3 4" xfId="14370"/>
    <cellStyle name="RowTitles1-Detail 2 4 6 3 4 2" xfId="14371"/>
    <cellStyle name="RowTitles1-Detail 2 4 6 3 5" xfId="14372"/>
    <cellStyle name="RowTitles1-Detail 2 4 6 4" xfId="14373"/>
    <cellStyle name="RowTitles1-Detail 2 4 6 4 2" xfId="14374"/>
    <cellStyle name="RowTitles1-Detail 2 4 6 5" xfId="14375"/>
    <cellStyle name="RowTitles1-Detail 2 4 6 5 2" xfId="14376"/>
    <cellStyle name="RowTitles1-Detail 2 4 6 5 2 2" xfId="14377"/>
    <cellStyle name="RowTitles1-Detail 2 4 6 6" xfId="14378"/>
    <cellStyle name="RowTitles1-Detail 2 4 6 6 2" xfId="14379"/>
    <cellStyle name="RowTitles1-Detail 2 4 6 7" xfId="14380"/>
    <cellStyle name="RowTitles1-Detail 2 4 7" xfId="14381"/>
    <cellStyle name="RowTitles1-Detail 2 4 7 2" xfId="14382"/>
    <cellStyle name="RowTitles1-Detail 2 4 7 2 2" xfId="14383"/>
    <cellStyle name="RowTitles1-Detail 2 4 7 2 2 2" xfId="14384"/>
    <cellStyle name="RowTitles1-Detail 2 4 7 2 2 2 2" xfId="14385"/>
    <cellStyle name="RowTitles1-Detail 2 4 7 2 2 3" xfId="14386"/>
    <cellStyle name="RowTitles1-Detail 2 4 7 2 3" xfId="14387"/>
    <cellStyle name="RowTitles1-Detail 2 4 7 2 3 2" xfId="14388"/>
    <cellStyle name="RowTitles1-Detail 2 4 7 2 3 2 2" xfId="14389"/>
    <cellStyle name="RowTitles1-Detail 2 4 7 2 4" xfId="14390"/>
    <cellStyle name="RowTitles1-Detail 2 4 7 2 4 2" xfId="14391"/>
    <cellStyle name="RowTitles1-Detail 2 4 7 2 5" xfId="14392"/>
    <cellStyle name="RowTitles1-Detail 2 4 7 3" xfId="14393"/>
    <cellStyle name="RowTitles1-Detail 2 4 7 3 2" xfId="14394"/>
    <cellStyle name="RowTitles1-Detail 2 4 7 3 2 2" xfId="14395"/>
    <cellStyle name="RowTitles1-Detail 2 4 7 3 2 2 2" xfId="14396"/>
    <cellStyle name="RowTitles1-Detail 2 4 7 3 2 3" xfId="14397"/>
    <cellStyle name="RowTitles1-Detail 2 4 7 3 3" xfId="14398"/>
    <cellStyle name="RowTitles1-Detail 2 4 7 3 3 2" xfId="14399"/>
    <cellStyle name="RowTitles1-Detail 2 4 7 3 3 2 2" xfId="14400"/>
    <cellStyle name="RowTitles1-Detail 2 4 7 3 4" xfId="14401"/>
    <cellStyle name="RowTitles1-Detail 2 4 7 3 4 2" xfId="14402"/>
    <cellStyle name="RowTitles1-Detail 2 4 7 3 5" xfId="14403"/>
    <cellStyle name="RowTitles1-Detail 2 4 7 4" xfId="14404"/>
    <cellStyle name="RowTitles1-Detail 2 4 7 4 2" xfId="14405"/>
    <cellStyle name="RowTitles1-Detail 2 4 7 5" xfId="14406"/>
    <cellStyle name="RowTitles1-Detail 2 4 7 5 2" xfId="14407"/>
    <cellStyle name="RowTitles1-Detail 2 4 7 5 2 2" xfId="14408"/>
    <cellStyle name="RowTitles1-Detail 2 4 7 5 3" xfId="14409"/>
    <cellStyle name="RowTitles1-Detail 2 4 7 6" xfId="14410"/>
    <cellStyle name="RowTitles1-Detail 2 4 7 6 2" xfId="14411"/>
    <cellStyle name="RowTitles1-Detail 2 4 7 6 2 2" xfId="14412"/>
    <cellStyle name="RowTitles1-Detail 2 4 7 7" xfId="14413"/>
    <cellStyle name="RowTitles1-Detail 2 4 7 7 2" xfId="14414"/>
    <cellStyle name="RowTitles1-Detail 2 4 7 8" xfId="14415"/>
    <cellStyle name="RowTitles1-Detail 2 4 8" xfId="14416"/>
    <cellStyle name="RowTitles1-Detail 2 4 8 2" xfId="14417"/>
    <cellStyle name="RowTitles1-Detail 2 4 8 2 2" xfId="14418"/>
    <cellStyle name="RowTitles1-Detail 2 4 8 2 2 2" xfId="14419"/>
    <cellStyle name="RowTitles1-Detail 2 4 8 2 2 2 2" xfId="14420"/>
    <cellStyle name="RowTitles1-Detail 2 4 8 2 2 3" xfId="14421"/>
    <cellStyle name="RowTitles1-Detail 2 4 8 2 3" xfId="14422"/>
    <cellStyle name="RowTitles1-Detail 2 4 8 2 3 2" xfId="14423"/>
    <cellStyle name="RowTitles1-Detail 2 4 8 2 3 2 2" xfId="14424"/>
    <cellStyle name="RowTitles1-Detail 2 4 8 2 4" xfId="14425"/>
    <cellStyle name="RowTitles1-Detail 2 4 8 2 4 2" xfId="14426"/>
    <cellStyle name="RowTitles1-Detail 2 4 8 2 5" xfId="14427"/>
    <cellStyle name="RowTitles1-Detail 2 4 8 3" xfId="14428"/>
    <cellStyle name="RowTitles1-Detail 2 4 8 3 2" xfId="14429"/>
    <cellStyle name="RowTitles1-Detail 2 4 8 3 2 2" xfId="14430"/>
    <cellStyle name="RowTitles1-Detail 2 4 8 3 2 2 2" xfId="14431"/>
    <cellStyle name="RowTitles1-Detail 2 4 8 3 2 3" xfId="14432"/>
    <cellStyle name="RowTitles1-Detail 2 4 8 3 3" xfId="14433"/>
    <cellStyle name="RowTitles1-Detail 2 4 8 3 3 2" xfId="14434"/>
    <cellStyle name="RowTitles1-Detail 2 4 8 3 3 2 2" xfId="14435"/>
    <cellStyle name="RowTitles1-Detail 2 4 8 3 4" xfId="14436"/>
    <cellStyle name="RowTitles1-Detail 2 4 8 3 4 2" xfId="14437"/>
    <cellStyle name="RowTitles1-Detail 2 4 8 3 5" xfId="14438"/>
    <cellStyle name="RowTitles1-Detail 2 4 8 4" xfId="14439"/>
    <cellStyle name="RowTitles1-Detail 2 4 8 4 2" xfId="14440"/>
    <cellStyle name="RowTitles1-Detail 2 4 8 4 2 2" xfId="14441"/>
    <cellStyle name="RowTitles1-Detail 2 4 8 4 3" xfId="14442"/>
    <cellStyle name="RowTitles1-Detail 2 4 8 5" xfId="14443"/>
    <cellStyle name="RowTitles1-Detail 2 4 8 5 2" xfId="14444"/>
    <cellStyle name="RowTitles1-Detail 2 4 8 5 2 2" xfId="14445"/>
    <cellStyle name="RowTitles1-Detail 2 4 8 6" xfId="14446"/>
    <cellStyle name="RowTitles1-Detail 2 4 8 6 2" xfId="14447"/>
    <cellStyle name="RowTitles1-Detail 2 4 8 7" xfId="14448"/>
    <cellStyle name="RowTitles1-Detail 2 4 9" xfId="14449"/>
    <cellStyle name="RowTitles1-Detail 2 4 9 2" xfId="14450"/>
    <cellStyle name="RowTitles1-Detail 2 4 9 2 2" xfId="14451"/>
    <cellStyle name="RowTitles1-Detail 2 4 9 2 2 2" xfId="14452"/>
    <cellStyle name="RowTitles1-Detail 2 4 9 2 2 2 2" xfId="14453"/>
    <cellStyle name="RowTitles1-Detail 2 4 9 2 2 3" xfId="14454"/>
    <cellStyle name="RowTitles1-Detail 2 4 9 2 3" xfId="14455"/>
    <cellStyle name="RowTitles1-Detail 2 4 9 2 3 2" xfId="14456"/>
    <cellStyle name="RowTitles1-Detail 2 4 9 2 3 2 2" xfId="14457"/>
    <cellStyle name="RowTitles1-Detail 2 4 9 2 4" xfId="14458"/>
    <cellStyle name="RowTitles1-Detail 2 4 9 2 4 2" xfId="14459"/>
    <cellStyle name="RowTitles1-Detail 2 4 9 2 5" xfId="14460"/>
    <cellStyle name="RowTitles1-Detail 2 4 9 3" xfId="14461"/>
    <cellStyle name="RowTitles1-Detail 2 4 9 3 2" xfId="14462"/>
    <cellStyle name="RowTitles1-Detail 2 4 9 3 2 2" xfId="14463"/>
    <cellStyle name="RowTitles1-Detail 2 4 9 3 2 2 2" xfId="14464"/>
    <cellStyle name="RowTitles1-Detail 2 4 9 3 2 3" xfId="14465"/>
    <cellStyle name="RowTitles1-Detail 2 4 9 3 3" xfId="14466"/>
    <cellStyle name="RowTitles1-Detail 2 4 9 3 3 2" xfId="14467"/>
    <cellStyle name="RowTitles1-Detail 2 4 9 3 3 2 2" xfId="14468"/>
    <cellStyle name="RowTitles1-Detail 2 4 9 3 4" xfId="14469"/>
    <cellStyle name="RowTitles1-Detail 2 4 9 3 4 2" xfId="14470"/>
    <cellStyle name="RowTitles1-Detail 2 4 9 3 5" xfId="14471"/>
    <cellStyle name="RowTitles1-Detail 2 4 9 4" xfId="14472"/>
    <cellStyle name="RowTitles1-Detail 2 4 9 4 2" xfId="14473"/>
    <cellStyle name="RowTitles1-Detail 2 4 9 4 2 2" xfId="14474"/>
    <cellStyle name="RowTitles1-Detail 2 4 9 4 3" xfId="14475"/>
    <cellStyle name="RowTitles1-Detail 2 4 9 5" xfId="14476"/>
    <cellStyle name="RowTitles1-Detail 2 4 9 5 2" xfId="14477"/>
    <cellStyle name="RowTitles1-Detail 2 4 9 5 2 2" xfId="14478"/>
    <cellStyle name="RowTitles1-Detail 2 4 9 6" xfId="14479"/>
    <cellStyle name="RowTitles1-Detail 2 4 9 6 2" xfId="14480"/>
    <cellStyle name="RowTitles1-Detail 2 4 9 7" xfId="14481"/>
    <cellStyle name="RowTitles1-Detail 2 4_STUD aligned by INSTIT" xfId="14482"/>
    <cellStyle name="RowTitles1-Detail 2 5" xfId="14483"/>
    <cellStyle name="RowTitles1-Detail 2 5 2" xfId="14484"/>
    <cellStyle name="RowTitles1-Detail 2 5 2 2" xfId="14485"/>
    <cellStyle name="RowTitles1-Detail 2 5 2 2 2" xfId="14486"/>
    <cellStyle name="RowTitles1-Detail 2 5 2 2 2 2" xfId="14487"/>
    <cellStyle name="RowTitles1-Detail 2 5 2 2 2 2 2" xfId="14488"/>
    <cellStyle name="RowTitles1-Detail 2 5 2 2 2 3" xfId="14489"/>
    <cellStyle name="RowTitles1-Detail 2 5 2 2 3" xfId="14490"/>
    <cellStyle name="RowTitles1-Detail 2 5 2 2 3 2" xfId="14491"/>
    <cellStyle name="RowTitles1-Detail 2 5 2 2 3 2 2" xfId="14492"/>
    <cellStyle name="RowTitles1-Detail 2 5 2 2 4" xfId="14493"/>
    <cellStyle name="RowTitles1-Detail 2 5 2 2 4 2" xfId="14494"/>
    <cellStyle name="RowTitles1-Detail 2 5 2 2 5" xfId="14495"/>
    <cellStyle name="RowTitles1-Detail 2 5 2 3" xfId="14496"/>
    <cellStyle name="RowTitles1-Detail 2 5 2 3 2" xfId="14497"/>
    <cellStyle name="RowTitles1-Detail 2 5 2 3 2 2" xfId="14498"/>
    <cellStyle name="RowTitles1-Detail 2 5 2 3 2 2 2" xfId="14499"/>
    <cellStyle name="RowTitles1-Detail 2 5 2 3 2 3" xfId="14500"/>
    <cellStyle name="RowTitles1-Detail 2 5 2 3 3" xfId="14501"/>
    <cellStyle name="RowTitles1-Detail 2 5 2 3 3 2" xfId="14502"/>
    <cellStyle name="RowTitles1-Detail 2 5 2 3 3 2 2" xfId="14503"/>
    <cellStyle name="RowTitles1-Detail 2 5 2 3 4" xfId="14504"/>
    <cellStyle name="RowTitles1-Detail 2 5 2 3 4 2" xfId="14505"/>
    <cellStyle name="RowTitles1-Detail 2 5 2 3 5" xfId="14506"/>
    <cellStyle name="RowTitles1-Detail 2 5 2 4" xfId="14507"/>
    <cellStyle name="RowTitles1-Detail 2 5 2 4 2" xfId="14508"/>
    <cellStyle name="RowTitles1-Detail 2 5 2 5" xfId="14509"/>
    <cellStyle name="RowTitles1-Detail 2 5 2 5 2" xfId="14510"/>
    <cellStyle name="RowTitles1-Detail 2 5 2 5 2 2" xfId="14511"/>
    <cellStyle name="RowTitles1-Detail 2 5 3" xfId="14512"/>
    <cellStyle name="RowTitles1-Detail 2 5 3 2" xfId="14513"/>
    <cellStyle name="RowTitles1-Detail 2 5 3 2 2" xfId="14514"/>
    <cellStyle name="RowTitles1-Detail 2 5 3 2 2 2" xfId="14515"/>
    <cellStyle name="RowTitles1-Detail 2 5 3 2 2 2 2" xfId="14516"/>
    <cellStyle name="RowTitles1-Detail 2 5 3 2 2 3" xfId="14517"/>
    <cellStyle name="RowTitles1-Detail 2 5 3 2 3" xfId="14518"/>
    <cellStyle name="RowTitles1-Detail 2 5 3 2 3 2" xfId="14519"/>
    <cellStyle name="RowTitles1-Detail 2 5 3 2 3 2 2" xfId="14520"/>
    <cellStyle name="RowTitles1-Detail 2 5 3 2 4" xfId="14521"/>
    <cellStyle name="RowTitles1-Detail 2 5 3 2 4 2" xfId="14522"/>
    <cellStyle name="RowTitles1-Detail 2 5 3 2 5" xfId="14523"/>
    <cellStyle name="RowTitles1-Detail 2 5 3 3" xfId="14524"/>
    <cellStyle name="RowTitles1-Detail 2 5 3 3 2" xfId="14525"/>
    <cellStyle name="RowTitles1-Detail 2 5 3 3 2 2" xfId="14526"/>
    <cellStyle name="RowTitles1-Detail 2 5 3 3 2 2 2" xfId="14527"/>
    <cellStyle name="RowTitles1-Detail 2 5 3 3 2 3" xfId="14528"/>
    <cellStyle name="RowTitles1-Detail 2 5 3 3 3" xfId="14529"/>
    <cellStyle name="RowTitles1-Detail 2 5 3 3 3 2" xfId="14530"/>
    <cellStyle name="RowTitles1-Detail 2 5 3 3 3 2 2" xfId="14531"/>
    <cellStyle name="RowTitles1-Detail 2 5 3 3 4" xfId="14532"/>
    <cellStyle name="RowTitles1-Detail 2 5 3 3 4 2" xfId="14533"/>
    <cellStyle name="RowTitles1-Detail 2 5 3 3 5" xfId="14534"/>
    <cellStyle name="RowTitles1-Detail 2 5 3 4" xfId="14535"/>
    <cellStyle name="RowTitles1-Detail 2 5 3 4 2" xfId="14536"/>
    <cellStyle name="RowTitles1-Detail 2 5 3 5" xfId="14537"/>
    <cellStyle name="RowTitles1-Detail 2 5 3 5 2" xfId="14538"/>
    <cellStyle name="RowTitles1-Detail 2 5 3 5 2 2" xfId="14539"/>
    <cellStyle name="RowTitles1-Detail 2 5 3 5 3" xfId="14540"/>
    <cellStyle name="RowTitles1-Detail 2 5 3 6" xfId="14541"/>
    <cellStyle name="RowTitles1-Detail 2 5 3 6 2" xfId="14542"/>
    <cellStyle name="RowTitles1-Detail 2 5 3 6 2 2" xfId="14543"/>
    <cellStyle name="RowTitles1-Detail 2 5 3 7" xfId="14544"/>
    <cellStyle name="RowTitles1-Detail 2 5 3 7 2" xfId="14545"/>
    <cellStyle name="RowTitles1-Detail 2 5 3 8" xfId="14546"/>
    <cellStyle name="RowTitles1-Detail 2 5 4" xfId="14547"/>
    <cellStyle name="RowTitles1-Detail 2 5 4 2" xfId="14548"/>
    <cellStyle name="RowTitles1-Detail 2 5 4 2 2" xfId="14549"/>
    <cellStyle name="RowTitles1-Detail 2 5 4 2 2 2" xfId="14550"/>
    <cellStyle name="RowTitles1-Detail 2 5 4 2 2 2 2" xfId="14551"/>
    <cellStyle name="RowTitles1-Detail 2 5 4 2 2 3" xfId="14552"/>
    <cellStyle name="RowTitles1-Detail 2 5 4 2 3" xfId="14553"/>
    <cellStyle name="RowTitles1-Detail 2 5 4 2 3 2" xfId="14554"/>
    <cellStyle name="RowTitles1-Detail 2 5 4 2 3 2 2" xfId="14555"/>
    <cellStyle name="RowTitles1-Detail 2 5 4 2 4" xfId="14556"/>
    <cellStyle name="RowTitles1-Detail 2 5 4 2 4 2" xfId="14557"/>
    <cellStyle name="RowTitles1-Detail 2 5 4 2 5" xfId="14558"/>
    <cellStyle name="RowTitles1-Detail 2 5 4 3" xfId="14559"/>
    <cellStyle name="RowTitles1-Detail 2 5 4 3 2" xfId="14560"/>
    <cellStyle name="RowTitles1-Detail 2 5 4 3 2 2" xfId="14561"/>
    <cellStyle name="RowTitles1-Detail 2 5 4 3 2 2 2" xfId="14562"/>
    <cellStyle name="RowTitles1-Detail 2 5 4 3 2 3" xfId="14563"/>
    <cellStyle name="RowTitles1-Detail 2 5 4 3 3" xfId="14564"/>
    <cellStyle name="RowTitles1-Detail 2 5 4 3 3 2" xfId="14565"/>
    <cellStyle name="RowTitles1-Detail 2 5 4 3 3 2 2" xfId="14566"/>
    <cellStyle name="RowTitles1-Detail 2 5 4 3 4" xfId="14567"/>
    <cellStyle name="RowTitles1-Detail 2 5 4 3 4 2" xfId="14568"/>
    <cellStyle name="RowTitles1-Detail 2 5 4 3 5" xfId="14569"/>
    <cellStyle name="RowTitles1-Detail 2 5 4 4" xfId="14570"/>
    <cellStyle name="RowTitles1-Detail 2 5 4 4 2" xfId="14571"/>
    <cellStyle name="RowTitles1-Detail 2 5 4 4 2 2" xfId="14572"/>
    <cellStyle name="RowTitles1-Detail 2 5 4 4 3" xfId="14573"/>
    <cellStyle name="RowTitles1-Detail 2 5 4 5" xfId="14574"/>
    <cellStyle name="RowTitles1-Detail 2 5 4 5 2" xfId="14575"/>
    <cellStyle name="RowTitles1-Detail 2 5 4 5 2 2" xfId="14576"/>
    <cellStyle name="RowTitles1-Detail 2 5 4 6" xfId="14577"/>
    <cellStyle name="RowTitles1-Detail 2 5 4 6 2" xfId="14578"/>
    <cellStyle name="RowTitles1-Detail 2 5 4 7" xfId="14579"/>
    <cellStyle name="RowTitles1-Detail 2 5 5" xfId="14580"/>
    <cellStyle name="RowTitles1-Detail 2 5 5 2" xfId="14581"/>
    <cellStyle name="RowTitles1-Detail 2 5 5 2 2" xfId="14582"/>
    <cellStyle name="RowTitles1-Detail 2 5 5 2 2 2" xfId="14583"/>
    <cellStyle name="RowTitles1-Detail 2 5 5 2 2 2 2" xfId="14584"/>
    <cellStyle name="RowTitles1-Detail 2 5 5 2 2 3" xfId="14585"/>
    <cellStyle name="RowTitles1-Detail 2 5 5 2 3" xfId="14586"/>
    <cellStyle name="RowTitles1-Detail 2 5 5 2 3 2" xfId="14587"/>
    <cellStyle name="RowTitles1-Detail 2 5 5 2 3 2 2" xfId="14588"/>
    <cellStyle name="RowTitles1-Detail 2 5 5 2 4" xfId="14589"/>
    <cellStyle name="RowTitles1-Detail 2 5 5 2 4 2" xfId="14590"/>
    <cellStyle name="RowTitles1-Detail 2 5 5 2 5" xfId="14591"/>
    <cellStyle name="RowTitles1-Detail 2 5 5 3" xfId="14592"/>
    <cellStyle name="RowTitles1-Detail 2 5 5 3 2" xfId="14593"/>
    <cellStyle name="RowTitles1-Detail 2 5 5 3 2 2" xfId="14594"/>
    <cellStyle name="RowTitles1-Detail 2 5 5 3 2 2 2" xfId="14595"/>
    <cellStyle name="RowTitles1-Detail 2 5 5 3 2 3" xfId="14596"/>
    <cellStyle name="RowTitles1-Detail 2 5 5 3 3" xfId="14597"/>
    <cellStyle name="RowTitles1-Detail 2 5 5 3 3 2" xfId="14598"/>
    <cellStyle name="RowTitles1-Detail 2 5 5 3 3 2 2" xfId="14599"/>
    <cellStyle name="RowTitles1-Detail 2 5 5 3 4" xfId="14600"/>
    <cellStyle name="RowTitles1-Detail 2 5 5 3 4 2" xfId="14601"/>
    <cellStyle name="RowTitles1-Detail 2 5 5 3 5" xfId="14602"/>
    <cellStyle name="RowTitles1-Detail 2 5 5 4" xfId="14603"/>
    <cellStyle name="RowTitles1-Detail 2 5 5 4 2" xfId="14604"/>
    <cellStyle name="RowTitles1-Detail 2 5 5 4 2 2" xfId="14605"/>
    <cellStyle name="RowTitles1-Detail 2 5 5 4 3" xfId="14606"/>
    <cellStyle name="RowTitles1-Detail 2 5 5 5" xfId="14607"/>
    <cellStyle name="RowTitles1-Detail 2 5 5 5 2" xfId="14608"/>
    <cellStyle name="RowTitles1-Detail 2 5 5 5 2 2" xfId="14609"/>
    <cellStyle name="RowTitles1-Detail 2 5 5 6" xfId="14610"/>
    <cellStyle name="RowTitles1-Detail 2 5 5 6 2" xfId="14611"/>
    <cellStyle name="RowTitles1-Detail 2 5 5 7" xfId="14612"/>
    <cellStyle name="RowTitles1-Detail 2 5 6" xfId="14613"/>
    <cellStyle name="RowTitles1-Detail 2 5 6 2" xfId="14614"/>
    <cellStyle name="RowTitles1-Detail 2 5 6 2 2" xfId="14615"/>
    <cellStyle name="RowTitles1-Detail 2 5 6 2 2 2" xfId="14616"/>
    <cellStyle name="RowTitles1-Detail 2 5 6 2 2 2 2" xfId="14617"/>
    <cellStyle name="RowTitles1-Detail 2 5 6 2 2 3" xfId="14618"/>
    <cellStyle name="RowTitles1-Detail 2 5 6 2 3" xfId="14619"/>
    <cellStyle name="RowTitles1-Detail 2 5 6 2 3 2" xfId="14620"/>
    <cellStyle name="RowTitles1-Detail 2 5 6 2 3 2 2" xfId="14621"/>
    <cellStyle name="RowTitles1-Detail 2 5 6 2 4" xfId="14622"/>
    <cellStyle name="RowTitles1-Detail 2 5 6 2 4 2" xfId="14623"/>
    <cellStyle name="RowTitles1-Detail 2 5 6 2 5" xfId="14624"/>
    <cellStyle name="RowTitles1-Detail 2 5 6 3" xfId="14625"/>
    <cellStyle name="RowTitles1-Detail 2 5 6 3 2" xfId="14626"/>
    <cellStyle name="RowTitles1-Detail 2 5 6 3 2 2" xfId="14627"/>
    <cellStyle name="RowTitles1-Detail 2 5 6 3 2 2 2" xfId="14628"/>
    <cellStyle name="RowTitles1-Detail 2 5 6 3 2 3" xfId="14629"/>
    <cellStyle name="RowTitles1-Detail 2 5 6 3 3" xfId="14630"/>
    <cellStyle name="RowTitles1-Detail 2 5 6 3 3 2" xfId="14631"/>
    <cellStyle name="RowTitles1-Detail 2 5 6 3 3 2 2" xfId="14632"/>
    <cellStyle name="RowTitles1-Detail 2 5 6 3 4" xfId="14633"/>
    <cellStyle name="RowTitles1-Detail 2 5 6 3 4 2" xfId="14634"/>
    <cellStyle name="RowTitles1-Detail 2 5 6 3 5" xfId="14635"/>
    <cellStyle name="RowTitles1-Detail 2 5 6 4" xfId="14636"/>
    <cellStyle name="RowTitles1-Detail 2 5 6 4 2" xfId="14637"/>
    <cellStyle name="RowTitles1-Detail 2 5 6 4 2 2" xfId="14638"/>
    <cellStyle name="RowTitles1-Detail 2 5 6 4 3" xfId="14639"/>
    <cellStyle name="RowTitles1-Detail 2 5 6 5" xfId="14640"/>
    <cellStyle name="RowTitles1-Detail 2 5 6 5 2" xfId="14641"/>
    <cellStyle name="RowTitles1-Detail 2 5 6 5 2 2" xfId="14642"/>
    <cellStyle name="RowTitles1-Detail 2 5 6 6" xfId="14643"/>
    <cellStyle name="RowTitles1-Detail 2 5 6 6 2" xfId="14644"/>
    <cellStyle name="RowTitles1-Detail 2 5 6 7" xfId="14645"/>
    <cellStyle name="RowTitles1-Detail 2 5 7" xfId="14646"/>
    <cellStyle name="RowTitles1-Detail 2 5 7 2" xfId="14647"/>
    <cellStyle name="RowTitles1-Detail 2 5 7 2 2" xfId="14648"/>
    <cellStyle name="RowTitles1-Detail 2 5 7 2 2 2" xfId="14649"/>
    <cellStyle name="RowTitles1-Detail 2 5 7 2 3" xfId="14650"/>
    <cellStyle name="RowTitles1-Detail 2 5 7 3" xfId="14651"/>
    <cellStyle name="RowTitles1-Detail 2 5 7 3 2" xfId="14652"/>
    <cellStyle name="RowTitles1-Detail 2 5 7 3 2 2" xfId="14653"/>
    <cellStyle name="RowTitles1-Detail 2 5 7 4" xfId="14654"/>
    <cellStyle name="RowTitles1-Detail 2 5 7 4 2" xfId="14655"/>
    <cellStyle name="RowTitles1-Detail 2 5 7 5" xfId="14656"/>
    <cellStyle name="RowTitles1-Detail 2 5 8" xfId="14657"/>
    <cellStyle name="RowTitles1-Detail 2 5 8 2" xfId="14658"/>
    <cellStyle name="RowTitles1-Detail 2 5 9" xfId="14659"/>
    <cellStyle name="RowTitles1-Detail 2 5 9 2" xfId="14660"/>
    <cellStyle name="RowTitles1-Detail 2 5 9 2 2" xfId="14661"/>
    <cellStyle name="RowTitles1-Detail 2 5_STUD aligned by INSTIT" xfId="14662"/>
    <cellStyle name="RowTitles1-Detail 2 6" xfId="14663"/>
    <cellStyle name="RowTitles1-Detail 2 6 2" xfId="14664"/>
    <cellStyle name="RowTitles1-Detail 2 6 2 2" xfId="14665"/>
    <cellStyle name="RowTitles1-Detail 2 6 2 2 2" xfId="14666"/>
    <cellStyle name="RowTitles1-Detail 2 6 2 2 2 2" xfId="14667"/>
    <cellStyle name="RowTitles1-Detail 2 6 2 2 2 2 2" xfId="14668"/>
    <cellStyle name="RowTitles1-Detail 2 6 2 2 2 3" xfId="14669"/>
    <cellStyle name="RowTitles1-Detail 2 6 2 2 3" xfId="14670"/>
    <cellStyle name="RowTitles1-Detail 2 6 2 2 3 2" xfId="14671"/>
    <cellStyle name="RowTitles1-Detail 2 6 2 2 3 2 2" xfId="14672"/>
    <cellStyle name="RowTitles1-Detail 2 6 2 2 4" xfId="14673"/>
    <cellStyle name="RowTitles1-Detail 2 6 2 2 4 2" xfId="14674"/>
    <cellStyle name="RowTitles1-Detail 2 6 2 2 5" xfId="14675"/>
    <cellStyle name="RowTitles1-Detail 2 6 2 3" xfId="14676"/>
    <cellStyle name="RowTitles1-Detail 2 6 2 3 2" xfId="14677"/>
    <cellStyle name="RowTitles1-Detail 2 6 2 3 2 2" xfId="14678"/>
    <cellStyle name="RowTitles1-Detail 2 6 2 3 2 2 2" xfId="14679"/>
    <cellStyle name="RowTitles1-Detail 2 6 2 3 2 3" xfId="14680"/>
    <cellStyle name="RowTitles1-Detail 2 6 2 3 3" xfId="14681"/>
    <cellStyle name="RowTitles1-Detail 2 6 2 3 3 2" xfId="14682"/>
    <cellStyle name="RowTitles1-Detail 2 6 2 3 3 2 2" xfId="14683"/>
    <cellStyle name="RowTitles1-Detail 2 6 2 3 4" xfId="14684"/>
    <cellStyle name="RowTitles1-Detail 2 6 2 3 4 2" xfId="14685"/>
    <cellStyle name="RowTitles1-Detail 2 6 2 3 5" xfId="14686"/>
    <cellStyle name="RowTitles1-Detail 2 6 2 4" xfId="14687"/>
    <cellStyle name="RowTitles1-Detail 2 6 2 4 2" xfId="14688"/>
    <cellStyle name="RowTitles1-Detail 2 6 2 5" xfId="14689"/>
    <cellStyle name="RowTitles1-Detail 2 6 2 5 2" xfId="14690"/>
    <cellStyle name="RowTitles1-Detail 2 6 2 5 2 2" xfId="14691"/>
    <cellStyle name="RowTitles1-Detail 2 6 2 5 3" xfId="14692"/>
    <cellStyle name="RowTitles1-Detail 2 6 2 6" xfId="14693"/>
    <cellStyle name="RowTitles1-Detail 2 6 2 6 2" xfId="14694"/>
    <cellStyle name="RowTitles1-Detail 2 6 2 6 2 2" xfId="14695"/>
    <cellStyle name="RowTitles1-Detail 2 6 2 7" xfId="14696"/>
    <cellStyle name="RowTitles1-Detail 2 6 2 7 2" xfId="14697"/>
    <cellStyle name="RowTitles1-Detail 2 6 2 8" xfId="14698"/>
    <cellStyle name="RowTitles1-Detail 2 6 3" xfId="14699"/>
    <cellStyle name="RowTitles1-Detail 2 6 3 2" xfId="14700"/>
    <cellStyle name="RowTitles1-Detail 2 6 3 2 2" xfId="14701"/>
    <cellStyle name="RowTitles1-Detail 2 6 3 2 2 2" xfId="14702"/>
    <cellStyle name="RowTitles1-Detail 2 6 3 2 2 2 2" xfId="14703"/>
    <cellStyle name="RowTitles1-Detail 2 6 3 2 2 3" xfId="14704"/>
    <cellStyle name="RowTitles1-Detail 2 6 3 2 3" xfId="14705"/>
    <cellStyle name="RowTitles1-Detail 2 6 3 2 3 2" xfId="14706"/>
    <cellStyle name="RowTitles1-Detail 2 6 3 2 3 2 2" xfId="14707"/>
    <cellStyle name="RowTitles1-Detail 2 6 3 2 4" xfId="14708"/>
    <cellStyle name="RowTitles1-Detail 2 6 3 2 4 2" xfId="14709"/>
    <cellStyle name="RowTitles1-Detail 2 6 3 2 5" xfId="14710"/>
    <cellStyle name="RowTitles1-Detail 2 6 3 3" xfId="14711"/>
    <cellStyle name="RowTitles1-Detail 2 6 3 3 2" xfId="14712"/>
    <cellStyle name="RowTitles1-Detail 2 6 3 3 2 2" xfId="14713"/>
    <cellStyle name="RowTitles1-Detail 2 6 3 3 2 2 2" xfId="14714"/>
    <cellStyle name="RowTitles1-Detail 2 6 3 3 2 3" xfId="14715"/>
    <cellStyle name="RowTitles1-Detail 2 6 3 3 3" xfId="14716"/>
    <cellStyle name="RowTitles1-Detail 2 6 3 3 3 2" xfId="14717"/>
    <cellStyle name="RowTitles1-Detail 2 6 3 3 3 2 2" xfId="14718"/>
    <cellStyle name="RowTitles1-Detail 2 6 3 3 4" xfId="14719"/>
    <cellStyle name="RowTitles1-Detail 2 6 3 3 4 2" xfId="14720"/>
    <cellStyle name="RowTitles1-Detail 2 6 3 3 5" xfId="14721"/>
    <cellStyle name="RowTitles1-Detail 2 6 3 4" xfId="14722"/>
    <cellStyle name="RowTitles1-Detail 2 6 3 4 2" xfId="14723"/>
    <cellStyle name="RowTitles1-Detail 2 6 3 5" xfId="14724"/>
    <cellStyle name="RowTitles1-Detail 2 6 3 5 2" xfId="14725"/>
    <cellStyle name="RowTitles1-Detail 2 6 3 5 2 2" xfId="14726"/>
    <cellStyle name="RowTitles1-Detail 2 6 4" xfId="14727"/>
    <cellStyle name="RowTitles1-Detail 2 6 4 2" xfId="14728"/>
    <cellStyle name="RowTitles1-Detail 2 6 4 2 2" xfId="14729"/>
    <cellStyle name="RowTitles1-Detail 2 6 4 2 2 2" xfId="14730"/>
    <cellStyle name="RowTitles1-Detail 2 6 4 2 2 2 2" xfId="14731"/>
    <cellStyle name="RowTitles1-Detail 2 6 4 2 2 3" xfId="14732"/>
    <cellStyle name="RowTitles1-Detail 2 6 4 2 3" xfId="14733"/>
    <cellStyle name="RowTitles1-Detail 2 6 4 2 3 2" xfId="14734"/>
    <cellStyle name="RowTitles1-Detail 2 6 4 2 3 2 2" xfId="14735"/>
    <cellStyle name="RowTitles1-Detail 2 6 4 2 4" xfId="14736"/>
    <cellStyle name="RowTitles1-Detail 2 6 4 2 4 2" xfId="14737"/>
    <cellStyle name="RowTitles1-Detail 2 6 4 2 5" xfId="14738"/>
    <cellStyle name="RowTitles1-Detail 2 6 4 3" xfId="14739"/>
    <cellStyle name="RowTitles1-Detail 2 6 4 3 2" xfId="14740"/>
    <cellStyle name="RowTitles1-Detail 2 6 4 3 2 2" xfId="14741"/>
    <cellStyle name="RowTitles1-Detail 2 6 4 3 2 2 2" xfId="14742"/>
    <cellStyle name="RowTitles1-Detail 2 6 4 3 2 3" xfId="14743"/>
    <cellStyle name="RowTitles1-Detail 2 6 4 3 3" xfId="14744"/>
    <cellStyle name="RowTitles1-Detail 2 6 4 3 3 2" xfId="14745"/>
    <cellStyle name="RowTitles1-Detail 2 6 4 3 3 2 2" xfId="14746"/>
    <cellStyle name="RowTitles1-Detail 2 6 4 3 4" xfId="14747"/>
    <cellStyle name="RowTitles1-Detail 2 6 4 3 4 2" xfId="14748"/>
    <cellStyle name="RowTitles1-Detail 2 6 4 3 5" xfId="14749"/>
    <cellStyle name="RowTitles1-Detail 2 6 4 4" xfId="14750"/>
    <cellStyle name="RowTitles1-Detail 2 6 4 4 2" xfId="14751"/>
    <cellStyle name="RowTitles1-Detail 2 6 4 4 2 2" xfId="14752"/>
    <cellStyle name="RowTitles1-Detail 2 6 4 4 3" xfId="14753"/>
    <cellStyle name="RowTitles1-Detail 2 6 4 5" xfId="14754"/>
    <cellStyle name="RowTitles1-Detail 2 6 4 5 2" xfId="14755"/>
    <cellStyle name="RowTitles1-Detail 2 6 4 5 2 2" xfId="14756"/>
    <cellStyle name="RowTitles1-Detail 2 6 4 6" xfId="14757"/>
    <cellStyle name="RowTitles1-Detail 2 6 4 6 2" xfId="14758"/>
    <cellStyle name="RowTitles1-Detail 2 6 4 7" xfId="14759"/>
    <cellStyle name="RowTitles1-Detail 2 6 5" xfId="14760"/>
    <cellStyle name="RowTitles1-Detail 2 6 5 2" xfId="14761"/>
    <cellStyle name="RowTitles1-Detail 2 6 5 2 2" xfId="14762"/>
    <cellStyle name="RowTitles1-Detail 2 6 5 2 2 2" xfId="14763"/>
    <cellStyle name="RowTitles1-Detail 2 6 5 2 2 2 2" xfId="14764"/>
    <cellStyle name="RowTitles1-Detail 2 6 5 2 2 3" xfId="14765"/>
    <cellStyle name="RowTitles1-Detail 2 6 5 2 3" xfId="14766"/>
    <cellStyle name="RowTitles1-Detail 2 6 5 2 3 2" xfId="14767"/>
    <cellStyle name="RowTitles1-Detail 2 6 5 2 3 2 2" xfId="14768"/>
    <cellStyle name="RowTitles1-Detail 2 6 5 2 4" xfId="14769"/>
    <cellStyle name="RowTitles1-Detail 2 6 5 2 4 2" xfId="14770"/>
    <cellStyle name="RowTitles1-Detail 2 6 5 2 5" xfId="14771"/>
    <cellStyle name="RowTitles1-Detail 2 6 5 3" xfId="14772"/>
    <cellStyle name="RowTitles1-Detail 2 6 5 3 2" xfId="14773"/>
    <cellStyle name="RowTitles1-Detail 2 6 5 3 2 2" xfId="14774"/>
    <cellStyle name="RowTitles1-Detail 2 6 5 3 2 2 2" xfId="14775"/>
    <cellStyle name="RowTitles1-Detail 2 6 5 3 2 3" xfId="14776"/>
    <cellStyle name="RowTitles1-Detail 2 6 5 3 3" xfId="14777"/>
    <cellStyle name="RowTitles1-Detail 2 6 5 3 3 2" xfId="14778"/>
    <cellStyle name="RowTitles1-Detail 2 6 5 3 3 2 2" xfId="14779"/>
    <cellStyle name="RowTitles1-Detail 2 6 5 3 4" xfId="14780"/>
    <cellStyle name="RowTitles1-Detail 2 6 5 3 4 2" xfId="14781"/>
    <cellStyle name="RowTitles1-Detail 2 6 5 3 5" xfId="14782"/>
    <cellStyle name="RowTitles1-Detail 2 6 5 4" xfId="14783"/>
    <cellStyle name="RowTitles1-Detail 2 6 5 4 2" xfId="14784"/>
    <cellStyle name="RowTitles1-Detail 2 6 5 4 2 2" xfId="14785"/>
    <cellStyle name="RowTitles1-Detail 2 6 5 4 3" xfId="14786"/>
    <cellStyle name="RowTitles1-Detail 2 6 5 5" xfId="14787"/>
    <cellStyle name="RowTitles1-Detail 2 6 5 5 2" xfId="14788"/>
    <cellStyle name="RowTitles1-Detail 2 6 5 5 2 2" xfId="14789"/>
    <cellStyle name="RowTitles1-Detail 2 6 5 6" xfId="14790"/>
    <cellStyle name="RowTitles1-Detail 2 6 5 6 2" xfId="14791"/>
    <cellStyle name="RowTitles1-Detail 2 6 5 7" xfId="14792"/>
    <cellStyle name="RowTitles1-Detail 2 6 6" xfId="14793"/>
    <cellStyle name="RowTitles1-Detail 2 6 6 2" xfId="14794"/>
    <cellStyle name="RowTitles1-Detail 2 6 6 2 2" xfId="14795"/>
    <cellStyle name="RowTitles1-Detail 2 6 6 2 2 2" xfId="14796"/>
    <cellStyle name="RowTitles1-Detail 2 6 6 2 2 2 2" xfId="14797"/>
    <cellStyle name="RowTitles1-Detail 2 6 6 2 2 3" xfId="14798"/>
    <cellStyle name="RowTitles1-Detail 2 6 6 2 3" xfId="14799"/>
    <cellStyle name="RowTitles1-Detail 2 6 6 2 3 2" xfId="14800"/>
    <cellStyle name="RowTitles1-Detail 2 6 6 2 3 2 2" xfId="14801"/>
    <cellStyle name="RowTitles1-Detail 2 6 6 2 4" xfId="14802"/>
    <cellStyle name="RowTitles1-Detail 2 6 6 2 4 2" xfId="14803"/>
    <cellStyle name="RowTitles1-Detail 2 6 6 2 5" xfId="14804"/>
    <cellStyle name="RowTitles1-Detail 2 6 6 3" xfId="14805"/>
    <cellStyle name="RowTitles1-Detail 2 6 6 3 2" xfId="14806"/>
    <cellStyle name="RowTitles1-Detail 2 6 6 3 2 2" xfId="14807"/>
    <cellStyle name="RowTitles1-Detail 2 6 6 3 2 2 2" xfId="14808"/>
    <cellStyle name="RowTitles1-Detail 2 6 6 3 2 3" xfId="14809"/>
    <cellStyle name="RowTitles1-Detail 2 6 6 3 3" xfId="14810"/>
    <cellStyle name="RowTitles1-Detail 2 6 6 3 3 2" xfId="14811"/>
    <cellStyle name="RowTitles1-Detail 2 6 6 3 3 2 2" xfId="14812"/>
    <cellStyle name="RowTitles1-Detail 2 6 6 3 4" xfId="14813"/>
    <cellStyle name="RowTitles1-Detail 2 6 6 3 4 2" xfId="14814"/>
    <cellStyle name="RowTitles1-Detail 2 6 6 3 5" xfId="14815"/>
    <cellStyle name="RowTitles1-Detail 2 6 6 4" xfId="14816"/>
    <cellStyle name="RowTitles1-Detail 2 6 6 4 2" xfId="14817"/>
    <cellStyle name="RowTitles1-Detail 2 6 6 4 2 2" xfId="14818"/>
    <cellStyle name="RowTitles1-Detail 2 6 6 4 3" xfId="14819"/>
    <cellStyle name="RowTitles1-Detail 2 6 6 5" xfId="14820"/>
    <cellStyle name="RowTitles1-Detail 2 6 6 5 2" xfId="14821"/>
    <cellStyle name="RowTitles1-Detail 2 6 6 5 2 2" xfId="14822"/>
    <cellStyle name="RowTitles1-Detail 2 6 6 6" xfId="14823"/>
    <cellStyle name="RowTitles1-Detail 2 6 6 6 2" xfId="14824"/>
    <cellStyle name="RowTitles1-Detail 2 6 6 7" xfId="14825"/>
    <cellStyle name="RowTitles1-Detail 2 6 7" xfId="14826"/>
    <cellStyle name="RowTitles1-Detail 2 6 7 2" xfId="14827"/>
    <cellStyle name="RowTitles1-Detail 2 6 7 2 2" xfId="14828"/>
    <cellStyle name="RowTitles1-Detail 2 6 7 2 2 2" xfId="14829"/>
    <cellStyle name="RowTitles1-Detail 2 6 7 2 3" xfId="14830"/>
    <cellStyle name="RowTitles1-Detail 2 6 7 3" xfId="14831"/>
    <cellStyle name="RowTitles1-Detail 2 6 7 3 2" xfId="14832"/>
    <cellStyle name="RowTitles1-Detail 2 6 7 3 2 2" xfId="14833"/>
    <cellStyle name="RowTitles1-Detail 2 6 7 4" xfId="14834"/>
    <cellStyle name="RowTitles1-Detail 2 6 7 4 2" xfId="14835"/>
    <cellStyle name="RowTitles1-Detail 2 6 7 5" xfId="14836"/>
    <cellStyle name="RowTitles1-Detail 2 6 8" xfId="14837"/>
    <cellStyle name="RowTitles1-Detail 2 6 8 2" xfId="14838"/>
    <cellStyle name="RowTitles1-Detail 2 6 8 2 2" xfId="14839"/>
    <cellStyle name="RowTitles1-Detail 2 6 8 2 2 2" xfId="14840"/>
    <cellStyle name="RowTitles1-Detail 2 6 8 2 3" xfId="14841"/>
    <cellStyle name="RowTitles1-Detail 2 6 8 3" xfId="14842"/>
    <cellStyle name="RowTitles1-Detail 2 6 8 3 2" xfId="14843"/>
    <cellStyle name="RowTitles1-Detail 2 6 8 3 2 2" xfId="14844"/>
    <cellStyle name="RowTitles1-Detail 2 6 8 4" xfId="14845"/>
    <cellStyle name="RowTitles1-Detail 2 6 8 4 2" xfId="14846"/>
    <cellStyle name="RowTitles1-Detail 2 6 8 5" xfId="14847"/>
    <cellStyle name="RowTitles1-Detail 2 6 9" xfId="14848"/>
    <cellStyle name="RowTitles1-Detail 2 6 9 2" xfId="14849"/>
    <cellStyle name="RowTitles1-Detail 2 6 9 2 2" xfId="14850"/>
    <cellStyle name="RowTitles1-Detail 2 6_STUD aligned by INSTIT" xfId="14851"/>
    <cellStyle name="RowTitles1-Detail 2 7" xfId="14852"/>
    <cellStyle name="RowTitles1-Detail 2 7 2" xfId="14853"/>
    <cellStyle name="RowTitles1-Detail 2 7 2 2" xfId="14854"/>
    <cellStyle name="RowTitles1-Detail 2 7 2 2 2" xfId="14855"/>
    <cellStyle name="RowTitles1-Detail 2 7 2 2 2 2" xfId="14856"/>
    <cellStyle name="RowTitles1-Detail 2 7 2 2 2 2 2" xfId="14857"/>
    <cellStyle name="RowTitles1-Detail 2 7 2 2 2 3" xfId="14858"/>
    <cellStyle name="RowTitles1-Detail 2 7 2 2 3" xfId="14859"/>
    <cellStyle name="RowTitles1-Detail 2 7 2 2 3 2" xfId="14860"/>
    <cellStyle name="RowTitles1-Detail 2 7 2 2 3 2 2" xfId="14861"/>
    <cellStyle name="RowTitles1-Detail 2 7 2 2 4" xfId="14862"/>
    <cellStyle name="RowTitles1-Detail 2 7 2 2 4 2" xfId="14863"/>
    <cellStyle name="RowTitles1-Detail 2 7 2 2 5" xfId="14864"/>
    <cellStyle name="RowTitles1-Detail 2 7 2 3" xfId="14865"/>
    <cellStyle name="RowTitles1-Detail 2 7 2 3 2" xfId="14866"/>
    <cellStyle name="RowTitles1-Detail 2 7 2 3 2 2" xfId="14867"/>
    <cellStyle name="RowTitles1-Detail 2 7 2 3 2 2 2" xfId="14868"/>
    <cellStyle name="RowTitles1-Detail 2 7 2 3 2 3" xfId="14869"/>
    <cellStyle name="RowTitles1-Detail 2 7 2 3 3" xfId="14870"/>
    <cellStyle name="RowTitles1-Detail 2 7 2 3 3 2" xfId="14871"/>
    <cellStyle name="RowTitles1-Detail 2 7 2 3 3 2 2" xfId="14872"/>
    <cellStyle name="RowTitles1-Detail 2 7 2 3 4" xfId="14873"/>
    <cellStyle name="RowTitles1-Detail 2 7 2 3 4 2" xfId="14874"/>
    <cellStyle name="RowTitles1-Detail 2 7 2 3 5" xfId="14875"/>
    <cellStyle name="RowTitles1-Detail 2 7 2 4" xfId="14876"/>
    <cellStyle name="RowTitles1-Detail 2 7 2 4 2" xfId="14877"/>
    <cellStyle name="RowTitles1-Detail 2 7 2 5" xfId="14878"/>
    <cellStyle name="RowTitles1-Detail 2 7 2 5 2" xfId="14879"/>
    <cellStyle name="RowTitles1-Detail 2 7 2 5 2 2" xfId="14880"/>
    <cellStyle name="RowTitles1-Detail 2 7 2 6" xfId="14881"/>
    <cellStyle name="RowTitles1-Detail 2 7 2 6 2" xfId="14882"/>
    <cellStyle name="RowTitles1-Detail 2 7 2 7" xfId="14883"/>
    <cellStyle name="RowTitles1-Detail 2 7 3" xfId="14884"/>
    <cellStyle name="RowTitles1-Detail 2 7 3 2" xfId="14885"/>
    <cellStyle name="RowTitles1-Detail 2 7 3 2 2" xfId="14886"/>
    <cellStyle name="RowTitles1-Detail 2 7 3 2 2 2" xfId="14887"/>
    <cellStyle name="RowTitles1-Detail 2 7 3 2 2 2 2" xfId="14888"/>
    <cellStyle name="RowTitles1-Detail 2 7 3 2 2 3" xfId="14889"/>
    <cellStyle name="RowTitles1-Detail 2 7 3 2 3" xfId="14890"/>
    <cellStyle name="RowTitles1-Detail 2 7 3 2 3 2" xfId="14891"/>
    <cellStyle name="RowTitles1-Detail 2 7 3 2 3 2 2" xfId="14892"/>
    <cellStyle name="RowTitles1-Detail 2 7 3 2 4" xfId="14893"/>
    <cellStyle name="RowTitles1-Detail 2 7 3 2 4 2" xfId="14894"/>
    <cellStyle name="RowTitles1-Detail 2 7 3 2 5" xfId="14895"/>
    <cellStyle name="RowTitles1-Detail 2 7 3 3" xfId="14896"/>
    <cellStyle name="RowTitles1-Detail 2 7 3 3 2" xfId="14897"/>
    <cellStyle name="RowTitles1-Detail 2 7 3 3 2 2" xfId="14898"/>
    <cellStyle name="RowTitles1-Detail 2 7 3 3 2 2 2" xfId="14899"/>
    <cellStyle name="RowTitles1-Detail 2 7 3 3 2 3" xfId="14900"/>
    <cellStyle name="RowTitles1-Detail 2 7 3 3 3" xfId="14901"/>
    <cellStyle name="RowTitles1-Detail 2 7 3 3 3 2" xfId="14902"/>
    <cellStyle name="RowTitles1-Detail 2 7 3 3 3 2 2" xfId="14903"/>
    <cellStyle name="RowTitles1-Detail 2 7 3 3 4" xfId="14904"/>
    <cellStyle name="RowTitles1-Detail 2 7 3 3 4 2" xfId="14905"/>
    <cellStyle name="RowTitles1-Detail 2 7 3 3 5" xfId="14906"/>
    <cellStyle name="RowTitles1-Detail 2 7 3 4" xfId="14907"/>
    <cellStyle name="RowTitles1-Detail 2 7 3 4 2" xfId="14908"/>
    <cellStyle name="RowTitles1-Detail 2 7 3 4 2 2" xfId="14909"/>
    <cellStyle name="RowTitles1-Detail 2 7 3 4 3" xfId="14910"/>
    <cellStyle name="RowTitles1-Detail 2 7 3 5" xfId="14911"/>
    <cellStyle name="RowTitles1-Detail 2 7 3 5 2" xfId="14912"/>
    <cellStyle name="RowTitles1-Detail 2 7 3 5 2 2" xfId="14913"/>
    <cellStyle name="RowTitles1-Detail 2 7 4" xfId="14914"/>
    <cellStyle name="RowTitles1-Detail 2 7 4 2" xfId="14915"/>
    <cellStyle name="RowTitles1-Detail 2 7 4 2 2" xfId="14916"/>
    <cellStyle name="RowTitles1-Detail 2 7 4 2 2 2" xfId="14917"/>
    <cellStyle name="RowTitles1-Detail 2 7 4 2 2 2 2" xfId="14918"/>
    <cellStyle name="RowTitles1-Detail 2 7 4 2 2 3" xfId="14919"/>
    <cellStyle name="RowTitles1-Detail 2 7 4 2 3" xfId="14920"/>
    <cellStyle name="RowTitles1-Detail 2 7 4 2 3 2" xfId="14921"/>
    <cellStyle name="RowTitles1-Detail 2 7 4 2 3 2 2" xfId="14922"/>
    <cellStyle name="RowTitles1-Detail 2 7 4 2 4" xfId="14923"/>
    <cellStyle name="RowTitles1-Detail 2 7 4 2 4 2" xfId="14924"/>
    <cellStyle name="RowTitles1-Detail 2 7 4 2 5" xfId="14925"/>
    <cellStyle name="RowTitles1-Detail 2 7 4 3" xfId="14926"/>
    <cellStyle name="RowTitles1-Detail 2 7 4 3 2" xfId="14927"/>
    <cellStyle name="RowTitles1-Detail 2 7 4 3 2 2" xfId="14928"/>
    <cellStyle name="RowTitles1-Detail 2 7 4 3 2 2 2" xfId="14929"/>
    <cellStyle name="RowTitles1-Detail 2 7 4 3 2 3" xfId="14930"/>
    <cellStyle name="RowTitles1-Detail 2 7 4 3 3" xfId="14931"/>
    <cellStyle name="RowTitles1-Detail 2 7 4 3 3 2" xfId="14932"/>
    <cellStyle name="RowTitles1-Detail 2 7 4 3 3 2 2" xfId="14933"/>
    <cellStyle name="RowTitles1-Detail 2 7 4 3 4" xfId="14934"/>
    <cellStyle name="RowTitles1-Detail 2 7 4 3 4 2" xfId="14935"/>
    <cellStyle name="RowTitles1-Detail 2 7 4 3 5" xfId="14936"/>
    <cellStyle name="RowTitles1-Detail 2 7 4 4" xfId="14937"/>
    <cellStyle name="RowTitles1-Detail 2 7 4 4 2" xfId="14938"/>
    <cellStyle name="RowTitles1-Detail 2 7 4 4 2 2" xfId="14939"/>
    <cellStyle name="RowTitles1-Detail 2 7 4 4 3" xfId="14940"/>
    <cellStyle name="RowTitles1-Detail 2 7 4 5" xfId="14941"/>
    <cellStyle name="RowTitles1-Detail 2 7 4 5 2" xfId="14942"/>
    <cellStyle name="RowTitles1-Detail 2 7 4 5 2 2" xfId="14943"/>
    <cellStyle name="RowTitles1-Detail 2 7 4 6" xfId="14944"/>
    <cellStyle name="RowTitles1-Detail 2 7 4 6 2" xfId="14945"/>
    <cellStyle name="RowTitles1-Detail 2 7 4 7" xfId="14946"/>
    <cellStyle name="RowTitles1-Detail 2 7 5" xfId="14947"/>
    <cellStyle name="RowTitles1-Detail 2 7 5 2" xfId="14948"/>
    <cellStyle name="RowTitles1-Detail 2 7 5 2 2" xfId="14949"/>
    <cellStyle name="RowTitles1-Detail 2 7 5 2 2 2" xfId="14950"/>
    <cellStyle name="RowTitles1-Detail 2 7 5 2 2 2 2" xfId="14951"/>
    <cellStyle name="RowTitles1-Detail 2 7 5 2 2 3" xfId="14952"/>
    <cellStyle name="RowTitles1-Detail 2 7 5 2 3" xfId="14953"/>
    <cellStyle name="RowTitles1-Detail 2 7 5 2 3 2" xfId="14954"/>
    <cellStyle name="RowTitles1-Detail 2 7 5 2 3 2 2" xfId="14955"/>
    <cellStyle name="RowTitles1-Detail 2 7 5 2 4" xfId="14956"/>
    <cellStyle name="RowTitles1-Detail 2 7 5 2 4 2" xfId="14957"/>
    <cellStyle name="RowTitles1-Detail 2 7 5 2 5" xfId="14958"/>
    <cellStyle name="RowTitles1-Detail 2 7 5 3" xfId="14959"/>
    <cellStyle name="RowTitles1-Detail 2 7 5 3 2" xfId="14960"/>
    <cellStyle name="RowTitles1-Detail 2 7 5 3 2 2" xfId="14961"/>
    <cellStyle name="RowTitles1-Detail 2 7 5 3 2 2 2" xfId="14962"/>
    <cellStyle name="RowTitles1-Detail 2 7 5 3 2 3" xfId="14963"/>
    <cellStyle name="RowTitles1-Detail 2 7 5 3 3" xfId="14964"/>
    <cellStyle name="RowTitles1-Detail 2 7 5 3 3 2" xfId="14965"/>
    <cellStyle name="RowTitles1-Detail 2 7 5 3 3 2 2" xfId="14966"/>
    <cellStyle name="RowTitles1-Detail 2 7 5 3 4" xfId="14967"/>
    <cellStyle name="RowTitles1-Detail 2 7 5 3 4 2" xfId="14968"/>
    <cellStyle name="RowTitles1-Detail 2 7 5 3 5" xfId="14969"/>
    <cellStyle name="RowTitles1-Detail 2 7 5 4" xfId="14970"/>
    <cellStyle name="RowTitles1-Detail 2 7 5 4 2" xfId="14971"/>
    <cellStyle name="RowTitles1-Detail 2 7 5 4 2 2" xfId="14972"/>
    <cellStyle name="RowTitles1-Detail 2 7 5 4 3" xfId="14973"/>
    <cellStyle name="RowTitles1-Detail 2 7 5 5" xfId="14974"/>
    <cellStyle name="RowTitles1-Detail 2 7 5 5 2" xfId="14975"/>
    <cellStyle name="RowTitles1-Detail 2 7 5 5 2 2" xfId="14976"/>
    <cellStyle name="RowTitles1-Detail 2 7 5 6" xfId="14977"/>
    <cellStyle name="RowTitles1-Detail 2 7 5 6 2" xfId="14978"/>
    <cellStyle name="RowTitles1-Detail 2 7 5 7" xfId="14979"/>
    <cellStyle name="RowTitles1-Detail 2 7 6" xfId="14980"/>
    <cellStyle name="RowTitles1-Detail 2 7 6 2" xfId="14981"/>
    <cellStyle name="RowTitles1-Detail 2 7 6 2 2" xfId="14982"/>
    <cellStyle name="RowTitles1-Detail 2 7 6 2 2 2" xfId="14983"/>
    <cellStyle name="RowTitles1-Detail 2 7 6 2 2 2 2" xfId="14984"/>
    <cellStyle name="RowTitles1-Detail 2 7 6 2 2 3" xfId="14985"/>
    <cellStyle name="RowTitles1-Detail 2 7 6 2 3" xfId="14986"/>
    <cellStyle name="RowTitles1-Detail 2 7 6 2 3 2" xfId="14987"/>
    <cellStyle name="RowTitles1-Detail 2 7 6 2 3 2 2" xfId="14988"/>
    <cellStyle name="RowTitles1-Detail 2 7 6 2 4" xfId="14989"/>
    <cellStyle name="RowTitles1-Detail 2 7 6 2 4 2" xfId="14990"/>
    <cellStyle name="RowTitles1-Detail 2 7 6 2 5" xfId="14991"/>
    <cellStyle name="RowTitles1-Detail 2 7 6 3" xfId="14992"/>
    <cellStyle name="RowTitles1-Detail 2 7 6 3 2" xfId="14993"/>
    <cellStyle name="RowTitles1-Detail 2 7 6 3 2 2" xfId="14994"/>
    <cellStyle name="RowTitles1-Detail 2 7 6 3 2 2 2" xfId="14995"/>
    <cellStyle name="RowTitles1-Detail 2 7 6 3 2 3" xfId="14996"/>
    <cellStyle name="RowTitles1-Detail 2 7 6 3 3" xfId="14997"/>
    <cellStyle name="RowTitles1-Detail 2 7 6 3 3 2" xfId="14998"/>
    <cellStyle name="RowTitles1-Detail 2 7 6 3 3 2 2" xfId="14999"/>
    <cellStyle name="RowTitles1-Detail 2 7 6 3 4" xfId="15000"/>
    <cellStyle name="RowTitles1-Detail 2 7 6 3 4 2" xfId="15001"/>
    <cellStyle name="RowTitles1-Detail 2 7 6 3 5" xfId="15002"/>
    <cellStyle name="RowTitles1-Detail 2 7 6 4" xfId="15003"/>
    <cellStyle name="RowTitles1-Detail 2 7 6 4 2" xfId="15004"/>
    <cellStyle name="RowTitles1-Detail 2 7 6 4 2 2" xfId="15005"/>
    <cellStyle name="RowTitles1-Detail 2 7 6 4 3" xfId="15006"/>
    <cellStyle name="RowTitles1-Detail 2 7 6 5" xfId="15007"/>
    <cellStyle name="RowTitles1-Detail 2 7 6 5 2" xfId="15008"/>
    <cellStyle name="RowTitles1-Detail 2 7 6 5 2 2" xfId="15009"/>
    <cellStyle name="RowTitles1-Detail 2 7 6 6" xfId="15010"/>
    <cellStyle name="RowTitles1-Detail 2 7 6 6 2" xfId="15011"/>
    <cellStyle name="RowTitles1-Detail 2 7 6 7" xfId="15012"/>
    <cellStyle name="RowTitles1-Detail 2 7 7" xfId="15013"/>
    <cellStyle name="RowTitles1-Detail 2 7 7 2" xfId="15014"/>
    <cellStyle name="RowTitles1-Detail 2 7 7 2 2" xfId="15015"/>
    <cellStyle name="RowTitles1-Detail 2 7 7 2 2 2" xfId="15016"/>
    <cellStyle name="RowTitles1-Detail 2 7 7 2 3" xfId="15017"/>
    <cellStyle name="RowTitles1-Detail 2 7 7 3" xfId="15018"/>
    <cellStyle name="RowTitles1-Detail 2 7 7 3 2" xfId="15019"/>
    <cellStyle name="RowTitles1-Detail 2 7 7 3 2 2" xfId="15020"/>
    <cellStyle name="RowTitles1-Detail 2 7 7 4" xfId="15021"/>
    <cellStyle name="RowTitles1-Detail 2 7 7 4 2" xfId="15022"/>
    <cellStyle name="RowTitles1-Detail 2 7 7 5" xfId="15023"/>
    <cellStyle name="RowTitles1-Detail 2 7 8" xfId="15024"/>
    <cellStyle name="RowTitles1-Detail 2 7 8 2" xfId="15025"/>
    <cellStyle name="RowTitles1-Detail 2 7 8 2 2" xfId="15026"/>
    <cellStyle name="RowTitles1-Detail 2 7 8 2 2 2" xfId="15027"/>
    <cellStyle name="RowTitles1-Detail 2 7 8 2 3" xfId="15028"/>
    <cellStyle name="RowTitles1-Detail 2 7 8 3" xfId="15029"/>
    <cellStyle name="RowTitles1-Detail 2 7 8 3 2" xfId="15030"/>
    <cellStyle name="RowTitles1-Detail 2 7 8 3 2 2" xfId="15031"/>
    <cellStyle name="RowTitles1-Detail 2 7 8 4" xfId="15032"/>
    <cellStyle name="RowTitles1-Detail 2 7 8 4 2" xfId="15033"/>
    <cellStyle name="RowTitles1-Detail 2 7 8 5" xfId="15034"/>
    <cellStyle name="RowTitles1-Detail 2 7 9" xfId="15035"/>
    <cellStyle name="RowTitles1-Detail 2 7 9 2" xfId="15036"/>
    <cellStyle name="RowTitles1-Detail 2 7 9 2 2" xfId="15037"/>
    <cellStyle name="RowTitles1-Detail 2 7_STUD aligned by INSTIT" xfId="15038"/>
    <cellStyle name="RowTitles1-Detail 2 8" xfId="15039"/>
    <cellStyle name="RowTitles1-Detail 2 8 2" xfId="15040"/>
    <cellStyle name="RowTitles1-Detail 2 8 2 2" xfId="15041"/>
    <cellStyle name="RowTitles1-Detail 2 8 2 2 2" xfId="15042"/>
    <cellStyle name="RowTitles1-Detail 2 8 2 2 2 2" xfId="15043"/>
    <cellStyle name="RowTitles1-Detail 2 8 2 2 3" xfId="15044"/>
    <cellStyle name="RowTitles1-Detail 2 8 2 3" xfId="15045"/>
    <cellStyle name="RowTitles1-Detail 2 8 2 3 2" xfId="15046"/>
    <cellStyle name="RowTitles1-Detail 2 8 2 3 2 2" xfId="15047"/>
    <cellStyle name="RowTitles1-Detail 2 8 2 4" xfId="15048"/>
    <cellStyle name="RowTitles1-Detail 2 8 2 4 2" xfId="15049"/>
    <cellStyle name="RowTitles1-Detail 2 8 2 5" xfId="15050"/>
    <cellStyle name="RowTitles1-Detail 2 8 3" xfId="15051"/>
    <cellStyle name="RowTitles1-Detail 2 8 3 2" xfId="15052"/>
    <cellStyle name="RowTitles1-Detail 2 8 3 2 2" xfId="15053"/>
    <cellStyle name="RowTitles1-Detail 2 8 3 2 2 2" xfId="15054"/>
    <cellStyle name="RowTitles1-Detail 2 8 3 2 3" xfId="15055"/>
    <cellStyle name="RowTitles1-Detail 2 8 3 3" xfId="15056"/>
    <cellStyle name="RowTitles1-Detail 2 8 3 3 2" xfId="15057"/>
    <cellStyle name="RowTitles1-Detail 2 8 3 3 2 2" xfId="15058"/>
    <cellStyle name="RowTitles1-Detail 2 8 3 4" xfId="15059"/>
    <cellStyle name="RowTitles1-Detail 2 8 3 4 2" xfId="15060"/>
    <cellStyle name="RowTitles1-Detail 2 8 3 5" xfId="15061"/>
    <cellStyle name="RowTitles1-Detail 2 8 4" xfId="15062"/>
    <cellStyle name="RowTitles1-Detail 2 8 4 2" xfId="15063"/>
    <cellStyle name="RowTitles1-Detail 2 8 5" xfId="15064"/>
    <cellStyle name="RowTitles1-Detail 2 8 5 2" xfId="15065"/>
    <cellStyle name="RowTitles1-Detail 2 8 5 2 2" xfId="15066"/>
    <cellStyle name="RowTitles1-Detail 2 8 5 3" xfId="15067"/>
    <cellStyle name="RowTitles1-Detail 2 8 6" xfId="15068"/>
    <cellStyle name="RowTitles1-Detail 2 8 6 2" xfId="15069"/>
    <cellStyle name="RowTitles1-Detail 2 8 6 2 2" xfId="15070"/>
    <cellStyle name="RowTitles1-Detail 2 9" xfId="15071"/>
    <cellStyle name="RowTitles1-Detail 2 9 2" xfId="15072"/>
    <cellStyle name="RowTitles1-Detail 2 9 2 2" xfId="15073"/>
    <cellStyle name="RowTitles1-Detail 2 9 2 2 2" xfId="15074"/>
    <cellStyle name="RowTitles1-Detail 2 9 2 2 2 2" xfId="15075"/>
    <cellStyle name="RowTitles1-Detail 2 9 2 2 3" xfId="15076"/>
    <cellStyle name="RowTitles1-Detail 2 9 2 3" xfId="15077"/>
    <cellStyle name="RowTitles1-Detail 2 9 2 3 2" xfId="15078"/>
    <cellStyle name="RowTitles1-Detail 2 9 2 3 2 2" xfId="15079"/>
    <cellStyle name="RowTitles1-Detail 2 9 2 4" xfId="15080"/>
    <cellStyle name="RowTitles1-Detail 2 9 2 4 2" xfId="15081"/>
    <cellStyle name="RowTitles1-Detail 2 9 2 5" xfId="15082"/>
    <cellStyle name="RowTitles1-Detail 2 9 3" xfId="15083"/>
    <cellStyle name="RowTitles1-Detail 2 9 3 2" xfId="15084"/>
    <cellStyle name="RowTitles1-Detail 2 9 3 2 2" xfId="15085"/>
    <cellStyle name="RowTitles1-Detail 2 9 3 2 2 2" xfId="15086"/>
    <cellStyle name="RowTitles1-Detail 2 9 3 2 3" xfId="15087"/>
    <cellStyle name="RowTitles1-Detail 2 9 3 3" xfId="15088"/>
    <cellStyle name="RowTitles1-Detail 2 9 3 3 2" xfId="15089"/>
    <cellStyle name="RowTitles1-Detail 2 9 3 3 2 2" xfId="15090"/>
    <cellStyle name="RowTitles1-Detail 2 9 3 4" xfId="15091"/>
    <cellStyle name="RowTitles1-Detail 2 9 3 4 2" xfId="15092"/>
    <cellStyle name="RowTitles1-Detail 2 9 3 5" xfId="15093"/>
    <cellStyle name="RowTitles1-Detail 2 9 4" xfId="15094"/>
    <cellStyle name="RowTitles1-Detail 2 9 4 2" xfId="15095"/>
    <cellStyle name="RowTitles1-Detail 2 9 5" xfId="15096"/>
    <cellStyle name="RowTitles1-Detail 2 9 5 2" xfId="15097"/>
    <cellStyle name="RowTitles1-Detail 2 9 5 2 2" xfId="15098"/>
    <cellStyle name="RowTitles1-Detail 2 9 6" xfId="15099"/>
    <cellStyle name="RowTitles1-Detail 2 9 6 2" xfId="15100"/>
    <cellStyle name="RowTitles1-Detail 2 9 7" xfId="15101"/>
    <cellStyle name="RowTitles1-Detail 2_STUD aligned by INSTIT" xfId="15102"/>
    <cellStyle name="RowTitles1-Detail 3" xfId="51"/>
    <cellStyle name="RowTitles1-Detail 3 10" xfId="15103"/>
    <cellStyle name="RowTitles1-Detail 3 10 2" xfId="15104"/>
    <cellStyle name="RowTitles1-Detail 3 10 2 2" xfId="15105"/>
    <cellStyle name="RowTitles1-Detail 3 10 2 2 2" xfId="15106"/>
    <cellStyle name="RowTitles1-Detail 3 10 2 2 2 2" xfId="15107"/>
    <cellStyle name="RowTitles1-Detail 3 10 2 2 3" xfId="15108"/>
    <cellStyle name="RowTitles1-Detail 3 10 2 3" xfId="15109"/>
    <cellStyle name="RowTitles1-Detail 3 10 2 3 2" xfId="15110"/>
    <cellStyle name="RowTitles1-Detail 3 10 2 3 2 2" xfId="15111"/>
    <cellStyle name="RowTitles1-Detail 3 10 2 4" xfId="15112"/>
    <cellStyle name="RowTitles1-Detail 3 10 2 4 2" xfId="15113"/>
    <cellStyle name="RowTitles1-Detail 3 10 2 5" xfId="15114"/>
    <cellStyle name="RowTitles1-Detail 3 10 3" xfId="15115"/>
    <cellStyle name="RowTitles1-Detail 3 10 3 2" xfId="15116"/>
    <cellStyle name="RowTitles1-Detail 3 10 3 2 2" xfId="15117"/>
    <cellStyle name="RowTitles1-Detail 3 10 3 2 2 2" xfId="15118"/>
    <cellStyle name="RowTitles1-Detail 3 10 3 2 3" xfId="15119"/>
    <cellStyle name="RowTitles1-Detail 3 10 3 3" xfId="15120"/>
    <cellStyle name="RowTitles1-Detail 3 10 3 3 2" xfId="15121"/>
    <cellStyle name="RowTitles1-Detail 3 10 3 3 2 2" xfId="15122"/>
    <cellStyle name="RowTitles1-Detail 3 10 3 4" xfId="15123"/>
    <cellStyle name="RowTitles1-Detail 3 10 3 4 2" xfId="15124"/>
    <cellStyle name="RowTitles1-Detail 3 10 3 5" xfId="15125"/>
    <cellStyle name="RowTitles1-Detail 3 10 4" xfId="15126"/>
    <cellStyle name="RowTitles1-Detail 3 10 4 2" xfId="15127"/>
    <cellStyle name="RowTitles1-Detail 3 10 4 2 2" xfId="15128"/>
    <cellStyle name="RowTitles1-Detail 3 10 4 3" xfId="15129"/>
    <cellStyle name="RowTitles1-Detail 3 10 5" xfId="15130"/>
    <cellStyle name="RowTitles1-Detail 3 10 5 2" xfId="15131"/>
    <cellStyle name="RowTitles1-Detail 3 10 5 2 2" xfId="15132"/>
    <cellStyle name="RowTitles1-Detail 3 10 6" xfId="15133"/>
    <cellStyle name="RowTitles1-Detail 3 10 6 2" xfId="15134"/>
    <cellStyle name="RowTitles1-Detail 3 10 7" xfId="15135"/>
    <cellStyle name="RowTitles1-Detail 3 11" xfId="15136"/>
    <cellStyle name="RowTitles1-Detail 3 11 2" xfId="15137"/>
    <cellStyle name="RowTitles1-Detail 3 11 2 2" xfId="15138"/>
    <cellStyle name="RowTitles1-Detail 3 11 2 2 2" xfId="15139"/>
    <cellStyle name="RowTitles1-Detail 3 11 2 2 2 2" xfId="15140"/>
    <cellStyle name="RowTitles1-Detail 3 11 2 2 3" xfId="15141"/>
    <cellStyle name="RowTitles1-Detail 3 11 2 3" xfId="15142"/>
    <cellStyle name="RowTitles1-Detail 3 11 2 3 2" xfId="15143"/>
    <cellStyle name="RowTitles1-Detail 3 11 2 3 2 2" xfId="15144"/>
    <cellStyle name="RowTitles1-Detail 3 11 2 4" xfId="15145"/>
    <cellStyle name="RowTitles1-Detail 3 11 2 4 2" xfId="15146"/>
    <cellStyle name="RowTitles1-Detail 3 11 2 5" xfId="15147"/>
    <cellStyle name="RowTitles1-Detail 3 11 3" xfId="15148"/>
    <cellStyle name="RowTitles1-Detail 3 11 3 2" xfId="15149"/>
    <cellStyle name="RowTitles1-Detail 3 11 3 2 2" xfId="15150"/>
    <cellStyle name="RowTitles1-Detail 3 11 3 2 2 2" xfId="15151"/>
    <cellStyle name="RowTitles1-Detail 3 11 3 2 3" xfId="15152"/>
    <cellStyle name="RowTitles1-Detail 3 11 3 3" xfId="15153"/>
    <cellStyle name="RowTitles1-Detail 3 11 3 3 2" xfId="15154"/>
    <cellStyle name="RowTitles1-Detail 3 11 3 3 2 2" xfId="15155"/>
    <cellStyle name="RowTitles1-Detail 3 11 3 4" xfId="15156"/>
    <cellStyle name="RowTitles1-Detail 3 11 3 4 2" xfId="15157"/>
    <cellStyle name="RowTitles1-Detail 3 11 3 5" xfId="15158"/>
    <cellStyle name="RowTitles1-Detail 3 11 4" xfId="15159"/>
    <cellStyle name="RowTitles1-Detail 3 11 4 2" xfId="15160"/>
    <cellStyle name="RowTitles1-Detail 3 11 4 2 2" xfId="15161"/>
    <cellStyle name="RowTitles1-Detail 3 11 4 3" xfId="15162"/>
    <cellStyle name="RowTitles1-Detail 3 11 5" xfId="15163"/>
    <cellStyle name="RowTitles1-Detail 3 11 5 2" xfId="15164"/>
    <cellStyle name="RowTitles1-Detail 3 11 5 2 2" xfId="15165"/>
    <cellStyle name="RowTitles1-Detail 3 11 6" xfId="15166"/>
    <cellStyle name="RowTitles1-Detail 3 11 6 2" xfId="15167"/>
    <cellStyle name="RowTitles1-Detail 3 11 7" xfId="15168"/>
    <cellStyle name="RowTitles1-Detail 3 12" xfId="15169"/>
    <cellStyle name="RowTitles1-Detail 3 12 2" xfId="15170"/>
    <cellStyle name="RowTitles1-Detail 3 12 2 2" xfId="15171"/>
    <cellStyle name="RowTitles1-Detail 3 12 2 2 2" xfId="15172"/>
    <cellStyle name="RowTitles1-Detail 3 12 2 3" xfId="15173"/>
    <cellStyle name="RowTitles1-Detail 3 12 3" xfId="15174"/>
    <cellStyle name="RowTitles1-Detail 3 12 3 2" xfId="15175"/>
    <cellStyle name="RowTitles1-Detail 3 12 3 2 2" xfId="15176"/>
    <cellStyle name="RowTitles1-Detail 3 12 4" xfId="15177"/>
    <cellStyle name="RowTitles1-Detail 3 12 4 2" xfId="15178"/>
    <cellStyle name="RowTitles1-Detail 3 12 5" xfId="15179"/>
    <cellStyle name="RowTitles1-Detail 3 13" xfId="15180"/>
    <cellStyle name="RowTitles1-Detail 3 13 2" xfId="15181"/>
    <cellStyle name="RowTitles1-Detail 3 13 2 2" xfId="15182"/>
    <cellStyle name="RowTitles1-Detail 3 14" xfId="15183"/>
    <cellStyle name="RowTitles1-Detail 3 14 2" xfId="15184"/>
    <cellStyle name="RowTitles1-Detail 3 15" xfId="15185"/>
    <cellStyle name="RowTitles1-Detail 3 15 2" xfId="15186"/>
    <cellStyle name="RowTitles1-Detail 3 15 2 2" xfId="15187"/>
    <cellStyle name="RowTitles1-Detail 3 16" xfId="15188"/>
    <cellStyle name="RowTitles1-Detail 3 17" xfId="15189"/>
    <cellStyle name="RowTitles1-Detail 3 2" xfId="15190"/>
    <cellStyle name="RowTitles1-Detail 3 2 10" xfId="15191"/>
    <cellStyle name="RowTitles1-Detail 3 2 10 2" xfId="15192"/>
    <cellStyle name="RowTitles1-Detail 3 2 10 2 2" xfId="15193"/>
    <cellStyle name="RowTitles1-Detail 3 2 10 2 2 2" xfId="15194"/>
    <cellStyle name="RowTitles1-Detail 3 2 10 2 2 2 2" xfId="15195"/>
    <cellStyle name="RowTitles1-Detail 3 2 10 2 2 3" xfId="15196"/>
    <cellStyle name="RowTitles1-Detail 3 2 10 2 3" xfId="15197"/>
    <cellStyle name="RowTitles1-Detail 3 2 10 2 3 2" xfId="15198"/>
    <cellStyle name="RowTitles1-Detail 3 2 10 2 3 2 2" xfId="15199"/>
    <cellStyle name="RowTitles1-Detail 3 2 10 2 4" xfId="15200"/>
    <cellStyle name="RowTitles1-Detail 3 2 10 2 4 2" xfId="15201"/>
    <cellStyle name="RowTitles1-Detail 3 2 10 2 5" xfId="15202"/>
    <cellStyle name="RowTitles1-Detail 3 2 10 3" xfId="15203"/>
    <cellStyle name="RowTitles1-Detail 3 2 10 3 2" xfId="15204"/>
    <cellStyle name="RowTitles1-Detail 3 2 10 3 2 2" xfId="15205"/>
    <cellStyle name="RowTitles1-Detail 3 2 10 3 2 2 2" xfId="15206"/>
    <cellStyle name="RowTitles1-Detail 3 2 10 3 2 3" xfId="15207"/>
    <cellStyle name="RowTitles1-Detail 3 2 10 3 3" xfId="15208"/>
    <cellStyle name="RowTitles1-Detail 3 2 10 3 3 2" xfId="15209"/>
    <cellStyle name="RowTitles1-Detail 3 2 10 3 3 2 2" xfId="15210"/>
    <cellStyle name="RowTitles1-Detail 3 2 10 3 4" xfId="15211"/>
    <cellStyle name="RowTitles1-Detail 3 2 10 3 4 2" xfId="15212"/>
    <cellStyle name="RowTitles1-Detail 3 2 10 3 5" xfId="15213"/>
    <cellStyle name="RowTitles1-Detail 3 2 10 4" xfId="15214"/>
    <cellStyle name="RowTitles1-Detail 3 2 10 4 2" xfId="15215"/>
    <cellStyle name="RowTitles1-Detail 3 2 10 4 2 2" xfId="15216"/>
    <cellStyle name="RowTitles1-Detail 3 2 10 4 3" xfId="15217"/>
    <cellStyle name="RowTitles1-Detail 3 2 10 5" xfId="15218"/>
    <cellStyle name="RowTitles1-Detail 3 2 10 5 2" xfId="15219"/>
    <cellStyle name="RowTitles1-Detail 3 2 10 5 2 2" xfId="15220"/>
    <cellStyle name="RowTitles1-Detail 3 2 10 6" xfId="15221"/>
    <cellStyle name="RowTitles1-Detail 3 2 10 6 2" xfId="15222"/>
    <cellStyle name="RowTitles1-Detail 3 2 10 7" xfId="15223"/>
    <cellStyle name="RowTitles1-Detail 3 2 11" xfId="15224"/>
    <cellStyle name="RowTitles1-Detail 3 2 11 2" xfId="15225"/>
    <cellStyle name="RowTitles1-Detail 3 2 11 2 2" xfId="15226"/>
    <cellStyle name="RowTitles1-Detail 3 2 11 2 2 2" xfId="15227"/>
    <cellStyle name="RowTitles1-Detail 3 2 11 2 3" xfId="15228"/>
    <cellStyle name="RowTitles1-Detail 3 2 11 3" xfId="15229"/>
    <cellStyle name="RowTitles1-Detail 3 2 11 3 2" xfId="15230"/>
    <cellStyle name="RowTitles1-Detail 3 2 11 3 2 2" xfId="15231"/>
    <cellStyle name="RowTitles1-Detail 3 2 11 4" xfId="15232"/>
    <cellStyle name="RowTitles1-Detail 3 2 11 4 2" xfId="15233"/>
    <cellStyle name="RowTitles1-Detail 3 2 11 5" xfId="15234"/>
    <cellStyle name="RowTitles1-Detail 3 2 12" xfId="15235"/>
    <cellStyle name="RowTitles1-Detail 3 2 12 2" xfId="15236"/>
    <cellStyle name="RowTitles1-Detail 3 2 13" xfId="15237"/>
    <cellStyle name="RowTitles1-Detail 3 2 13 2" xfId="15238"/>
    <cellStyle name="RowTitles1-Detail 3 2 13 2 2" xfId="15239"/>
    <cellStyle name="RowTitles1-Detail 3 2 2" xfId="15240"/>
    <cellStyle name="RowTitles1-Detail 3 2 2 10" xfId="15241"/>
    <cellStyle name="RowTitles1-Detail 3 2 2 10 2" xfId="15242"/>
    <cellStyle name="RowTitles1-Detail 3 2 2 10 2 2" xfId="15243"/>
    <cellStyle name="RowTitles1-Detail 3 2 2 10 2 2 2" xfId="15244"/>
    <cellStyle name="RowTitles1-Detail 3 2 2 10 2 3" xfId="15245"/>
    <cellStyle name="RowTitles1-Detail 3 2 2 10 3" xfId="15246"/>
    <cellStyle name="RowTitles1-Detail 3 2 2 10 3 2" xfId="15247"/>
    <cellStyle name="RowTitles1-Detail 3 2 2 10 3 2 2" xfId="15248"/>
    <cellStyle name="RowTitles1-Detail 3 2 2 10 4" xfId="15249"/>
    <cellStyle name="RowTitles1-Detail 3 2 2 10 4 2" xfId="15250"/>
    <cellStyle name="RowTitles1-Detail 3 2 2 10 5" xfId="15251"/>
    <cellStyle name="RowTitles1-Detail 3 2 2 11" xfId="15252"/>
    <cellStyle name="RowTitles1-Detail 3 2 2 11 2" xfId="15253"/>
    <cellStyle name="RowTitles1-Detail 3 2 2 12" xfId="15254"/>
    <cellStyle name="RowTitles1-Detail 3 2 2 12 2" xfId="15255"/>
    <cellStyle name="RowTitles1-Detail 3 2 2 12 2 2" xfId="15256"/>
    <cellStyle name="RowTitles1-Detail 3 2 2 2" xfId="15257"/>
    <cellStyle name="RowTitles1-Detail 3 2 2 2 2" xfId="15258"/>
    <cellStyle name="RowTitles1-Detail 3 2 2 2 2 2" xfId="15259"/>
    <cellStyle name="RowTitles1-Detail 3 2 2 2 2 2 2" xfId="15260"/>
    <cellStyle name="RowTitles1-Detail 3 2 2 2 2 2 2 2" xfId="15261"/>
    <cellStyle name="RowTitles1-Detail 3 2 2 2 2 2 2 2 2" xfId="15262"/>
    <cellStyle name="RowTitles1-Detail 3 2 2 2 2 2 2 3" xfId="15263"/>
    <cellStyle name="RowTitles1-Detail 3 2 2 2 2 2 3" xfId="15264"/>
    <cellStyle name="RowTitles1-Detail 3 2 2 2 2 2 3 2" xfId="15265"/>
    <cellStyle name="RowTitles1-Detail 3 2 2 2 2 2 3 2 2" xfId="15266"/>
    <cellStyle name="RowTitles1-Detail 3 2 2 2 2 2 4" xfId="15267"/>
    <cellStyle name="RowTitles1-Detail 3 2 2 2 2 2 4 2" xfId="15268"/>
    <cellStyle name="RowTitles1-Detail 3 2 2 2 2 2 5" xfId="15269"/>
    <cellStyle name="RowTitles1-Detail 3 2 2 2 2 3" xfId="15270"/>
    <cellStyle name="RowTitles1-Detail 3 2 2 2 2 3 2" xfId="15271"/>
    <cellStyle name="RowTitles1-Detail 3 2 2 2 2 3 2 2" xfId="15272"/>
    <cellStyle name="RowTitles1-Detail 3 2 2 2 2 3 2 2 2" xfId="15273"/>
    <cellStyle name="RowTitles1-Detail 3 2 2 2 2 3 2 3" xfId="15274"/>
    <cellStyle name="RowTitles1-Detail 3 2 2 2 2 3 3" xfId="15275"/>
    <cellStyle name="RowTitles1-Detail 3 2 2 2 2 3 3 2" xfId="15276"/>
    <cellStyle name="RowTitles1-Detail 3 2 2 2 2 3 3 2 2" xfId="15277"/>
    <cellStyle name="RowTitles1-Detail 3 2 2 2 2 3 4" xfId="15278"/>
    <cellStyle name="RowTitles1-Detail 3 2 2 2 2 3 4 2" xfId="15279"/>
    <cellStyle name="RowTitles1-Detail 3 2 2 2 2 3 5" xfId="15280"/>
    <cellStyle name="RowTitles1-Detail 3 2 2 2 2 4" xfId="15281"/>
    <cellStyle name="RowTitles1-Detail 3 2 2 2 2 4 2" xfId="15282"/>
    <cellStyle name="RowTitles1-Detail 3 2 2 2 2 5" xfId="15283"/>
    <cellStyle name="RowTitles1-Detail 3 2 2 2 2 5 2" xfId="15284"/>
    <cellStyle name="RowTitles1-Detail 3 2 2 2 2 5 2 2" xfId="15285"/>
    <cellStyle name="RowTitles1-Detail 3 2 2 2 3" xfId="15286"/>
    <cellStyle name="RowTitles1-Detail 3 2 2 2 3 2" xfId="15287"/>
    <cellStyle name="RowTitles1-Detail 3 2 2 2 3 2 2" xfId="15288"/>
    <cellStyle name="RowTitles1-Detail 3 2 2 2 3 2 2 2" xfId="15289"/>
    <cellStyle name="RowTitles1-Detail 3 2 2 2 3 2 2 2 2" xfId="15290"/>
    <cellStyle name="RowTitles1-Detail 3 2 2 2 3 2 2 3" xfId="15291"/>
    <cellStyle name="RowTitles1-Detail 3 2 2 2 3 2 3" xfId="15292"/>
    <cellStyle name="RowTitles1-Detail 3 2 2 2 3 2 3 2" xfId="15293"/>
    <cellStyle name="RowTitles1-Detail 3 2 2 2 3 2 3 2 2" xfId="15294"/>
    <cellStyle name="RowTitles1-Detail 3 2 2 2 3 2 4" xfId="15295"/>
    <cellStyle name="RowTitles1-Detail 3 2 2 2 3 2 4 2" xfId="15296"/>
    <cellStyle name="RowTitles1-Detail 3 2 2 2 3 2 5" xfId="15297"/>
    <cellStyle name="RowTitles1-Detail 3 2 2 2 3 3" xfId="15298"/>
    <cellStyle name="RowTitles1-Detail 3 2 2 2 3 3 2" xfId="15299"/>
    <cellStyle name="RowTitles1-Detail 3 2 2 2 3 3 2 2" xfId="15300"/>
    <cellStyle name="RowTitles1-Detail 3 2 2 2 3 3 2 2 2" xfId="15301"/>
    <cellStyle name="RowTitles1-Detail 3 2 2 2 3 3 2 3" xfId="15302"/>
    <cellStyle name="RowTitles1-Detail 3 2 2 2 3 3 3" xfId="15303"/>
    <cellStyle name="RowTitles1-Detail 3 2 2 2 3 3 3 2" xfId="15304"/>
    <cellStyle name="RowTitles1-Detail 3 2 2 2 3 3 3 2 2" xfId="15305"/>
    <cellStyle name="RowTitles1-Detail 3 2 2 2 3 3 4" xfId="15306"/>
    <cellStyle name="RowTitles1-Detail 3 2 2 2 3 3 4 2" xfId="15307"/>
    <cellStyle name="RowTitles1-Detail 3 2 2 2 3 3 5" xfId="15308"/>
    <cellStyle name="RowTitles1-Detail 3 2 2 2 3 4" xfId="15309"/>
    <cellStyle name="RowTitles1-Detail 3 2 2 2 3 4 2" xfId="15310"/>
    <cellStyle name="RowTitles1-Detail 3 2 2 2 3 5" xfId="15311"/>
    <cellStyle name="RowTitles1-Detail 3 2 2 2 3 5 2" xfId="15312"/>
    <cellStyle name="RowTitles1-Detail 3 2 2 2 3 5 2 2" xfId="15313"/>
    <cellStyle name="RowTitles1-Detail 3 2 2 2 3 5 3" xfId="15314"/>
    <cellStyle name="RowTitles1-Detail 3 2 2 2 3 6" xfId="15315"/>
    <cellStyle name="RowTitles1-Detail 3 2 2 2 3 6 2" xfId="15316"/>
    <cellStyle name="RowTitles1-Detail 3 2 2 2 3 6 2 2" xfId="15317"/>
    <cellStyle name="RowTitles1-Detail 3 2 2 2 3 7" xfId="15318"/>
    <cellStyle name="RowTitles1-Detail 3 2 2 2 3 7 2" xfId="15319"/>
    <cellStyle name="RowTitles1-Detail 3 2 2 2 3 8" xfId="15320"/>
    <cellStyle name="RowTitles1-Detail 3 2 2 2 4" xfId="15321"/>
    <cellStyle name="RowTitles1-Detail 3 2 2 2 4 2" xfId="15322"/>
    <cellStyle name="RowTitles1-Detail 3 2 2 2 4 2 2" xfId="15323"/>
    <cellStyle name="RowTitles1-Detail 3 2 2 2 4 2 2 2" xfId="15324"/>
    <cellStyle name="RowTitles1-Detail 3 2 2 2 4 2 2 2 2" xfId="15325"/>
    <cellStyle name="RowTitles1-Detail 3 2 2 2 4 2 2 3" xfId="15326"/>
    <cellStyle name="RowTitles1-Detail 3 2 2 2 4 2 3" xfId="15327"/>
    <cellStyle name="RowTitles1-Detail 3 2 2 2 4 2 3 2" xfId="15328"/>
    <cellStyle name="RowTitles1-Detail 3 2 2 2 4 2 3 2 2" xfId="15329"/>
    <cellStyle name="RowTitles1-Detail 3 2 2 2 4 2 4" xfId="15330"/>
    <cellStyle name="RowTitles1-Detail 3 2 2 2 4 2 4 2" xfId="15331"/>
    <cellStyle name="RowTitles1-Detail 3 2 2 2 4 2 5" xfId="15332"/>
    <cellStyle name="RowTitles1-Detail 3 2 2 2 4 3" xfId="15333"/>
    <cellStyle name="RowTitles1-Detail 3 2 2 2 4 3 2" xfId="15334"/>
    <cellStyle name="RowTitles1-Detail 3 2 2 2 4 3 2 2" xfId="15335"/>
    <cellStyle name="RowTitles1-Detail 3 2 2 2 4 3 2 2 2" xfId="15336"/>
    <cellStyle name="RowTitles1-Detail 3 2 2 2 4 3 2 3" xfId="15337"/>
    <cellStyle name="RowTitles1-Detail 3 2 2 2 4 3 3" xfId="15338"/>
    <cellStyle name="RowTitles1-Detail 3 2 2 2 4 3 3 2" xfId="15339"/>
    <cellStyle name="RowTitles1-Detail 3 2 2 2 4 3 3 2 2" xfId="15340"/>
    <cellStyle name="RowTitles1-Detail 3 2 2 2 4 3 4" xfId="15341"/>
    <cellStyle name="RowTitles1-Detail 3 2 2 2 4 3 4 2" xfId="15342"/>
    <cellStyle name="RowTitles1-Detail 3 2 2 2 4 3 5" xfId="15343"/>
    <cellStyle name="RowTitles1-Detail 3 2 2 2 4 4" xfId="15344"/>
    <cellStyle name="RowTitles1-Detail 3 2 2 2 4 4 2" xfId="15345"/>
    <cellStyle name="RowTitles1-Detail 3 2 2 2 4 4 2 2" xfId="15346"/>
    <cellStyle name="RowTitles1-Detail 3 2 2 2 4 4 3" xfId="15347"/>
    <cellStyle name="RowTitles1-Detail 3 2 2 2 4 5" xfId="15348"/>
    <cellStyle name="RowTitles1-Detail 3 2 2 2 4 5 2" xfId="15349"/>
    <cellStyle name="RowTitles1-Detail 3 2 2 2 4 5 2 2" xfId="15350"/>
    <cellStyle name="RowTitles1-Detail 3 2 2 2 4 6" xfId="15351"/>
    <cellStyle name="RowTitles1-Detail 3 2 2 2 4 6 2" xfId="15352"/>
    <cellStyle name="RowTitles1-Detail 3 2 2 2 4 7" xfId="15353"/>
    <cellStyle name="RowTitles1-Detail 3 2 2 2 5" xfId="15354"/>
    <cellStyle name="RowTitles1-Detail 3 2 2 2 5 2" xfId="15355"/>
    <cellStyle name="RowTitles1-Detail 3 2 2 2 5 2 2" xfId="15356"/>
    <cellStyle name="RowTitles1-Detail 3 2 2 2 5 2 2 2" xfId="15357"/>
    <cellStyle name="RowTitles1-Detail 3 2 2 2 5 2 2 2 2" xfId="15358"/>
    <cellStyle name="RowTitles1-Detail 3 2 2 2 5 2 2 3" xfId="15359"/>
    <cellStyle name="RowTitles1-Detail 3 2 2 2 5 2 3" xfId="15360"/>
    <cellStyle name="RowTitles1-Detail 3 2 2 2 5 2 3 2" xfId="15361"/>
    <cellStyle name="RowTitles1-Detail 3 2 2 2 5 2 3 2 2" xfId="15362"/>
    <cellStyle name="RowTitles1-Detail 3 2 2 2 5 2 4" xfId="15363"/>
    <cellStyle name="RowTitles1-Detail 3 2 2 2 5 2 4 2" xfId="15364"/>
    <cellStyle name="RowTitles1-Detail 3 2 2 2 5 2 5" xfId="15365"/>
    <cellStyle name="RowTitles1-Detail 3 2 2 2 5 3" xfId="15366"/>
    <cellStyle name="RowTitles1-Detail 3 2 2 2 5 3 2" xfId="15367"/>
    <cellStyle name="RowTitles1-Detail 3 2 2 2 5 3 2 2" xfId="15368"/>
    <cellStyle name="RowTitles1-Detail 3 2 2 2 5 3 2 2 2" xfId="15369"/>
    <cellStyle name="RowTitles1-Detail 3 2 2 2 5 3 2 3" xfId="15370"/>
    <cellStyle name="RowTitles1-Detail 3 2 2 2 5 3 3" xfId="15371"/>
    <cellStyle name="RowTitles1-Detail 3 2 2 2 5 3 3 2" xfId="15372"/>
    <cellStyle name="RowTitles1-Detail 3 2 2 2 5 3 3 2 2" xfId="15373"/>
    <cellStyle name="RowTitles1-Detail 3 2 2 2 5 3 4" xfId="15374"/>
    <cellStyle name="RowTitles1-Detail 3 2 2 2 5 3 4 2" xfId="15375"/>
    <cellStyle name="RowTitles1-Detail 3 2 2 2 5 3 5" xfId="15376"/>
    <cellStyle name="RowTitles1-Detail 3 2 2 2 5 4" xfId="15377"/>
    <cellStyle name="RowTitles1-Detail 3 2 2 2 5 4 2" xfId="15378"/>
    <cellStyle name="RowTitles1-Detail 3 2 2 2 5 4 2 2" xfId="15379"/>
    <cellStyle name="RowTitles1-Detail 3 2 2 2 5 4 3" xfId="15380"/>
    <cellStyle name="RowTitles1-Detail 3 2 2 2 5 5" xfId="15381"/>
    <cellStyle name="RowTitles1-Detail 3 2 2 2 5 5 2" xfId="15382"/>
    <cellStyle name="RowTitles1-Detail 3 2 2 2 5 5 2 2" xfId="15383"/>
    <cellStyle name="RowTitles1-Detail 3 2 2 2 5 6" xfId="15384"/>
    <cellStyle name="RowTitles1-Detail 3 2 2 2 5 6 2" xfId="15385"/>
    <cellStyle name="RowTitles1-Detail 3 2 2 2 5 7" xfId="15386"/>
    <cellStyle name="RowTitles1-Detail 3 2 2 2 6" xfId="15387"/>
    <cellStyle name="RowTitles1-Detail 3 2 2 2 6 2" xfId="15388"/>
    <cellStyle name="RowTitles1-Detail 3 2 2 2 6 2 2" xfId="15389"/>
    <cellStyle name="RowTitles1-Detail 3 2 2 2 6 2 2 2" xfId="15390"/>
    <cellStyle name="RowTitles1-Detail 3 2 2 2 6 2 2 2 2" xfId="15391"/>
    <cellStyle name="RowTitles1-Detail 3 2 2 2 6 2 2 3" xfId="15392"/>
    <cellStyle name="RowTitles1-Detail 3 2 2 2 6 2 3" xfId="15393"/>
    <cellStyle name="RowTitles1-Detail 3 2 2 2 6 2 3 2" xfId="15394"/>
    <cellStyle name="RowTitles1-Detail 3 2 2 2 6 2 3 2 2" xfId="15395"/>
    <cellStyle name="RowTitles1-Detail 3 2 2 2 6 2 4" xfId="15396"/>
    <cellStyle name="RowTitles1-Detail 3 2 2 2 6 2 4 2" xfId="15397"/>
    <cellStyle name="RowTitles1-Detail 3 2 2 2 6 2 5" xfId="15398"/>
    <cellStyle name="RowTitles1-Detail 3 2 2 2 6 3" xfId="15399"/>
    <cellStyle name="RowTitles1-Detail 3 2 2 2 6 3 2" xfId="15400"/>
    <cellStyle name="RowTitles1-Detail 3 2 2 2 6 3 2 2" xfId="15401"/>
    <cellStyle name="RowTitles1-Detail 3 2 2 2 6 3 2 2 2" xfId="15402"/>
    <cellStyle name="RowTitles1-Detail 3 2 2 2 6 3 2 3" xfId="15403"/>
    <cellStyle name="RowTitles1-Detail 3 2 2 2 6 3 3" xfId="15404"/>
    <cellStyle name="RowTitles1-Detail 3 2 2 2 6 3 3 2" xfId="15405"/>
    <cellStyle name="RowTitles1-Detail 3 2 2 2 6 3 3 2 2" xfId="15406"/>
    <cellStyle name="RowTitles1-Detail 3 2 2 2 6 3 4" xfId="15407"/>
    <cellStyle name="RowTitles1-Detail 3 2 2 2 6 3 4 2" xfId="15408"/>
    <cellStyle name="RowTitles1-Detail 3 2 2 2 6 3 5" xfId="15409"/>
    <cellStyle name="RowTitles1-Detail 3 2 2 2 6 4" xfId="15410"/>
    <cellStyle name="RowTitles1-Detail 3 2 2 2 6 4 2" xfId="15411"/>
    <cellStyle name="RowTitles1-Detail 3 2 2 2 6 4 2 2" xfId="15412"/>
    <cellStyle name="RowTitles1-Detail 3 2 2 2 6 4 3" xfId="15413"/>
    <cellStyle name="RowTitles1-Detail 3 2 2 2 6 5" xfId="15414"/>
    <cellStyle name="RowTitles1-Detail 3 2 2 2 6 5 2" xfId="15415"/>
    <cellStyle name="RowTitles1-Detail 3 2 2 2 6 5 2 2" xfId="15416"/>
    <cellStyle name="RowTitles1-Detail 3 2 2 2 6 6" xfId="15417"/>
    <cellStyle name="RowTitles1-Detail 3 2 2 2 6 6 2" xfId="15418"/>
    <cellStyle name="RowTitles1-Detail 3 2 2 2 6 7" xfId="15419"/>
    <cellStyle name="RowTitles1-Detail 3 2 2 2 7" xfId="15420"/>
    <cellStyle name="RowTitles1-Detail 3 2 2 2 7 2" xfId="15421"/>
    <cellStyle name="RowTitles1-Detail 3 2 2 2 7 2 2" xfId="15422"/>
    <cellStyle name="RowTitles1-Detail 3 2 2 2 7 2 2 2" xfId="15423"/>
    <cellStyle name="RowTitles1-Detail 3 2 2 2 7 2 3" xfId="15424"/>
    <cellStyle name="RowTitles1-Detail 3 2 2 2 7 3" xfId="15425"/>
    <cellStyle name="RowTitles1-Detail 3 2 2 2 7 3 2" xfId="15426"/>
    <cellStyle name="RowTitles1-Detail 3 2 2 2 7 3 2 2" xfId="15427"/>
    <cellStyle name="RowTitles1-Detail 3 2 2 2 7 4" xfId="15428"/>
    <cellStyle name="RowTitles1-Detail 3 2 2 2 7 4 2" xfId="15429"/>
    <cellStyle name="RowTitles1-Detail 3 2 2 2 7 5" xfId="15430"/>
    <cellStyle name="RowTitles1-Detail 3 2 2 2 8" xfId="15431"/>
    <cellStyle name="RowTitles1-Detail 3 2 2 2 8 2" xfId="15432"/>
    <cellStyle name="RowTitles1-Detail 3 2 2 2 9" xfId="15433"/>
    <cellStyle name="RowTitles1-Detail 3 2 2 2 9 2" xfId="15434"/>
    <cellStyle name="RowTitles1-Detail 3 2 2 2 9 2 2" xfId="15435"/>
    <cellStyle name="RowTitles1-Detail 3 2 2 2_STUD aligned by INSTIT" xfId="15436"/>
    <cellStyle name="RowTitles1-Detail 3 2 2 3" xfId="15437"/>
    <cellStyle name="RowTitles1-Detail 3 2 2 3 2" xfId="15438"/>
    <cellStyle name="RowTitles1-Detail 3 2 2 3 2 2" xfId="15439"/>
    <cellStyle name="RowTitles1-Detail 3 2 2 3 2 2 2" xfId="15440"/>
    <cellStyle name="RowTitles1-Detail 3 2 2 3 2 2 2 2" xfId="15441"/>
    <cellStyle name="RowTitles1-Detail 3 2 2 3 2 2 2 2 2" xfId="15442"/>
    <cellStyle name="RowTitles1-Detail 3 2 2 3 2 2 2 3" xfId="15443"/>
    <cellStyle name="RowTitles1-Detail 3 2 2 3 2 2 3" xfId="15444"/>
    <cellStyle name="RowTitles1-Detail 3 2 2 3 2 2 3 2" xfId="15445"/>
    <cellStyle name="RowTitles1-Detail 3 2 2 3 2 2 3 2 2" xfId="15446"/>
    <cellStyle name="RowTitles1-Detail 3 2 2 3 2 2 4" xfId="15447"/>
    <cellStyle name="RowTitles1-Detail 3 2 2 3 2 2 4 2" xfId="15448"/>
    <cellStyle name="RowTitles1-Detail 3 2 2 3 2 2 5" xfId="15449"/>
    <cellStyle name="RowTitles1-Detail 3 2 2 3 2 3" xfId="15450"/>
    <cellStyle name="RowTitles1-Detail 3 2 2 3 2 3 2" xfId="15451"/>
    <cellStyle name="RowTitles1-Detail 3 2 2 3 2 3 2 2" xfId="15452"/>
    <cellStyle name="RowTitles1-Detail 3 2 2 3 2 3 2 2 2" xfId="15453"/>
    <cellStyle name="RowTitles1-Detail 3 2 2 3 2 3 2 3" xfId="15454"/>
    <cellStyle name="RowTitles1-Detail 3 2 2 3 2 3 3" xfId="15455"/>
    <cellStyle name="RowTitles1-Detail 3 2 2 3 2 3 3 2" xfId="15456"/>
    <cellStyle name="RowTitles1-Detail 3 2 2 3 2 3 3 2 2" xfId="15457"/>
    <cellStyle name="RowTitles1-Detail 3 2 2 3 2 3 4" xfId="15458"/>
    <cellStyle name="RowTitles1-Detail 3 2 2 3 2 3 4 2" xfId="15459"/>
    <cellStyle name="RowTitles1-Detail 3 2 2 3 2 3 5" xfId="15460"/>
    <cellStyle name="RowTitles1-Detail 3 2 2 3 2 4" xfId="15461"/>
    <cellStyle name="RowTitles1-Detail 3 2 2 3 2 4 2" xfId="15462"/>
    <cellStyle name="RowTitles1-Detail 3 2 2 3 2 5" xfId="15463"/>
    <cellStyle name="RowTitles1-Detail 3 2 2 3 2 5 2" xfId="15464"/>
    <cellStyle name="RowTitles1-Detail 3 2 2 3 2 5 2 2" xfId="15465"/>
    <cellStyle name="RowTitles1-Detail 3 2 2 3 2 5 3" xfId="15466"/>
    <cellStyle name="RowTitles1-Detail 3 2 2 3 2 6" xfId="15467"/>
    <cellStyle name="RowTitles1-Detail 3 2 2 3 2 6 2" xfId="15468"/>
    <cellStyle name="RowTitles1-Detail 3 2 2 3 2 6 2 2" xfId="15469"/>
    <cellStyle name="RowTitles1-Detail 3 2 2 3 2 7" xfId="15470"/>
    <cellStyle name="RowTitles1-Detail 3 2 2 3 2 7 2" xfId="15471"/>
    <cellStyle name="RowTitles1-Detail 3 2 2 3 2 8" xfId="15472"/>
    <cellStyle name="RowTitles1-Detail 3 2 2 3 3" xfId="15473"/>
    <cellStyle name="RowTitles1-Detail 3 2 2 3 3 2" xfId="15474"/>
    <cellStyle name="RowTitles1-Detail 3 2 2 3 3 2 2" xfId="15475"/>
    <cellStyle name="RowTitles1-Detail 3 2 2 3 3 2 2 2" xfId="15476"/>
    <cellStyle name="RowTitles1-Detail 3 2 2 3 3 2 2 2 2" xfId="15477"/>
    <cellStyle name="RowTitles1-Detail 3 2 2 3 3 2 2 3" xfId="15478"/>
    <cellStyle name="RowTitles1-Detail 3 2 2 3 3 2 3" xfId="15479"/>
    <cellStyle name="RowTitles1-Detail 3 2 2 3 3 2 3 2" xfId="15480"/>
    <cellStyle name="RowTitles1-Detail 3 2 2 3 3 2 3 2 2" xfId="15481"/>
    <cellStyle name="RowTitles1-Detail 3 2 2 3 3 2 4" xfId="15482"/>
    <cellStyle name="RowTitles1-Detail 3 2 2 3 3 2 4 2" xfId="15483"/>
    <cellStyle name="RowTitles1-Detail 3 2 2 3 3 2 5" xfId="15484"/>
    <cellStyle name="RowTitles1-Detail 3 2 2 3 3 3" xfId="15485"/>
    <cellStyle name="RowTitles1-Detail 3 2 2 3 3 3 2" xfId="15486"/>
    <cellStyle name="RowTitles1-Detail 3 2 2 3 3 3 2 2" xfId="15487"/>
    <cellStyle name="RowTitles1-Detail 3 2 2 3 3 3 2 2 2" xfId="15488"/>
    <cellStyle name="RowTitles1-Detail 3 2 2 3 3 3 2 3" xfId="15489"/>
    <cellStyle name="RowTitles1-Detail 3 2 2 3 3 3 3" xfId="15490"/>
    <cellStyle name="RowTitles1-Detail 3 2 2 3 3 3 3 2" xfId="15491"/>
    <cellStyle name="RowTitles1-Detail 3 2 2 3 3 3 3 2 2" xfId="15492"/>
    <cellStyle name="RowTitles1-Detail 3 2 2 3 3 3 4" xfId="15493"/>
    <cellStyle name="RowTitles1-Detail 3 2 2 3 3 3 4 2" xfId="15494"/>
    <cellStyle name="RowTitles1-Detail 3 2 2 3 3 3 5" xfId="15495"/>
    <cellStyle name="RowTitles1-Detail 3 2 2 3 3 4" xfId="15496"/>
    <cellStyle name="RowTitles1-Detail 3 2 2 3 3 4 2" xfId="15497"/>
    <cellStyle name="RowTitles1-Detail 3 2 2 3 3 5" xfId="15498"/>
    <cellStyle name="RowTitles1-Detail 3 2 2 3 3 5 2" xfId="15499"/>
    <cellStyle name="RowTitles1-Detail 3 2 2 3 3 5 2 2" xfId="15500"/>
    <cellStyle name="RowTitles1-Detail 3 2 2 3 4" xfId="15501"/>
    <cellStyle name="RowTitles1-Detail 3 2 2 3 4 2" xfId="15502"/>
    <cellStyle name="RowTitles1-Detail 3 2 2 3 4 2 2" xfId="15503"/>
    <cellStyle name="RowTitles1-Detail 3 2 2 3 4 2 2 2" xfId="15504"/>
    <cellStyle name="RowTitles1-Detail 3 2 2 3 4 2 2 2 2" xfId="15505"/>
    <cellStyle name="RowTitles1-Detail 3 2 2 3 4 2 2 3" xfId="15506"/>
    <cellStyle name="RowTitles1-Detail 3 2 2 3 4 2 3" xfId="15507"/>
    <cellStyle name="RowTitles1-Detail 3 2 2 3 4 2 3 2" xfId="15508"/>
    <cellStyle name="RowTitles1-Detail 3 2 2 3 4 2 3 2 2" xfId="15509"/>
    <cellStyle name="RowTitles1-Detail 3 2 2 3 4 2 4" xfId="15510"/>
    <cellStyle name="RowTitles1-Detail 3 2 2 3 4 2 4 2" xfId="15511"/>
    <cellStyle name="RowTitles1-Detail 3 2 2 3 4 2 5" xfId="15512"/>
    <cellStyle name="RowTitles1-Detail 3 2 2 3 4 3" xfId="15513"/>
    <cellStyle name="RowTitles1-Detail 3 2 2 3 4 3 2" xfId="15514"/>
    <cellStyle name="RowTitles1-Detail 3 2 2 3 4 3 2 2" xfId="15515"/>
    <cellStyle name="RowTitles1-Detail 3 2 2 3 4 3 2 2 2" xfId="15516"/>
    <cellStyle name="RowTitles1-Detail 3 2 2 3 4 3 2 3" xfId="15517"/>
    <cellStyle name="RowTitles1-Detail 3 2 2 3 4 3 3" xfId="15518"/>
    <cellStyle name="RowTitles1-Detail 3 2 2 3 4 3 3 2" xfId="15519"/>
    <cellStyle name="RowTitles1-Detail 3 2 2 3 4 3 3 2 2" xfId="15520"/>
    <cellStyle name="RowTitles1-Detail 3 2 2 3 4 3 4" xfId="15521"/>
    <cellStyle name="RowTitles1-Detail 3 2 2 3 4 3 4 2" xfId="15522"/>
    <cellStyle name="RowTitles1-Detail 3 2 2 3 4 3 5" xfId="15523"/>
    <cellStyle name="RowTitles1-Detail 3 2 2 3 4 4" xfId="15524"/>
    <cellStyle name="RowTitles1-Detail 3 2 2 3 4 4 2" xfId="15525"/>
    <cellStyle name="RowTitles1-Detail 3 2 2 3 4 4 2 2" xfId="15526"/>
    <cellStyle name="RowTitles1-Detail 3 2 2 3 4 4 3" xfId="15527"/>
    <cellStyle name="RowTitles1-Detail 3 2 2 3 4 5" xfId="15528"/>
    <cellStyle name="RowTitles1-Detail 3 2 2 3 4 5 2" xfId="15529"/>
    <cellStyle name="RowTitles1-Detail 3 2 2 3 4 5 2 2" xfId="15530"/>
    <cellStyle name="RowTitles1-Detail 3 2 2 3 4 6" xfId="15531"/>
    <cellStyle name="RowTitles1-Detail 3 2 2 3 4 6 2" xfId="15532"/>
    <cellStyle name="RowTitles1-Detail 3 2 2 3 4 7" xfId="15533"/>
    <cellStyle name="RowTitles1-Detail 3 2 2 3 5" xfId="15534"/>
    <cellStyle name="RowTitles1-Detail 3 2 2 3 5 2" xfId="15535"/>
    <cellStyle name="RowTitles1-Detail 3 2 2 3 5 2 2" xfId="15536"/>
    <cellStyle name="RowTitles1-Detail 3 2 2 3 5 2 2 2" xfId="15537"/>
    <cellStyle name="RowTitles1-Detail 3 2 2 3 5 2 2 2 2" xfId="15538"/>
    <cellStyle name="RowTitles1-Detail 3 2 2 3 5 2 2 3" xfId="15539"/>
    <cellStyle name="RowTitles1-Detail 3 2 2 3 5 2 3" xfId="15540"/>
    <cellStyle name="RowTitles1-Detail 3 2 2 3 5 2 3 2" xfId="15541"/>
    <cellStyle name="RowTitles1-Detail 3 2 2 3 5 2 3 2 2" xfId="15542"/>
    <cellStyle name="RowTitles1-Detail 3 2 2 3 5 2 4" xfId="15543"/>
    <cellStyle name="RowTitles1-Detail 3 2 2 3 5 2 4 2" xfId="15544"/>
    <cellStyle name="RowTitles1-Detail 3 2 2 3 5 2 5" xfId="15545"/>
    <cellStyle name="RowTitles1-Detail 3 2 2 3 5 3" xfId="15546"/>
    <cellStyle name="RowTitles1-Detail 3 2 2 3 5 3 2" xfId="15547"/>
    <cellStyle name="RowTitles1-Detail 3 2 2 3 5 3 2 2" xfId="15548"/>
    <cellStyle name="RowTitles1-Detail 3 2 2 3 5 3 2 2 2" xfId="15549"/>
    <cellStyle name="RowTitles1-Detail 3 2 2 3 5 3 2 3" xfId="15550"/>
    <cellStyle name="RowTitles1-Detail 3 2 2 3 5 3 3" xfId="15551"/>
    <cellStyle name="RowTitles1-Detail 3 2 2 3 5 3 3 2" xfId="15552"/>
    <cellStyle name="RowTitles1-Detail 3 2 2 3 5 3 3 2 2" xfId="15553"/>
    <cellStyle name="RowTitles1-Detail 3 2 2 3 5 3 4" xfId="15554"/>
    <cellStyle name="RowTitles1-Detail 3 2 2 3 5 3 4 2" xfId="15555"/>
    <cellStyle name="RowTitles1-Detail 3 2 2 3 5 3 5" xfId="15556"/>
    <cellStyle name="RowTitles1-Detail 3 2 2 3 5 4" xfId="15557"/>
    <cellStyle name="RowTitles1-Detail 3 2 2 3 5 4 2" xfId="15558"/>
    <cellStyle name="RowTitles1-Detail 3 2 2 3 5 4 2 2" xfId="15559"/>
    <cellStyle name="RowTitles1-Detail 3 2 2 3 5 4 3" xfId="15560"/>
    <cellStyle name="RowTitles1-Detail 3 2 2 3 5 5" xfId="15561"/>
    <cellStyle name="RowTitles1-Detail 3 2 2 3 5 5 2" xfId="15562"/>
    <cellStyle name="RowTitles1-Detail 3 2 2 3 5 5 2 2" xfId="15563"/>
    <cellStyle name="RowTitles1-Detail 3 2 2 3 5 6" xfId="15564"/>
    <cellStyle name="RowTitles1-Detail 3 2 2 3 5 6 2" xfId="15565"/>
    <cellStyle name="RowTitles1-Detail 3 2 2 3 5 7" xfId="15566"/>
    <cellStyle name="RowTitles1-Detail 3 2 2 3 6" xfId="15567"/>
    <cellStyle name="RowTitles1-Detail 3 2 2 3 6 2" xfId="15568"/>
    <cellStyle name="RowTitles1-Detail 3 2 2 3 6 2 2" xfId="15569"/>
    <cellStyle name="RowTitles1-Detail 3 2 2 3 6 2 2 2" xfId="15570"/>
    <cellStyle name="RowTitles1-Detail 3 2 2 3 6 2 2 2 2" xfId="15571"/>
    <cellStyle name="RowTitles1-Detail 3 2 2 3 6 2 2 3" xfId="15572"/>
    <cellStyle name="RowTitles1-Detail 3 2 2 3 6 2 3" xfId="15573"/>
    <cellStyle name="RowTitles1-Detail 3 2 2 3 6 2 3 2" xfId="15574"/>
    <cellStyle name="RowTitles1-Detail 3 2 2 3 6 2 3 2 2" xfId="15575"/>
    <cellStyle name="RowTitles1-Detail 3 2 2 3 6 2 4" xfId="15576"/>
    <cellStyle name="RowTitles1-Detail 3 2 2 3 6 2 4 2" xfId="15577"/>
    <cellStyle name="RowTitles1-Detail 3 2 2 3 6 2 5" xfId="15578"/>
    <cellStyle name="RowTitles1-Detail 3 2 2 3 6 3" xfId="15579"/>
    <cellStyle name="RowTitles1-Detail 3 2 2 3 6 3 2" xfId="15580"/>
    <cellStyle name="RowTitles1-Detail 3 2 2 3 6 3 2 2" xfId="15581"/>
    <cellStyle name="RowTitles1-Detail 3 2 2 3 6 3 2 2 2" xfId="15582"/>
    <cellStyle name="RowTitles1-Detail 3 2 2 3 6 3 2 3" xfId="15583"/>
    <cellStyle name="RowTitles1-Detail 3 2 2 3 6 3 3" xfId="15584"/>
    <cellStyle name="RowTitles1-Detail 3 2 2 3 6 3 3 2" xfId="15585"/>
    <cellStyle name="RowTitles1-Detail 3 2 2 3 6 3 3 2 2" xfId="15586"/>
    <cellStyle name="RowTitles1-Detail 3 2 2 3 6 3 4" xfId="15587"/>
    <cellStyle name="RowTitles1-Detail 3 2 2 3 6 3 4 2" xfId="15588"/>
    <cellStyle name="RowTitles1-Detail 3 2 2 3 6 3 5" xfId="15589"/>
    <cellStyle name="RowTitles1-Detail 3 2 2 3 6 4" xfId="15590"/>
    <cellStyle name="RowTitles1-Detail 3 2 2 3 6 4 2" xfId="15591"/>
    <cellStyle name="RowTitles1-Detail 3 2 2 3 6 4 2 2" xfId="15592"/>
    <cellStyle name="RowTitles1-Detail 3 2 2 3 6 4 3" xfId="15593"/>
    <cellStyle name="RowTitles1-Detail 3 2 2 3 6 5" xfId="15594"/>
    <cellStyle name="RowTitles1-Detail 3 2 2 3 6 5 2" xfId="15595"/>
    <cellStyle name="RowTitles1-Detail 3 2 2 3 6 5 2 2" xfId="15596"/>
    <cellStyle name="RowTitles1-Detail 3 2 2 3 6 6" xfId="15597"/>
    <cellStyle name="RowTitles1-Detail 3 2 2 3 6 6 2" xfId="15598"/>
    <cellStyle name="RowTitles1-Detail 3 2 2 3 6 7" xfId="15599"/>
    <cellStyle name="RowTitles1-Detail 3 2 2 3 7" xfId="15600"/>
    <cellStyle name="RowTitles1-Detail 3 2 2 3 7 2" xfId="15601"/>
    <cellStyle name="RowTitles1-Detail 3 2 2 3 7 2 2" xfId="15602"/>
    <cellStyle name="RowTitles1-Detail 3 2 2 3 7 2 2 2" xfId="15603"/>
    <cellStyle name="RowTitles1-Detail 3 2 2 3 7 2 3" xfId="15604"/>
    <cellStyle name="RowTitles1-Detail 3 2 2 3 7 3" xfId="15605"/>
    <cellStyle name="RowTitles1-Detail 3 2 2 3 7 3 2" xfId="15606"/>
    <cellStyle name="RowTitles1-Detail 3 2 2 3 7 3 2 2" xfId="15607"/>
    <cellStyle name="RowTitles1-Detail 3 2 2 3 7 4" xfId="15608"/>
    <cellStyle name="RowTitles1-Detail 3 2 2 3 7 4 2" xfId="15609"/>
    <cellStyle name="RowTitles1-Detail 3 2 2 3 7 5" xfId="15610"/>
    <cellStyle name="RowTitles1-Detail 3 2 2 3 8" xfId="15611"/>
    <cellStyle name="RowTitles1-Detail 3 2 2 3 8 2" xfId="15612"/>
    <cellStyle name="RowTitles1-Detail 3 2 2 3 8 2 2" xfId="15613"/>
    <cellStyle name="RowTitles1-Detail 3 2 2 3 8 2 2 2" xfId="15614"/>
    <cellStyle name="RowTitles1-Detail 3 2 2 3 8 2 3" xfId="15615"/>
    <cellStyle name="RowTitles1-Detail 3 2 2 3 8 3" xfId="15616"/>
    <cellStyle name="RowTitles1-Detail 3 2 2 3 8 3 2" xfId="15617"/>
    <cellStyle name="RowTitles1-Detail 3 2 2 3 8 3 2 2" xfId="15618"/>
    <cellStyle name="RowTitles1-Detail 3 2 2 3 8 4" xfId="15619"/>
    <cellStyle name="RowTitles1-Detail 3 2 2 3 8 4 2" xfId="15620"/>
    <cellStyle name="RowTitles1-Detail 3 2 2 3 8 5" xfId="15621"/>
    <cellStyle name="RowTitles1-Detail 3 2 2 3 9" xfId="15622"/>
    <cellStyle name="RowTitles1-Detail 3 2 2 3 9 2" xfId="15623"/>
    <cellStyle name="RowTitles1-Detail 3 2 2 3 9 2 2" xfId="15624"/>
    <cellStyle name="RowTitles1-Detail 3 2 2 3_STUD aligned by INSTIT" xfId="15625"/>
    <cellStyle name="RowTitles1-Detail 3 2 2 4" xfId="15626"/>
    <cellStyle name="RowTitles1-Detail 3 2 2 4 2" xfId="15627"/>
    <cellStyle name="RowTitles1-Detail 3 2 2 4 2 2" xfId="15628"/>
    <cellStyle name="RowTitles1-Detail 3 2 2 4 2 2 2" xfId="15629"/>
    <cellStyle name="RowTitles1-Detail 3 2 2 4 2 2 2 2" xfId="15630"/>
    <cellStyle name="RowTitles1-Detail 3 2 2 4 2 2 2 2 2" xfId="15631"/>
    <cellStyle name="RowTitles1-Detail 3 2 2 4 2 2 2 3" xfId="15632"/>
    <cellStyle name="RowTitles1-Detail 3 2 2 4 2 2 3" xfId="15633"/>
    <cellStyle name="RowTitles1-Detail 3 2 2 4 2 2 3 2" xfId="15634"/>
    <cellStyle name="RowTitles1-Detail 3 2 2 4 2 2 3 2 2" xfId="15635"/>
    <cellStyle name="RowTitles1-Detail 3 2 2 4 2 2 4" xfId="15636"/>
    <cellStyle name="RowTitles1-Detail 3 2 2 4 2 2 4 2" xfId="15637"/>
    <cellStyle name="RowTitles1-Detail 3 2 2 4 2 2 5" xfId="15638"/>
    <cellStyle name="RowTitles1-Detail 3 2 2 4 2 3" xfId="15639"/>
    <cellStyle name="RowTitles1-Detail 3 2 2 4 2 3 2" xfId="15640"/>
    <cellStyle name="RowTitles1-Detail 3 2 2 4 2 3 2 2" xfId="15641"/>
    <cellStyle name="RowTitles1-Detail 3 2 2 4 2 3 2 2 2" xfId="15642"/>
    <cellStyle name="RowTitles1-Detail 3 2 2 4 2 3 2 3" xfId="15643"/>
    <cellStyle name="RowTitles1-Detail 3 2 2 4 2 3 3" xfId="15644"/>
    <cellStyle name="RowTitles1-Detail 3 2 2 4 2 3 3 2" xfId="15645"/>
    <cellStyle name="RowTitles1-Detail 3 2 2 4 2 3 3 2 2" xfId="15646"/>
    <cellStyle name="RowTitles1-Detail 3 2 2 4 2 3 4" xfId="15647"/>
    <cellStyle name="RowTitles1-Detail 3 2 2 4 2 3 4 2" xfId="15648"/>
    <cellStyle name="RowTitles1-Detail 3 2 2 4 2 3 5" xfId="15649"/>
    <cellStyle name="RowTitles1-Detail 3 2 2 4 2 4" xfId="15650"/>
    <cellStyle name="RowTitles1-Detail 3 2 2 4 2 4 2" xfId="15651"/>
    <cellStyle name="RowTitles1-Detail 3 2 2 4 2 5" xfId="15652"/>
    <cellStyle name="RowTitles1-Detail 3 2 2 4 2 5 2" xfId="15653"/>
    <cellStyle name="RowTitles1-Detail 3 2 2 4 2 5 2 2" xfId="15654"/>
    <cellStyle name="RowTitles1-Detail 3 2 2 4 2 5 3" xfId="15655"/>
    <cellStyle name="RowTitles1-Detail 3 2 2 4 2 6" xfId="15656"/>
    <cellStyle name="RowTitles1-Detail 3 2 2 4 2 6 2" xfId="15657"/>
    <cellStyle name="RowTitles1-Detail 3 2 2 4 2 6 2 2" xfId="15658"/>
    <cellStyle name="RowTitles1-Detail 3 2 2 4 3" xfId="15659"/>
    <cellStyle name="RowTitles1-Detail 3 2 2 4 3 2" xfId="15660"/>
    <cellStyle name="RowTitles1-Detail 3 2 2 4 3 2 2" xfId="15661"/>
    <cellStyle name="RowTitles1-Detail 3 2 2 4 3 2 2 2" xfId="15662"/>
    <cellStyle name="RowTitles1-Detail 3 2 2 4 3 2 2 2 2" xfId="15663"/>
    <cellStyle name="RowTitles1-Detail 3 2 2 4 3 2 2 3" xfId="15664"/>
    <cellStyle name="RowTitles1-Detail 3 2 2 4 3 2 3" xfId="15665"/>
    <cellStyle name="RowTitles1-Detail 3 2 2 4 3 2 3 2" xfId="15666"/>
    <cellStyle name="RowTitles1-Detail 3 2 2 4 3 2 3 2 2" xfId="15667"/>
    <cellStyle name="RowTitles1-Detail 3 2 2 4 3 2 4" xfId="15668"/>
    <cellStyle name="RowTitles1-Detail 3 2 2 4 3 2 4 2" xfId="15669"/>
    <cellStyle name="RowTitles1-Detail 3 2 2 4 3 2 5" xfId="15670"/>
    <cellStyle name="RowTitles1-Detail 3 2 2 4 3 3" xfId="15671"/>
    <cellStyle name="RowTitles1-Detail 3 2 2 4 3 3 2" xfId="15672"/>
    <cellStyle name="RowTitles1-Detail 3 2 2 4 3 3 2 2" xfId="15673"/>
    <cellStyle name="RowTitles1-Detail 3 2 2 4 3 3 2 2 2" xfId="15674"/>
    <cellStyle name="RowTitles1-Detail 3 2 2 4 3 3 2 3" xfId="15675"/>
    <cellStyle name="RowTitles1-Detail 3 2 2 4 3 3 3" xfId="15676"/>
    <cellStyle name="RowTitles1-Detail 3 2 2 4 3 3 3 2" xfId="15677"/>
    <cellStyle name="RowTitles1-Detail 3 2 2 4 3 3 3 2 2" xfId="15678"/>
    <cellStyle name="RowTitles1-Detail 3 2 2 4 3 3 4" xfId="15679"/>
    <cellStyle name="RowTitles1-Detail 3 2 2 4 3 3 4 2" xfId="15680"/>
    <cellStyle name="RowTitles1-Detail 3 2 2 4 3 3 5" xfId="15681"/>
    <cellStyle name="RowTitles1-Detail 3 2 2 4 3 4" xfId="15682"/>
    <cellStyle name="RowTitles1-Detail 3 2 2 4 3 4 2" xfId="15683"/>
    <cellStyle name="RowTitles1-Detail 3 2 2 4 3 5" xfId="15684"/>
    <cellStyle name="RowTitles1-Detail 3 2 2 4 3 5 2" xfId="15685"/>
    <cellStyle name="RowTitles1-Detail 3 2 2 4 3 5 2 2" xfId="15686"/>
    <cellStyle name="RowTitles1-Detail 3 2 2 4 3 6" xfId="15687"/>
    <cellStyle name="RowTitles1-Detail 3 2 2 4 3 6 2" xfId="15688"/>
    <cellStyle name="RowTitles1-Detail 3 2 2 4 3 7" xfId="15689"/>
    <cellStyle name="RowTitles1-Detail 3 2 2 4 4" xfId="15690"/>
    <cellStyle name="RowTitles1-Detail 3 2 2 4 4 2" xfId="15691"/>
    <cellStyle name="RowTitles1-Detail 3 2 2 4 4 2 2" xfId="15692"/>
    <cellStyle name="RowTitles1-Detail 3 2 2 4 4 2 2 2" xfId="15693"/>
    <cellStyle name="RowTitles1-Detail 3 2 2 4 4 2 2 2 2" xfId="15694"/>
    <cellStyle name="RowTitles1-Detail 3 2 2 4 4 2 2 3" xfId="15695"/>
    <cellStyle name="RowTitles1-Detail 3 2 2 4 4 2 3" xfId="15696"/>
    <cellStyle name="RowTitles1-Detail 3 2 2 4 4 2 3 2" xfId="15697"/>
    <cellStyle name="RowTitles1-Detail 3 2 2 4 4 2 3 2 2" xfId="15698"/>
    <cellStyle name="RowTitles1-Detail 3 2 2 4 4 2 4" xfId="15699"/>
    <cellStyle name="RowTitles1-Detail 3 2 2 4 4 2 4 2" xfId="15700"/>
    <cellStyle name="RowTitles1-Detail 3 2 2 4 4 2 5" xfId="15701"/>
    <cellStyle name="RowTitles1-Detail 3 2 2 4 4 3" xfId="15702"/>
    <cellStyle name="RowTitles1-Detail 3 2 2 4 4 3 2" xfId="15703"/>
    <cellStyle name="RowTitles1-Detail 3 2 2 4 4 3 2 2" xfId="15704"/>
    <cellStyle name="RowTitles1-Detail 3 2 2 4 4 3 2 2 2" xfId="15705"/>
    <cellStyle name="RowTitles1-Detail 3 2 2 4 4 3 2 3" xfId="15706"/>
    <cellStyle name="RowTitles1-Detail 3 2 2 4 4 3 3" xfId="15707"/>
    <cellStyle name="RowTitles1-Detail 3 2 2 4 4 3 3 2" xfId="15708"/>
    <cellStyle name="RowTitles1-Detail 3 2 2 4 4 3 3 2 2" xfId="15709"/>
    <cellStyle name="RowTitles1-Detail 3 2 2 4 4 3 4" xfId="15710"/>
    <cellStyle name="RowTitles1-Detail 3 2 2 4 4 3 4 2" xfId="15711"/>
    <cellStyle name="RowTitles1-Detail 3 2 2 4 4 3 5" xfId="15712"/>
    <cellStyle name="RowTitles1-Detail 3 2 2 4 4 4" xfId="15713"/>
    <cellStyle name="RowTitles1-Detail 3 2 2 4 4 4 2" xfId="15714"/>
    <cellStyle name="RowTitles1-Detail 3 2 2 4 4 5" xfId="15715"/>
    <cellStyle name="RowTitles1-Detail 3 2 2 4 4 5 2" xfId="15716"/>
    <cellStyle name="RowTitles1-Detail 3 2 2 4 4 5 2 2" xfId="15717"/>
    <cellStyle name="RowTitles1-Detail 3 2 2 4 4 5 3" xfId="15718"/>
    <cellStyle name="RowTitles1-Detail 3 2 2 4 4 6" xfId="15719"/>
    <cellStyle name="RowTitles1-Detail 3 2 2 4 4 6 2" xfId="15720"/>
    <cellStyle name="RowTitles1-Detail 3 2 2 4 4 6 2 2" xfId="15721"/>
    <cellStyle name="RowTitles1-Detail 3 2 2 4 4 7" xfId="15722"/>
    <cellStyle name="RowTitles1-Detail 3 2 2 4 4 7 2" xfId="15723"/>
    <cellStyle name="RowTitles1-Detail 3 2 2 4 4 8" xfId="15724"/>
    <cellStyle name="RowTitles1-Detail 3 2 2 4 5" xfId="15725"/>
    <cellStyle name="RowTitles1-Detail 3 2 2 4 5 2" xfId="15726"/>
    <cellStyle name="RowTitles1-Detail 3 2 2 4 5 2 2" xfId="15727"/>
    <cellStyle name="RowTitles1-Detail 3 2 2 4 5 2 2 2" xfId="15728"/>
    <cellStyle name="RowTitles1-Detail 3 2 2 4 5 2 2 2 2" xfId="15729"/>
    <cellStyle name="RowTitles1-Detail 3 2 2 4 5 2 2 3" xfId="15730"/>
    <cellStyle name="RowTitles1-Detail 3 2 2 4 5 2 3" xfId="15731"/>
    <cellStyle name="RowTitles1-Detail 3 2 2 4 5 2 3 2" xfId="15732"/>
    <cellStyle name="RowTitles1-Detail 3 2 2 4 5 2 3 2 2" xfId="15733"/>
    <cellStyle name="RowTitles1-Detail 3 2 2 4 5 2 4" xfId="15734"/>
    <cellStyle name="RowTitles1-Detail 3 2 2 4 5 2 4 2" xfId="15735"/>
    <cellStyle name="RowTitles1-Detail 3 2 2 4 5 2 5" xfId="15736"/>
    <cellStyle name="RowTitles1-Detail 3 2 2 4 5 3" xfId="15737"/>
    <cellStyle name="RowTitles1-Detail 3 2 2 4 5 3 2" xfId="15738"/>
    <cellStyle name="RowTitles1-Detail 3 2 2 4 5 3 2 2" xfId="15739"/>
    <cellStyle name="RowTitles1-Detail 3 2 2 4 5 3 2 2 2" xfId="15740"/>
    <cellStyle name="RowTitles1-Detail 3 2 2 4 5 3 2 3" xfId="15741"/>
    <cellStyle name="RowTitles1-Detail 3 2 2 4 5 3 3" xfId="15742"/>
    <cellStyle name="RowTitles1-Detail 3 2 2 4 5 3 3 2" xfId="15743"/>
    <cellStyle name="RowTitles1-Detail 3 2 2 4 5 3 3 2 2" xfId="15744"/>
    <cellStyle name="RowTitles1-Detail 3 2 2 4 5 3 4" xfId="15745"/>
    <cellStyle name="RowTitles1-Detail 3 2 2 4 5 3 4 2" xfId="15746"/>
    <cellStyle name="RowTitles1-Detail 3 2 2 4 5 3 5" xfId="15747"/>
    <cellStyle name="RowTitles1-Detail 3 2 2 4 5 4" xfId="15748"/>
    <cellStyle name="RowTitles1-Detail 3 2 2 4 5 4 2" xfId="15749"/>
    <cellStyle name="RowTitles1-Detail 3 2 2 4 5 4 2 2" xfId="15750"/>
    <cellStyle name="RowTitles1-Detail 3 2 2 4 5 4 3" xfId="15751"/>
    <cellStyle name="RowTitles1-Detail 3 2 2 4 5 5" xfId="15752"/>
    <cellStyle name="RowTitles1-Detail 3 2 2 4 5 5 2" xfId="15753"/>
    <cellStyle name="RowTitles1-Detail 3 2 2 4 5 5 2 2" xfId="15754"/>
    <cellStyle name="RowTitles1-Detail 3 2 2 4 5 6" xfId="15755"/>
    <cellStyle name="RowTitles1-Detail 3 2 2 4 5 6 2" xfId="15756"/>
    <cellStyle name="RowTitles1-Detail 3 2 2 4 5 7" xfId="15757"/>
    <cellStyle name="RowTitles1-Detail 3 2 2 4 6" xfId="15758"/>
    <cellStyle name="RowTitles1-Detail 3 2 2 4 6 2" xfId="15759"/>
    <cellStyle name="RowTitles1-Detail 3 2 2 4 6 2 2" xfId="15760"/>
    <cellStyle name="RowTitles1-Detail 3 2 2 4 6 2 2 2" xfId="15761"/>
    <cellStyle name="RowTitles1-Detail 3 2 2 4 6 2 2 2 2" xfId="15762"/>
    <cellStyle name="RowTitles1-Detail 3 2 2 4 6 2 2 3" xfId="15763"/>
    <cellStyle name="RowTitles1-Detail 3 2 2 4 6 2 3" xfId="15764"/>
    <cellStyle name="RowTitles1-Detail 3 2 2 4 6 2 3 2" xfId="15765"/>
    <cellStyle name="RowTitles1-Detail 3 2 2 4 6 2 3 2 2" xfId="15766"/>
    <cellStyle name="RowTitles1-Detail 3 2 2 4 6 2 4" xfId="15767"/>
    <cellStyle name="RowTitles1-Detail 3 2 2 4 6 2 4 2" xfId="15768"/>
    <cellStyle name="RowTitles1-Detail 3 2 2 4 6 2 5" xfId="15769"/>
    <cellStyle name="RowTitles1-Detail 3 2 2 4 6 3" xfId="15770"/>
    <cellStyle name="RowTitles1-Detail 3 2 2 4 6 3 2" xfId="15771"/>
    <cellStyle name="RowTitles1-Detail 3 2 2 4 6 3 2 2" xfId="15772"/>
    <cellStyle name="RowTitles1-Detail 3 2 2 4 6 3 2 2 2" xfId="15773"/>
    <cellStyle name="RowTitles1-Detail 3 2 2 4 6 3 2 3" xfId="15774"/>
    <cellStyle name="RowTitles1-Detail 3 2 2 4 6 3 3" xfId="15775"/>
    <cellStyle name="RowTitles1-Detail 3 2 2 4 6 3 3 2" xfId="15776"/>
    <cellStyle name="RowTitles1-Detail 3 2 2 4 6 3 3 2 2" xfId="15777"/>
    <cellStyle name="RowTitles1-Detail 3 2 2 4 6 3 4" xfId="15778"/>
    <cellStyle name="RowTitles1-Detail 3 2 2 4 6 3 4 2" xfId="15779"/>
    <cellStyle name="RowTitles1-Detail 3 2 2 4 6 3 5" xfId="15780"/>
    <cellStyle name="RowTitles1-Detail 3 2 2 4 6 4" xfId="15781"/>
    <cellStyle name="RowTitles1-Detail 3 2 2 4 6 4 2" xfId="15782"/>
    <cellStyle name="RowTitles1-Detail 3 2 2 4 6 4 2 2" xfId="15783"/>
    <cellStyle name="RowTitles1-Detail 3 2 2 4 6 4 3" xfId="15784"/>
    <cellStyle name="RowTitles1-Detail 3 2 2 4 6 5" xfId="15785"/>
    <cellStyle name="RowTitles1-Detail 3 2 2 4 6 5 2" xfId="15786"/>
    <cellStyle name="RowTitles1-Detail 3 2 2 4 6 5 2 2" xfId="15787"/>
    <cellStyle name="RowTitles1-Detail 3 2 2 4 6 6" xfId="15788"/>
    <cellStyle name="RowTitles1-Detail 3 2 2 4 6 6 2" xfId="15789"/>
    <cellStyle name="RowTitles1-Detail 3 2 2 4 6 7" xfId="15790"/>
    <cellStyle name="RowTitles1-Detail 3 2 2 4 7" xfId="15791"/>
    <cellStyle name="RowTitles1-Detail 3 2 2 4 7 2" xfId="15792"/>
    <cellStyle name="RowTitles1-Detail 3 2 2 4 7 2 2" xfId="15793"/>
    <cellStyle name="RowTitles1-Detail 3 2 2 4 7 2 2 2" xfId="15794"/>
    <cellStyle name="RowTitles1-Detail 3 2 2 4 7 2 3" xfId="15795"/>
    <cellStyle name="RowTitles1-Detail 3 2 2 4 7 3" xfId="15796"/>
    <cellStyle name="RowTitles1-Detail 3 2 2 4 7 3 2" xfId="15797"/>
    <cellStyle name="RowTitles1-Detail 3 2 2 4 7 3 2 2" xfId="15798"/>
    <cellStyle name="RowTitles1-Detail 3 2 2 4 7 4" xfId="15799"/>
    <cellStyle name="RowTitles1-Detail 3 2 2 4 7 4 2" xfId="15800"/>
    <cellStyle name="RowTitles1-Detail 3 2 2 4 7 5" xfId="15801"/>
    <cellStyle name="RowTitles1-Detail 3 2 2 4 8" xfId="15802"/>
    <cellStyle name="RowTitles1-Detail 3 2 2 4 8 2" xfId="15803"/>
    <cellStyle name="RowTitles1-Detail 3 2 2 4 9" xfId="15804"/>
    <cellStyle name="RowTitles1-Detail 3 2 2 4 9 2" xfId="15805"/>
    <cellStyle name="RowTitles1-Detail 3 2 2 4 9 2 2" xfId="15806"/>
    <cellStyle name="RowTitles1-Detail 3 2 2 4_STUD aligned by INSTIT" xfId="15807"/>
    <cellStyle name="RowTitles1-Detail 3 2 2 5" xfId="15808"/>
    <cellStyle name="RowTitles1-Detail 3 2 2 5 2" xfId="15809"/>
    <cellStyle name="RowTitles1-Detail 3 2 2 5 2 2" xfId="15810"/>
    <cellStyle name="RowTitles1-Detail 3 2 2 5 2 2 2" xfId="15811"/>
    <cellStyle name="RowTitles1-Detail 3 2 2 5 2 2 2 2" xfId="15812"/>
    <cellStyle name="RowTitles1-Detail 3 2 2 5 2 2 3" xfId="15813"/>
    <cellStyle name="RowTitles1-Detail 3 2 2 5 2 3" xfId="15814"/>
    <cellStyle name="RowTitles1-Detail 3 2 2 5 2 3 2" xfId="15815"/>
    <cellStyle name="RowTitles1-Detail 3 2 2 5 2 3 2 2" xfId="15816"/>
    <cellStyle name="RowTitles1-Detail 3 2 2 5 2 4" xfId="15817"/>
    <cellStyle name="RowTitles1-Detail 3 2 2 5 2 4 2" xfId="15818"/>
    <cellStyle name="RowTitles1-Detail 3 2 2 5 2 5" xfId="15819"/>
    <cellStyle name="RowTitles1-Detail 3 2 2 5 3" xfId="15820"/>
    <cellStyle name="RowTitles1-Detail 3 2 2 5 3 2" xfId="15821"/>
    <cellStyle name="RowTitles1-Detail 3 2 2 5 3 2 2" xfId="15822"/>
    <cellStyle name="RowTitles1-Detail 3 2 2 5 3 2 2 2" xfId="15823"/>
    <cellStyle name="RowTitles1-Detail 3 2 2 5 3 2 3" xfId="15824"/>
    <cellStyle name="RowTitles1-Detail 3 2 2 5 3 3" xfId="15825"/>
    <cellStyle name="RowTitles1-Detail 3 2 2 5 3 3 2" xfId="15826"/>
    <cellStyle name="RowTitles1-Detail 3 2 2 5 3 3 2 2" xfId="15827"/>
    <cellStyle name="RowTitles1-Detail 3 2 2 5 3 4" xfId="15828"/>
    <cellStyle name="RowTitles1-Detail 3 2 2 5 3 4 2" xfId="15829"/>
    <cellStyle name="RowTitles1-Detail 3 2 2 5 3 5" xfId="15830"/>
    <cellStyle name="RowTitles1-Detail 3 2 2 5 4" xfId="15831"/>
    <cellStyle name="RowTitles1-Detail 3 2 2 5 4 2" xfId="15832"/>
    <cellStyle name="RowTitles1-Detail 3 2 2 5 5" xfId="15833"/>
    <cellStyle name="RowTitles1-Detail 3 2 2 5 5 2" xfId="15834"/>
    <cellStyle name="RowTitles1-Detail 3 2 2 5 5 2 2" xfId="15835"/>
    <cellStyle name="RowTitles1-Detail 3 2 2 5 5 3" xfId="15836"/>
    <cellStyle name="RowTitles1-Detail 3 2 2 5 6" xfId="15837"/>
    <cellStyle name="RowTitles1-Detail 3 2 2 5 6 2" xfId="15838"/>
    <cellStyle name="RowTitles1-Detail 3 2 2 5 6 2 2" xfId="15839"/>
    <cellStyle name="RowTitles1-Detail 3 2 2 6" xfId="15840"/>
    <cellStyle name="RowTitles1-Detail 3 2 2 6 2" xfId="15841"/>
    <cellStyle name="RowTitles1-Detail 3 2 2 6 2 2" xfId="15842"/>
    <cellStyle name="RowTitles1-Detail 3 2 2 6 2 2 2" xfId="15843"/>
    <cellStyle name="RowTitles1-Detail 3 2 2 6 2 2 2 2" xfId="15844"/>
    <cellStyle name="RowTitles1-Detail 3 2 2 6 2 2 3" xfId="15845"/>
    <cellStyle name="RowTitles1-Detail 3 2 2 6 2 3" xfId="15846"/>
    <cellStyle name="RowTitles1-Detail 3 2 2 6 2 3 2" xfId="15847"/>
    <cellStyle name="RowTitles1-Detail 3 2 2 6 2 3 2 2" xfId="15848"/>
    <cellStyle name="RowTitles1-Detail 3 2 2 6 2 4" xfId="15849"/>
    <cellStyle name="RowTitles1-Detail 3 2 2 6 2 4 2" xfId="15850"/>
    <cellStyle name="RowTitles1-Detail 3 2 2 6 2 5" xfId="15851"/>
    <cellStyle name="RowTitles1-Detail 3 2 2 6 3" xfId="15852"/>
    <cellStyle name="RowTitles1-Detail 3 2 2 6 3 2" xfId="15853"/>
    <cellStyle name="RowTitles1-Detail 3 2 2 6 3 2 2" xfId="15854"/>
    <cellStyle name="RowTitles1-Detail 3 2 2 6 3 2 2 2" xfId="15855"/>
    <cellStyle name="RowTitles1-Detail 3 2 2 6 3 2 3" xfId="15856"/>
    <cellStyle name="RowTitles1-Detail 3 2 2 6 3 3" xfId="15857"/>
    <cellStyle name="RowTitles1-Detail 3 2 2 6 3 3 2" xfId="15858"/>
    <cellStyle name="RowTitles1-Detail 3 2 2 6 3 3 2 2" xfId="15859"/>
    <cellStyle name="RowTitles1-Detail 3 2 2 6 3 4" xfId="15860"/>
    <cellStyle name="RowTitles1-Detail 3 2 2 6 3 4 2" xfId="15861"/>
    <cellStyle name="RowTitles1-Detail 3 2 2 6 3 5" xfId="15862"/>
    <cellStyle name="RowTitles1-Detail 3 2 2 6 4" xfId="15863"/>
    <cellStyle name="RowTitles1-Detail 3 2 2 6 4 2" xfId="15864"/>
    <cellStyle name="RowTitles1-Detail 3 2 2 6 5" xfId="15865"/>
    <cellStyle name="RowTitles1-Detail 3 2 2 6 5 2" xfId="15866"/>
    <cellStyle name="RowTitles1-Detail 3 2 2 6 5 2 2" xfId="15867"/>
    <cellStyle name="RowTitles1-Detail 3 2 2 6 6" xfId="15868"/>
    <cellStyle name="RowTitles1-Detail 3 2 2 6 6 2" xfId="15869"/>
    <cellStyle name="RowTitles1-Detail 3 2 2 6 7" xfId="15870"/>
    <cellStyle name="RowTitles1-Detail 3 2 2 7" xfId="15871"/>
    <cellStyle name="RowTitles1-Detail 3 2 2 7 2" xfId="15872"/>
    <cellStyle name="RowTitles1-Detail 3 2 2 7 2 2" xfId="15873"/>
    <cellStyle name="RowTitles1-Detail 3 2 2 7 2 2 2" xfId="15874"/>
    <cellStyle name="RowTitles1-Detail 3 2 2 7 2 2 2 2" xfId="15875"/>
    <cellStyle name="RowTitles1-Detail 3 2 2 7 2 2 3" xfId="15876"/>
    <cellStyle name="RowTitles1-Detail 3 2 2 7 2 3" xfId="15877"/>
    <cellStyle name="RowTitles1-Detail 3 2 2 7 2 3 2" xfId="15878"/>
    <cellStyle name="RowTitles1-Detail 3 2 2 7 2 3 2 2" xfId="15879"/>
    <cellStyle name="RowTitles1-Detail 3 2 2 7 2 4" xfId="15880"/>
    <cellStyle name="RowTitles1-Detail 3 2 2 7 2 4 2" xfId="15881"/>
    <cellStyle name="RowTitles1-Detail 3 2 2 7 2 5" xfId="15882"/>
    <cellStyle name="RowTitles1-Detail 3 2 2 7 3" xfId="15883"/>
    <cellStyle name="RowTitles1-Detail 3 2 2 7 3 2" xfId="15884"/>
    <cellStyle name="RowTitles1-Detail 3 2 2 7 3 2 2" xfId="15885"/>
    <cellStyle name="RowTitles1-Detail 3 2 2 7 3 2 2 2" xfId="15886"/>
    <cellStyle name="RowTitles1-Detail 3 2 2 7 3 2 3" xfId="15887"/>
    <cellStyle name="RowTitles1-Detail 3 2 2 7 3 3" xfId="15888"/>
    <cellStyle name="RowTitles1-Detail 3 2 2 7 3 3 2" xfId="15889"/>
    <cellStyle name="RowTitles1-Detail 3 2 2 7 3 3 2 2" xfId="15890"/>
    <cellStyle name="RowTitles1-Detail 3 2 2 7 3 4" xfId="15891"/>
    <cellStyle name="RowTitles1-Detail 3 2 2 7 3 4 2" xfId="15892"/>
    <cellStyle name="RowTitles1-Detail 3 2 2 7 3 5" xfId="15893"/>
    <cellStyle name="RowTitles1-Detail 3 2 2 7 4" xfId="15894"/>
    <cellStyle name="RowTitles1-Detail 3 2 2 7 4 2" xfId="15895"/>
    <cellStyle name="RowTitles1-Detail 3 2 2 7 5" xfId="15896"/>
    <cellStyle name="RowTitles1-Detail 3 2 2 7 5 2" xfId="15897"/>
    <cellStyle name="RowTitles1-Detail 3 2 2 7 5 2 2" xfId="15898"/>
    <cellStyle name="RowTitles1-Detail 3 2 2 7 5 3" xfId="15899"/>
    <cellStyle name="RowTitles1-Detail 3 2 2 7 6" xfId="15900"/>
    <cellStyle name="RowTitles1-Detail 3 2 2 7 6 2" xfId="15901"/>
    <cellStyle name="RowTitles1-Detail 3 2 2 7 6 2 2" xfId="15902"/>
    <cellStyle name="RowTitles1-Detail 3 2 2 7 7" xfId="15903"/>
    <cellStyle name="RowTitles1-Detail 3 2 2 7 7 2" xfId="15904"/>
    <cellStyle name="RowTitles1-Detail 3 2 2 7 8" xfId="15905"/>
    <cellStyle name="RowTitles1-Detail 3 2 2 8" xfId="15906"/>
    <cellStyle name="RowTitles1-Detail 3 2 2 8 2" xfId="15907"/>
    <cellStyle name="RowTitles1-Detail 3 2 2 8 2 2" xfId="15908"/>
    <cellStyle name="RowTitles1-Detail 3 2 2 8 2 2 2" xfId="15909"/>
    <cellStyle name="RowTitles1-Detail 3 2 2 8 2 2 2 2" xfId="15910"/>
    <cellStyle name="RowTitles1-Detail 3 2 2 8 2 2 3" xfId="15911"/>
    <cellStyle name="RowTitles1-Detail 3 2 2 8 2 3" xfId="15912"/>
    <cellStyle name="RowTitles1-Detail 3 2 2 8 2 3 2" xfId="15913"/>
    <cellStyle name="RowTitles1-Detail 3 2 2 8 2 3 2 2" xfId="15914"/>
    <cellStyle name="RowTitles1-Detail 3 2 2 8 2 4" xfId="15915"/>
    <cellStyle name="RowTitles1-Detail 3 2 2 8 2 4 2" xfId="15916"/>
    <cellStyle name="RowTitles1-Detail 3 2 2 8 2 5" xfId="15917"/>
    <cellStyle name="RowTitles1-Detail 3 2 2 8 3" xfId="15918"/>
    <cellStyle name="RowTitles1-Detail 3 2 2 8 3 2" xfId="15919"/>
    <cellStyle name="RowTitles1-Detail 3 2 2 8 3 2 2" xfId="15920"/>
    <cellStyle name="RowTitles1-Detail 3 2 2 8 3 2 2 2" xfId="15921"/>
    <cellStyle name="RowTitles1-Detail 3 2 2 8 3 2 3" xfId="15922"/>
    <cellStyle name="RowTitles1-Detail 3 2 2 8 3 3" xfId="15923"/>
    <cellStyle name="RowTitles1-Detail 3 2 2 8 3 3 2" xfId="15924"/>
    <cellStyle name="RowTitles1-Detail 3 2 2 8 3 3 2 2" xfId="15925"/>
    <cellStyle name="RowTitles1-Detail 3 2 2 8 3 4" xfId="15926"/>
    <cellStyle name="RowTitles1-Detail 3 2 2 8 3 4 2" xfId="15927"/>
    <cellStyle name="RowTitles1-Detail 3 2 2 8 3 5" xfId="15928"/>
    <cellStyle name="RowTitles1-Detail 3 2 2 8 4" xfId="15929"/>
    <cellStyle name="RowTitles1-Detail 3 2 2 8 4 2" xfId="15930"/>
    <cellStyle name="RowTitles1-Detail 3 2 2 8 4 2 2" xfId="15931"/>
    <cellStyle name="RowTitles1-Detail 3 2 2 8 4 3" xfId="15932"/>
    <cellStyle name="RowTitles1-Detail 3 2 2 8 5" xfId="15933"/>
    <cellStyle name="RowTitles1-Detail 3 2 2 8 5 2" xfId="15934"/>
    <cellStyle name="RowTitles1-Detail 3 2 2 8 5 2 2" xfId="15935"/>
    <cellStyle name="RowTitles1-Detail 3 2 2 8 6" xfId="15936"/>
    <cellStyle name="RowTitles1-Detail 3 2 2 8 6 2" xfId="15937"/>
    <cellStyle name="RowTitles1-Detail 3 2 2 8 7" xfId="15938"/>
    <cellStyle name="RowTitles1-Detail 3 2 2 9" xfId="15939"/>
    <cellStyle name="RowTitles1-Detail 3 2 2 9 2" xfId="15940"/>
    <cellStyle name="RowTitles1-Detail 3 2 2 9 2 2" xfId="15941"/>
    <cellStyle name="RowTitles1-Detail 3 2 2 9 2 2 2" xfId="15942"/>
    <cellStyle name="RowTitles1-Detail 3 2 2 9 2 2 2 2" xfId="15943"/>
    <cellStyle name="RowTitles1-Detail 3 2 2 9 2 2 3" xfId="15944"/>
    <cellStyle name="RowTitles1-Detail 3 2 2 9 2 3" xfId="15945"/>
    <cellStyle name="RowTitles1-Detail 3 2 2 9 2 3 2" xfId="15946"/>
    <cellStyle name="RowTitles1-Detail 3 2 2 9 2 3 2 2" xfId="15947"/>
    <cellStyle name="RowTitles1-Detail 3 2 2 9 2 4" xfId="15948"/>
    <cellStyle name="RowTitles1-Detail 3 2 2 9 2 4 2" xfId="15949"/>
    <cellStyle name="RowTitles1-Detail 3 2 2 9 2 5" xfId="15950"/>
    <cellStyle name="RowTitles1-Detail 3 2 2 9 3" xfId="15951"/>
    <cellStyle name="RowTitles1-Detail 3 2 2 9 3 2" xfId="15952"/>
    <cellStyle name="RowTitles1-Detail 3 2 2 9 3 2 2" xfId="15953"/>
    <cellStyle name="RowTitles1-Detail 3 2 2 9 3 2 2 2" xfId="15954"/>
    <cellStyle name="RowTitles1-Detail 3 2 2 9 3 2 3" xfId="15955"/>
    <cellStyle name="RowTitles1-Detail 3 2 2 9 3 3" xfId="15956"/>
    <cellStyle name="RowTitles1-Detail 3 2 2 9 3 3 2" xfId="15957"/>
    <cellStyle name="RowTitles1-Detail 3 2 2 9 3 3 2 2" xfId="15958"/>
    <cellStyle name="RowTitles1-Detail 3 2 2 9 3 4" xfId="15959"/>
    <cellStyle name="RowTitles1-Detail 3 2 2 9 3 4 2" xfId="15960"/>
    <cellStyle name="RowTitles1-Detail 3 2 2 9 3 5" xfId="15961"/>
    <cellStyle name="RowTitles1-Detail 3 2 2 9 4" xfId="15962"/>
    <cellStyle name="RowTitles1-Detail 3 2 2 9 4 2" xfId="15963"/>
    <cellStyle name="RowTitles1-Detail 3 2 2 9 4 2 2" xfId="15964"/>
    <cellStyle name="RowTitles1-Detail 3 2 2 9 4 3" xfId="15965"/>
    <cellStyle name="RowTitles1-Detail 3 2 2 9 5" xfId="15966"/>
    <cellStyle name="RowTitles1-Detail 3 2 2 9 5 2" xfId="15967"/>
    <cellStyle name="RowTitles1-Detail 3 2 2 9 5 2 2" xfId="15968"/>
    <cellStyle name="RowTitles1-Detail 3 2 2 9 6" xfId="15969"/>
    <cellStyle name="RowTitles1-Detail 3 2 2 9 6 2" xfId="15970"/>
    <cellStyle name="RowTitles1-Detail 3 2 2 9 7" xfId="15971"/>
    <cellStyle name="RowTitles1-Detail 3 2 2_STUD aligned by INSTIT" xfId="15972"/>
    <cellStyle name="RowTitles1-Detail 3 2 3" xfId="15973"/>
    <cellStyle name="RowTitles1-Detail 3 2 3 2" xfId="15974"/>
    <cellStyle name="RowTitles1-Detail 3 2 3 2 2" xfId="15975"/>
    <cellStyle name="RowTitles1-Detail 3 2 3 2 2 2" xfId="15976"/>
    <cellStyle name="RowTitles1-Detail 3 2 3 2 2 2 2" xfId="15977"/>
    <cellStyle name="RowTitles1-Detail 3 2 3 2 2 2 2 2" xfId="15978"/>
    <cellStyle name="RowTitles1-Detail 3 2 3 2 2 2 3" xfId="15979"/>
    <cellStyle name="RowTitles1-Detail 3 2 3 2 2 3" xfId="15980"/>
    <cellStyle name="RowTitles1-Detail 3 2 3 2 2 3 2" xfId="15981"/>
    <cellStyle name="RowTitles1-Detail 3 2 3 2 2 3 2 2" xfId="15982"/>
    <cellStyle name="RowTitles1-Detail 3 2 3 2 2 4" xfId="15983"/>
    <cellStyle name="RowTitles1-Detail 3 2 3 2 2 4 2" xfId="15984"/>
    <cellStyle name="RowTitles1-Detail 3 2 3 2 2 5" xfId="15985"/>
    <cellStyle name="RowTitles1-Detail 3 2 3 2 3" xfId="15986"/>
    <cellStyle name="RowTitles1-Detail 3 2 3 2 3 2" xfId="15987"/>
    <cellStyle name="RowTitles1-Detail 3 2 3 2 3 2 2" xfId="15988"/>
    <cellStyle name="RowTitles1-Detail 3 2 3 2 3 2 2 2" xfId="15989"/>
    <cellStyle name="RowTitles1-Detail 3 2 3 2 3 2 3" xfId="15990"/>
    <cellStyle name="RowTitles1-Detail 3 2 3 2 3 3" xfId="15991"/>
    <cellStyle name="RowTitles1-Detail 3 2 3 2 3 3 2" xfId="15992"/>
    <cellStyle name="RowTitles1-Detail 3 2 3 2 3 3 2 2" xfId="15993"/>
    <cellStyle name="RowTitles1-Detail 3 2 3 2 3 4" xfId="15994"/>
    <cellStyle name="RowTitles1-Detail 3 2 3 2 3 4 2" xfId="15995"/>
    <cellStyle name="RowTitles1-Detail 3 2 3 2 3 5" xfId="15996"/>
    <cellStyle name="RowTitles1-Detail 3 2 3 2 4" xfId="15997"/>
    <cellStyle name="RowTitles1-Detail 3 2 3 2 4 2" xfId="15998"/>
    <cellStyle name="RowTitles1-Detail 3 2 3 2 5" xfId="15999"/>
    <cellStyle name="RowTitles1-Detail 3 2 3 2 5 2" xfId="16000"/>
    <cellStyle name="RowTitles1-Detail 3 2 3 2 5 2 2" xfId="16001"/>
    <cellStyle name="RowTitles1-Detail 3 2 3 3" xfId="16002"/>
    <cellStyle name="RowTitles1-Detail 3 2 3 3 2" xfId="16003"/>
    <cellStyle name="RowTitles1-Detail 3 2 3 3 2 2" xfId="16004"/>
    <cellStyle name="RowTitles1-Detail 3 2 3 3 2 2 2" xfId="16005"/>
    <cellStyle name="RowTitles1-Detail 3 2 3 3 2 2 2 2" xfId="16006"/>
    <cellStyle name="RowTitles1-Detail 3 2 3 3 2 2 3" xfId="16007"/>
    <cellStyle name="RowTitles1-Detail 3 2 3 3 2 3" xfId="16008"/>
    <cellStyle name="RowTitles1-Detail 3 2 3 3 2 3 2" xfId="16009"/>
    <cellStyle name="RowTitles1-Detail 3 2 3 3 2 3 2 2" xfId="16010"/>
    <cellStyle name="RowTitles1-Detail 3 2 3 3 2 4" xfId="16011"/>
    <cellStyle name="RowTitles1-Detail 3 2 3 3 2 4 2" xfId="16012"/>
    <cellStyle name="RowTitles1-Detail 3 2 3 3 2 5" xfId="16013"/>
    <cellStyle name="RowTitles1-Detail 3 2 3 3 3" xfId="16014"/>
    <cellStyle name="RowTitles1-Detail 3 2 3 3 3 2" xfId="16015"/>
    <cellStyle name="RowTitles1-Detail 3 2 3 3 3 2 2" xfId="16016"/>
    <cellStyle name="RowTitles1-Detail 3 2 3 3 3 2 2 2" xfId="16017"/>
    <cellStyle name="RowTitles1-Detail 3 2 3 3 3 2 3" xfId="16018"/>
    <cellStyle name="RowTitles1-Detail 3 2 3 3 3 3" xfId="16019"/>
    <cellStyle name="RowTitles1-Detail 3 2 3 3 3 3 2" xfId="16020"/>
    <cellStyle name="RowTitles1-Detail 3 2 3 3 3 3 2 2" xfId="16021"/>
    <cellStyle name="RowTitles1-Detail 3 2 3 3 3 4" xfId="16022"/>
    <cellStyle name="RowTitles1-Detail 3 2 3 3 3 4 2" xfId="16023"/>
    <cellStyle name="RowTitles1-Detail 3 2 3 3 3 5" xfId="16024"/>
    <cellStyle name="RowTitles1-Detail 3 2 3 3 4" xfId="16025"/>
    <cellStyle name="RowTitles1-Detail 3 2 3 3 4 2" xfId="16026"/>
    <cellStyle name="RowTitles1-Detail 3 2 3 3 5" xfId="16027"/>
    <cellStyle name="RowTitles1-Detail 3 2 3 3 5 2" xfId="16028"/>
    <cellStyle name="RowTitles1-Detail 3 2 3 3 5 2 2" xfId="16029"/>
    <cellStyle name="RowTitles1-Detail 3 2 3 3 5 3" xfId="16030"/>
    <cellStyle name="RowTitles1-Detail 3 2 3 3 6" xfId="16031"/>
    <cellStyle name="RowTitles1-Detail 3 2 3 3 6 2" xfId="16032"/>
    <cellStyle name="RowTitles1-Detail 3 2 3 3 6 2 2" xfId="16033"/>
    <cellStyle name="RowTitles1-Detail 3 2 3 3 7" xfId="16034"/>
    <cellStyle name="RowTitles1-Detail 3 2 3 3 7 2" xfId="16035"/>
    <cellStyle name="RowTitles1-Detail 3 2 3 3 8" xfId="16036"/>
    <cellStyle name="RowTitles1-Detail 3 2 3 4" xfId="16037"/>
    <cellStyle name="RowTitles1-Detail 3 2 3 4 2" xfId="16038"/>
    <cellStyle name="RowTitles1-Detail 3 2 3 4 2 2" xfId="16039"/>
    <cellStyle name="RowTitles1-Detail 3 2 3 4 2 2 2" xfId="16040"/>
    <cellStyle name="RowTitles1-Detail 3 2 3 4 2 2 2 2" xfId="16041"/>
    <cellStyle name="RowTitles1-Detail 3 2 3 4 2 2 3" xfId="16042"/>
    <cellStyle name="RowTitles1-Detail 3 2 3 4 2 3" xfId="16043"/>
    <cellStyle name="RowTitles1-Detail 3 2 3 4 2 3 2" xfId="16044"/>
    <cellStyle name="RowTitles1-Detail 3 2 3 4 2 3 2 2" xfId="16045"/>
    <cellStyle name="RowTitles1-Detail 3 2 3 4 2 4" xfId="16046"/>
    <cellStyle name="RowTitles1-Detail 3 2 3 4 2 4 2" xfId="16047"/>
    <cellStyle name="RowTitles1-Detail 3 2 3 4 2 5" xfId="16048"/>
    <cellStyle name="RowTitles1-Detail 3 2 3 4 3" xfId="16049"/>
    <cellStyle name="RowTitles1-Detail 3 2 3 4 3 2" xfId="16050"/>
    <cellStyle name="RowTitles1-Detail 3 2 3 4 3 2 2" xfId="16051"/>
    <cellStyle name="RowTitles1-Detail 3 2 3 4 3 2 2 2" xfId="16052"/>
    <cellStyle name="RowTitles1-Detail 3 2 3 4 3 2 3" xfId="16053"/>
    <cellStyle name="RowTitles1-Detail 3 2 3 4 3 3" xfId="16054"/>
    <cellStyle name="RowTitles1-Detail 3 2 3 4 3 3 2" xfId="16055"/>
    <cellStyle name="RowTitles1-Detail 3 2 3 4 3 3 2 2" xfId="16056"/>
    <cellStyle name="RowTitles1-Detail 3 2 3 4 3 4" xfId="16057"/>
    <cellStyle name="RowTitles1-Detail 3 2 3 4 3 4 2" xfId="16058"/>
    <cellStyle name="RowTitles1-Detail 3 2 3 4 3 5" xfId="16059"/>
    <cellStyle name="RowTitles1-Detail 3 2 3 4 4" xfId="16060"/>
    <cellStyle name="RowTitles1-Detail 3 2 3 4 4 2" xfId="16061"/>
    <cellStyle name="RowTitles1-Detail 3 2 3 4 4 2 2" xfId="16062"/>
    <cellStyle name="RowTitles1-Detail 3 2 3 4 4 3" xfId="16063"/>
    <cellStyle name="RowTitles1-Detail 3 2 3 4 5" xfId="16064"/>
    <cellStyle name="RowTitles1-Detail 3 2 3 4 5 2" xfId="16065"/>
    <cellStyle name="RowTitles1-Detail 3 2 3 4 5 2 2" xfId="16066"/>
    <cellStyle name="RowTitles1-Detail 3 2 3 4 6" xfId="16067"/>
    <cellStyle name="RowTitles1-Detail 3 2 3 4 6 2" xfId="16068"/>
    <cellStyle name="RowTitles1-Detail 3 2 3 4 7" xfId="16069"/>
    <cellStyle name="RowTitles1-Detail 3 2 3 5" xfId="16070"/>
    <cellStyle name="RowTitles1-Detail 3 2 3 5 2" xfId="16071"/>
    <cellStyle name="RowTitles1-Detail 3 2 3 5 2 2" xfId="16072"/>
    <cellStyle name="RowTitles1-Detail 3 2 3 5 2 2 2" xfId="16073"/>
    <cellStyle name="RowTitles1-Detail 3 2 3 5 2 2 2 2" xfId="16074"/>
    <cellStyle name="RowTitles1-Detail 3 2 3 5 2 2 3" xfId="16075"/>
    <cellStyle name="RowTitles1-Detail 3 2 3 5 2 3" xfId="16076"/>
    <cellStyle name="RowTitles1-Detail 3 2 3 5 2 3 2" xfId="16077"/>
    <cellStyle name="RowTitles1-Detail 3 2 3 5 2 3 2 2" xfId="16078"/>
    <cellStyle name="RowTitles1-Detail 3 2 3 5 2 4" xfId="16079"/>
    <cellStyle name="RowTitles1-Detail 3 2 3 5 2 4 2" xfId="16080"/>
    <cellStyle name="RowTitles1-Detail 3 2 3 5 2 5" xfId="16081"/>
    <cellStyle name="RowTitles1-Detail 3 2 3 5 3" xfId="16082"/>
    <cellStyle name="RowTitles1-Detail 3 2 3 5 3 2" xfId="16083"/>
    <cellStyle name="RowTitles1-Detail 3 2 3 5 3 2 2" xfId="16084"/>
    <cellStyle name="RowTitles1-Detail 3 2 3 5 3 2 2 2" xfId="16085"/>
    <cellStyle name="RowTitles1-Detail 3 2 3 5 3 2 3" xfId="16086"/>
    <cellStyle name="RowTitles1-Detail 3 2 3 5 3 3" xfId="16087"/>
    <cellStyle name="RowTitles1-Detail 3 2 3 5 3 3 2" xfId="16088"/>
    <cellStyle name="RowTitles1-Detail 3 2 3 5 3 3 2 2" xfId="16089"/>
    <cellStyle name="RowTitles1-Detail 3 2 3 5 3 4" xfId="16090"/>
    <cellStyle name="RowTitles1-Detail 3 2 3 5 3 4 2" xfId="16091"/>
    <cellStyle name="RowTitles1-Detail 3 2 3 5 3 5" xfId="16092"/>
    <cellStyle name="RowTitles1-Detail 3 2 3 5 4" xfId="16093"/>
    <cellStyle name="RowTitles1-Detail 3 2 3 5 4 2" xfId="16094"/>
    <cellStyle name="RowTitles1-Detail 3 2 3 5 4 2 2" xfId="16095"/>
    <cellStyle name="RowTitles1-Detail 3 2 3 5 4 3" xfId="16096"/>
    <cellStyle name="RowTitles1-Detail 3 2 3 5 5" xfId="16097"/>
    <cellStyle name="RowTitles1-Detail 3 2 3 5 5 2" xfId="16098"/>
    <cellStyle name="RowTitles1-Detail 3 2 3 5 5 2 2" xfId="16099"/>
    <cellStyle name="RowTitles1-Detail 3 2 3 5 6" xfId="16100"/>
    <cellStyle name="RowTitles1-Detail 3 2 3 5 6 2" xfId="16101"/>
    <cellStyle name="RowTitles1-Detail 3 2 3 5 7" xfId="16102"/>
    <cellStyle name="RowTitles1-Detail 3 2 3 6" xfId="16103"/>
    <cellStyle name="RowTitles1-Detail 3 2 3 6 2" xfId="16104"/>
    <cellStyle name="RowTitles1-Detail 3 2 3 6 2 2" xfId="16105"/>
    <cellStyle name="RowTitles1-Detail 3 2 3 6 2 2 2" xfId="16106"/>
    <cellStyle name="RowTitles1-Detail 3 2 3 6 2 2 2 2" xfId="16107"/>
    <cellStyle name="RowTitles1-Detail 3 2 3 6 2 2 3" xfId="16108"/>
    <cellStyle name="RowTitles1-Detail 3 2 3 6 2 3" xfId="16109"/>
    <cellStyle name="RowTitles1-Detail 3 2 3 6 2 3 2" xfId="16110"/>
    <cellStyle name="RowTitles1-Detail 3 2 3 6 2 3 2 2" xfId="16111"/>
    <cellStyle name="RowTitles1-Detail 3 2 3 6 2 4" xfId="16112"/>
    <cellStyle name="RowTitles1-Detail 3 2 3 6 2 4 2" xfId="16113"/>
    <cellStyle name="RowTitles1-Detail 3 2 3 6 2 5" xfId="16114"/>
    <cellStyle name="RowTitles1-Detail 3 2 3 6 3" xfId="16115"/>
    <cellStyle name="RowTitles1-Detail 3 2 3 6 3 2" xfId="16116"/>
    <cellStyle name="RowTitles1-Detail 3 2 3 6 3 2 2" xfId="16117"/>
    <cellStyle name="RowTitles1-Detail 3 2 3 6 3 2 2 2" xfId="16118"/>
    <cellStyle name="RowTitles1-Detail 3 2 3 6 3 2 3" xfId="16119"/>
    <cellStyle name="RowTitles1-Detail 3 2 3 6 3 3" xfId="16120"/>
    <cellStyle name="RowTitles1-Detail 3 2 3 6 3 3 2" xfId="16121"/>
    <cellStyle name="RowTitles1-Detail 3 2 3 6 3 3 2 2" xfId="16122"/>
    <cellStyle name="RowTitles1-Detail 3 2 3 6 3 4" xfId="16123"/>
    <cellStyle name="RowTitles1-Detail 3 2 3 6 3 4 2" xfId="16124"/>
    <cellStyle name="RowTitles1-Detail 3 2 3 6 3 5" xfId="16125"/>
    <cellStyle name="RowTitles1-Detail 3 2 3 6 4" xfId="16126"/>
    <cellStyle name="RowTitles1-Detail 3 2 3 6 4 2" xfId="16127"/>
    <cellStyle name="RowTitles1-Detail 3 2 3 6 4 2 2" xfId="16128"/>
    <cellStyle name="RowTitles1-Detail 3 2 3 6 4 3" xfId="16129"/>
    <cellStyle name="RowTitles1-Detail 3 2 3 6 5" xfId="16130"/>
    <cellStyle name="RowTitles1-Detail 3 2 3 6 5 2" xfId="16131"/>
    <cellStyle name="RowTitles1-Detail 3 2 3 6 5 2 2" xfId="16132"/>
    <cellStyle name="RowTitles1-Detail 3 2 3 6 6" xfId="16133"/>
    <cellStyle name="RowTitles1-Detail 3 2 3 6 6 2" xfId="16134"/>
    <cellStyle name="RowTitles1-Detail 3 2 3 6 7" xfId="16135"/>
    <cellStyle name="RowTitles1-Detail 3 2 3 7" xfId="16136"/>
    <cellStyle name="RowTitles1-Detail 3 2 3 7 2" xfId="16137"/>
    <cellStyle name="RowTitles1-Detail 3 2 3 7 2 2" xfId="16138"/>
    <cellStyle name="RowTitles1-Detail 3 2 3 7 2 2 2" xfId="16139"/>
    <cellStyle name="RowTitles1-Detail 3 2 3 7 2 3" xfId="16140"/>
    <cellStyle name="RowTitles1-Detail 3 2 3 7 3" xfId="16141"/>
    <cellStyle name="RowTitles1-Detail 3 2 3 7 3 2" xfId="16142"/>
    <cellStyle name="RowTitles1-Detail 3 2 3 7 3 2 2" xfId="16143"/>
    <cellStyle name="RowTitles1-Detail 3 2 3 7 4" xfId="16144"/>
    <cellStyle name="RowTitles1-Detail 3 2 3 7 4 2" xfId="16145"/>
    <cellStyle name="RowTitles1-Detail 3 2 3 7 5" xfId="16146"/>
    <cellStyle name="RowTitles1-Detail 3 2 3 8" xfId="16147"/>
    <cellStyle name="RowTitles1-Detail 3 2 3 8 2" xfId="16148"/>
    <cellStyle name="RowTitles1-Detail 3 2 3 9" xfId="16149"/>
    <cellStyle name="RowTitles1-Detail 3 2 3 9 2" xfId="16150"/>
    <cellStyle name="RowTitles1-Detail 3 2 3 9 2 2" xfId="16151"/>
    <cellStyle name="RowTitles1-Detail 3 2 3_STUD aligned by INSTIT" xfId="16152"/>
    <cellStyle name="RowTitles1-Detail 3 2 4" xfId="16153"/>
    <cellStyle name="RowTitles1-Detail 3 2 4 2" xfId="16154"/>
    <cellStyle name="RowTitles1-Detail 3 2 4 2 2" xfId="16155"/>
    <cellStyle name="RowTitles1-Detail 3 2 4 2 2 2" xfId="16156"/>
    <cellStyle name="RowTitles1-Detail 3 2 4 2 2 2 2" xfId="16157"/>
    <cellStyle name="RowTitles1-Detail 3 2 4 2 2 2 2 2" xfId="16158"/>
    <cellStyle name="RowTitles1-Detail 3 2 4 2 2 2 3" xfId="16159"/>
    <cellStyle name="RowTitles1-Detail 3 2 4 2 2 3" xfId="16160"/>
    <cellStyle name="RowTitles1-Detail 3 2 4 2 2 3 2" xfId="16161"/>
    <cellStyle name="RowTitles1-Detail 3 2 4 2 2 3 2 2" xfId="16162"/>
    <cellStyle name="RowTitles1-Detail 3 2 4 2 2 4" xfId="16163"/>
    <cellStyle name="RowTitles1-Detail 3 2 4 2 2 4 2" xfId="16164"/>
    <cellStyle name="RowTitles1-Detail 3 2 4 2 2 5" xfId="16165"/>
    <cellStyle name="RowTitles1-Detail 3 2 4 2 3" xfId="16166"/>
    <cellStyle name="RowTitles1-Detail 3 2 4 2 3 2" xfId="16167"/>
    <cellStyle name="RowTitles1-Detail 3 2 4 2 3 2 2" xfId="16168"/>
    <cellStyle name="RowTitles1-Detail 3 2 4 2 3 2 2 2" xfId="16169"/>
    <cellStyle name="RowTitles1-Detail 3 2 4 2 3 2 3" xfId="16170"/>
    <cellStyle name="RowTitles1-Detail 3 2 4 2 3 3" xfId="16171"/>
    <cellStyle name="RowTitles1-Detail 3 2 4 2 3 3 2" xfId="16172"/>
    <cellStyle name="RowTitles1-Detail 3 2 4 2 3 3 2 2" xfId="16173"/>
    <cellStyle name="RowTitles1-Detail 3 2 4 2 3 4" xfId="16174"/>
    <cellStyle name="RowTitles1-Detail 3 2 4 2 3 4 2" xfId="16175"/>
    <cellStyle name="RowTitles1-Detail 3 2 4 2 3 5" xfId="16176"/>
    <cellStyle name="RowTitles1-Detail 3 2 4 2 4" xfId="16177"/>
    <cellStyle name="RowTitles1-Detail 3 2 4 2 4 2" xfId="16178"/>
    <cellStyle name="RowTitles1-Detail 3 2 4 2 5" xfId="16179"/>
    <cellStyle name="RowTitles1-Detail 3 2 4 2 5 2" xfId="16180"/>
    <cellStyle name="RowTitles1-Detail 3 2 4 2 5 2 2" xfId="16181"/>
    <cellStyle name="RowTitles1-Detail 3 2 4 2 5 3" xfId="16182"/>
    <cellStyle name="RowTitles1-Detail 3 2 4 2 6" xfId="16183"/>
    <cellStyle name="RowTitles1-Detail 3 2 4 2 6 2" xfId="16184"/>
    <cellStyle name="RowTitles1-Detail 3 2 4 2 6 2 2" xfId="16185"/>
    <cellStyle name="RowTitles1-Detail 3 2 4 2 7" xfId="16186"/>
    <cellStyle name="RowTitles1-Detail 3 2 4 2 7 2" xfId="16187"/>
    <cellStyle name="RowTitles1-Detail 3 2 4 2 8" xfId="16188"/>
    <cellStyle name="RowTitles1-Detail 3 2 4 3" xfId="16189"/>
    <cellStyle name="RowTitles1-Detail 3 2 4 3 2" xfId="16190"/>
    <cellStyle name="RowTitles1-Detail 3 2 4 3 2 2" xfId="16191"/>
    <cellStyle name="RowTitles1-Detail 3 2 4 3 2 2 2" xfId="16192"/>
    <cellStyle name="RowTitles1-Detail 3 2 4 3 2 2 2 2" xfId="16193"/>
    <cellStyle name="RowTitles1-Detail 3 2 4 3 2 2 3" xfId="16194"/>
    <cellStyle name="RowTitles1-Detail 3 2 4 3 2 3" xfId="16195"/>
    <cellStyle name="RowTitles1-Detail 3 2 4 3 2 3 2" xfId="16196"/>
    <cellStyle name="RowTitles1-Detail 3 2 4 3 2 3 2 2" xfId="16197"/>
    <cellStyle name="RowTitles1-Detail 3 2 4 3 2 4" xfId="16198"/>
    <cellStyle name="RowTitles1-Detail 3 2 4 3 2 4 2" xfId="16199"/>
    <cellStyle name="RowTitles1-Detail 3 2 4 3 2 5" xfId="16200"/>
    <cellStyle name="RowTitles1-Detail 3 2 4 3 3" xfId="16201"/>
    <cellStyle name="RowTitles1-Detail 3 2 4 3 3 2" xfId="16202"/>
    <cellStyle name="RowTitles1-Detail 3 2 4 3 3 2 2" xfId="16203"/>
    <cellStyle name="RowTitles1-Detail 3 2 4 3 3 2 2 2" xfId="16204"/>
    <cellStyle name="RowTitles1-Detail 3 2 4 3 3 2 3" xfId="16205"/>
    <cellStyle name="RowTitles1-Detail 3 2 4 3 3 3" xfId="16206"/>
    <cellStyle name="RowTitles1-Detail 3 2 4 3 3 3 2" xfId="16207"/>
    <cellStyle name="RowTitles1-Detail 3 2 4 3 3 3 2 2" xfId="16208"/>
    <cellStyle name="RowTitles1-Detail 3 2 4 3 3 4" xfId="16209"/>
    <cellStyle name="RowTitles1-Detail 3 2 4 3 3 4 2" xfId="16210"/>
    <cellStyle name="RowTitles1-Detail 3 2 4 3 3 5" xfId="16211"/>
    <cellStyle name="RowTitles1-Detail 3 2 4 3 4" xfId="16212"/>
    <cellStyle name="RowTitles1-Detail 3 2 4 3 4 2" xfId="16213"/>
    <cellStyle name="RowTitles1-Detail 3 2 4 3 5" xfId="16214"/>
    <cellStyle name="RowTitles1-Detail 3 2 4 3 5 2" xfId="16215"/>
    <cellStyle name="RowTitles1-Detail 3 2 4 3 5 2 2" xfId="16216"/>
    <cellStyle name="RowTitles1-Detail 3 2 4 4" xfId="16217"/>
    <cellStyle name="RowTitles1-Detail 3 2 4 4 2" xfId="16218"/>
    <cellStyle name="RowTitles1-Detail 3 2 4 4 2 2" xfId="16219"/>
    <cellStyle name="RowTitles1-Detail 3 2 4 4 2 2 2" xfId="16220"/>
    <cellStyle name="RowTitles1-Detail 3 2 4 4 2 2 2 2" xfId="16221"/>
    <cellStyle name="RowTitles1-Detail 3 2 4 4 2 2 3" xfId="16222"/>
    <cellStyle name="RowTitles1-Detail 3 2 4 4 2 3" xfId="16223"/>
    <cellStyle name="RowTitles1-Detail 3 2 4 4 2 3 2" xfId="16224"/>
    <cellStyle name="RowTitles1-Detail 3 2 4 4 2 3 2 2" xfId="16225"/>
    <cellStyle name="RowTitles1-Detail 3 2 4 4 2 4" xfId="16226"/>
    <cellStyle name="RowTitles1-Detail 3 2 4 4 2 4 2" xfId="16227"/>
    <cellStyle name="RowTitles1-Detail 3 2 4 4 2 5" xfId="16228"/>
    <cellStyle name="RowTitles1-Detail 3 2 4 4 3" xfId="16229"/>
    <cellStyle name="RowTitles1-Detail 3 2 4 4 3 2" xfId="16230"/>
    <cellStyle name="RowTitles1-Detail 3 2 4 4 3 2 2" xfId="16231"/>
    <cellStyle name="RowTitles1-Detail 3 2 4 4 3 2 2 2" xfId="16232"/>
    <cellStyle name="RowTitles1-Detail 3 2 4 4 3 2 3" xfId="16233"/>
    <cellStyle name="RowTitles1-Detail 3 2 4 4 3 3" xfId="16234"/>
    <cellStyle name="RowTitles1-Detail 3 2 4 4 3 3 2" xfId="16235"/>
    <cellStyle name="RowTitles1-Detail 3 2 4 4 3 3 2 2" xfId="16236"/>
    <cellStyle name="RowTitles1-Detail 3 2 4 4 3 4" xfId="16237"/>
    <cellStyle name="RowTitles1-Detail 3 2 4 4 3 4 2" xfId="16238"/>
    <cellStyle name="RowTitles1-Detail 3 2 4 4 3 5" xfId="16239"/>
    <cellStyle name="RowTitles1-Detail 3 2 4 4 4" xfId="16240"/>
    <cellStyle name="RowTitles1-Detail 3 2 4 4 4 2" xfId="16241"/>
    <cellStyle name="RowTitles1-Detail 3 2 4 4 4 2 2" xfId="16242"/>
    <cellStyle name="RowTitles1-Detail 3 2 4 4 4 3" xfId="16243"/>
    <cellStyle name="RowTitles1-Detail 3 2 4 4 5" xfId="16244"/>
    <cellStyle name="RowTitles1-Detail 3 2 4 4 5 2" xfId="16245"/>
    <cellStyle name="RowTitles1-Detail 3 2 4 4 5 2 2" xfId="16246"/>
    <cellStyle name="RowTitles1-Detail 3 2 4 4 6" xfId="16247"/>
    <cellStyle name="RowTitles1-Detail 3 2 4 4 6 2" xfId="16248"/>
    <cellStyle name="RowTitles1-Detail 3 2 4 4 7" xfId="16249"/>
    <cellStyle name="RowTitles1-Detail 3 2 4 5" xfId="16250"/>
    <cellStyle name="RowTitles1-Detail 3 2 4 5 2" xfId="16251"/>
    <cellStyle name="RowTitles1-Detail 3 2 4 5 2 2" xfId="16252"/>
    <cellStyle name="RowTitles1-Detail 3 2 4 5 2 2 2" xfId="16253"/>
    <cellStyle name="RowTitles1-Detail 3 2 4 5 2 2 2 2" xfId="16254"/>
    <cellStyle name="RowTitles1-Detail 3 2 4 5 2 2 3" xfId="16255"/>
    <cellStyle name="RowTitles1-Detail 3 2 4 5 2 3" xfId="16256"/>
    <cellStyle name="RowTitles1-Detail 3 2 4 5 2 3 2" xfId="16257"/>
    <cellStyle name="RowTitles1-Detail 3 2 4 5 2 3 2 2" xfId="16258"/>
    <cellStyle name="RowTitles1-Detail 3 2 4 5 2 4" xfId="16259"/>
    <cellStyle name="RowTitles1-Detail 3 2 4 5 2 4 2" xfId="16260"/>
    <cellStyle name="RowTitles1-Detail 3 2 4 5 2 5" xfId="16261"/>
    <cellStyle name="RowTitles1-Detail 3 2 4 5 3" xfId="16262"/>
    <cellStyle name="RowTitles1-Detail 3 2 4 5 3 2" xfId="16263"/>
    <cellStyle name="RowTitles1-Detail 3 2 4 5 3 2 2" xfId="16264"/>
    <cellStyle name="RowTitles1-Detail 3 2 4 5 3 2 2 2" xfId="16265"/>
    <cellStyle name="RowTitles1-Detail 3 2 4 5 3 2 3" xfId="16266"/>
    <cellStyle name="RowTitles1-Detail 3 2 4 5 3 3" xfId="16267"/>
    <cellStyle name="RowTitles1-Detail 3 2 4 5 3 3 2" xfId="16268"/>
    <cellStyle name="RowTitles1-Detail 3 2 4 5 3 3 2 2" xfId="16269"/>
    <cellStyle name="RowTitles1-Detail 3 2 4 5 3 4" xfId="16270"/>
    <cellStyle name="RowTitles1-Detail 3 2 4 5 3 4 2" xfId="16271"/>
    <cellStyle name="RowTitles1-Detail 3 2 4 5 3 5" xfId="16272"/>
    <cellStyle name="RowTitles1-Detail 3 2 4 5 4" xfId="16273"/>
    <cellStyle name="RowTitles1-Detail 3 2 4 5 4 2" xfId="16274"/>
    <cellStyle name="RowTitles1-Detail 3 2 4 5 4 2 2" xfId="16275"/>
    <cellStyle name="RowTitles1-Detail 3 2 4 5 4 3" xfId="16276"/>
    <cellStyle name="RowTitles1-Detail 3 2 4 5 5" xfId="16277"/>
    <cellStyle name="RowTitles1-Detail 3 2 4 5 5 2" xfId="16278"/>
    <cellStyle name="RowTitles1-Detail 3 2 4 5 5 2 2" xfId="16279"/>
    <cellStyle name="RowTitles1-Detail 3 2 4 5 6" xfId="16280"/>
    <cellStyle name="RowTitles1-Detail 3 2 4 5 6 2" xfId="16281"/>
    <cellStyle name="RowTitles1-Detail 3 2 4 5 7" xfId="16282"/>
    <cellStyle name="RowTitles1-Detail 3 2 4 6" xfId="16283"/>
    <cellStyle name="RowTitles1-Detail 3 2 4 6 2" xfId="16284"/>
    <cellStyle name="RowTitles1-Detail 3 2 4 6 2 2" xfId="16285"/>
    <cellStyle name="RowTitles1-Detail 3 2 4 6 2 2 2" xfId="16286"/>
    <cellStyle name="RowTitles1-Detail 3 2 4 6 2 2 2 2" xfId="16287"/>
    <cellStyle name="RowTitles1-Detail 3 2 4 6 2 2 3" xfId="16288"/>
    <cellStyle name="RowTitles1-Detail 3 2 4 6 2 3" xfId="16289"/>
    <cellStyle name="RowTitles1-Detail 3 2 4 6 2 3 2" xfId="16290"/>
    <cellStyle name="RowTitles1-Detail 3 2 4 6 2 3 2 2" xfId="16291"/>
    <cellStyle name="RowTitles1-Detail 3 2 4 6 2 4" xfId="16292"/>
    <cellStyle name="RowTitles1-Detail 3 2 4 6 2 4 2" xfId="16293"/>
    <cellStyle name="RowTitles1-Detail 3 2 4 6 2 5" xfId="16294"/>
    <cellStyle name="RowTitles1-Detail 3 2 4 6 3" xfId="16295"/>
    <cellStyle name="RowTitles1-Detail 3 2 4 6 3 2" xfId="16296"/>
    <cellStyle name="RowTitles1-Detail 3 2 4 6 3 2 2" xfId="16297"/>
    <cellStyle name="RowTitles1-Detail 3 2 4 6 3 2 2 2" xfId="16298"/>
    <cellStyle name="RowTitles1-Detail 3 2 4 6 3 2 3" xfId="16299"/>
    <cellStyle name="RowTitles1-Detail 3 2 4 6 3 3" xfId="16300"/>
    <cellStyle name="RowTitles1-Detail 3 2 4 6 3 3 2" xfId="16301"/>
    <cellStyle name="RowTitles1-Detail 3 2 4 6 3 3 2 2" xfId="16302"/>
    <cellStyle name="RowTitles1-Detail 3 2 4 6 3 4" xfId="16303"/>
    <cellStyle name="RowTitles1-Detail 3 2 4 6 3 4 2" xfId="16304"/>
    <cellStyle name="RowTitles1-Detail 3 2 4 6 3 5" xfId="16305"/>
    <cellStyle name="RowTitles1-Detail 3 2 4 6 4" xfId="16306"/>
    <cellStyle name="RowTitles1-Detail 3 2 4 6 4 2" xfId="16307"/>
    <cellStyle name="RowTitles1-Detail 3 2 4 6 4 2 2" xfId="16308"/>
    <cellStyle name="RowTitles1-Detail 3 2 4 6 4 3" xfId="16309"/>
    <cellStyle name="RowTitles1-Detail 3 2 4 6 5" xfId="16310"/>
    <cellStyle name="RowTitles1-Detail 3 2 4 6 5 2" xfId="16311"/>
    <cellStyle name="RowTitles1-Detail 3 2 4 6 5 2 2" xfId="16312"/>
    <cellStyle name="RowTitles1-Detail 3 2 4 6 6" xfId="16313"/>
    <cellStyle name="RowTitles1-Detail 3 2 4 6 6 2" xfId="16314"/>
    <cellStyle name="RowTitles1-Detail 3 2 4 6 7" xfId="16315"/>
    <cellStyle name="RowTitles1-Detail 3 2 4 7" xfId="16316"/>
    <cellStyle name="RowTitles1-Detail 3 2 4 7 2" xfId="16317"/>
    <cellStyle name="RowTitles1-Detail 3 2 4 7 2 2" xfId="16318"/>
    <cellStyle name="RowTitles1-Detail 3 2 4 7 2 2 2" xfId="16319"/>
    <cellStyle name="RowTitles1-Detail 3 2 4 7 2 3" xfId="16320"/>
    <cellStyle name="RowTitles1-Detail 3 2 4 7 3" xfId="16321"/>
    <cellStyle name="RowTitles1-Detail 3 2 4 7 3 2" xfId="16322"/>
    <cellStyle name="RowTitles1-Detail 3 2 4 7 3 2 2" xfId="16323"/>
    <cellStyle name="RowTitles1-Detail 3 2 4 7 4" xfId="16324"/>
    <cellStyle name="RowTitles1-Detail 3 2 4 7 4 2" xfId="16325"/>
    <cellStyle name="RowTitles1-Detail 3 2 4 7 5" xfId="16326"/>
    <cellStyle name="RowTitles1-Detail 3 2 4 8" xfId="16327"/>
    <cellStyle name="RowTitles1-Detail 3 2 4 8 2" xfId="16328"/>
    <cellStyle name="RowTitles1-Detail 3 2 4 8 2 2" xfId="16329"/>
    <cellStyle name="RowTitles1-Detail 3 2 4 8 2 2 2" xfId="16330"/>
    <cellStyle name="RowTitles1-Detail 3 2 4 8 2 3" xfId="16331"/>
    <cellStyle name="RowTitles1-Detail 3 2 4 8 3" xfId="16332"/>
    <cellStyle name="RowTitles1-Detail 3 2 4 8 3 2" xfId="16333"/>
    <cellStyle name="RowTitles1-Detail 3 2 4 8 3 2 2" xfId="16334"/>
    <cellStyle name="RowTitles1-Detail 3 2 4 8 4" xfId="16335"/>
    <cellStyle name="RowTitles1-Detail 3 2 4 8 4 2" xfId="16336"/>
    <cellStyle name="RowTitles1-Detail 3 2 4 8 5" xfId="16337"/>
    <cellStyle name="RowTitles1-Detail 3 2 4 9" xfId="16338"/>
    <cellStyle name="RowTitles1-Detail 3 2 4 9 2" xfId="16339"/>
    <cellStyle name="RowTitles1-Detail 3 2 4 9 2 2" xfId="16340"/>
    <cellStyle name="RowTitles1-Detail 3 2 4_STUD aligned by INSTIT" xfId="16341"/>
    <cellStyle name="RowTitles1-Detail 3 2 5" xfId="16342"/>
    <cellStyle name="RowTitles1-Detail 3 2 5 2" xfId="16343"/>
    <cellStyle name="RowTitles1-Detail 3 2 5 2 2" xfId="16344"/>
    <cellStyle name="RowTitles1-Detail 3 2 5 2 2 2" xfId="16345"/>
    <cellStyle name="RowTitles1-Detail 3 2 5 2 2 2 2" xfId="16346"/>
    <cellStyle name="RowTitles1-Detail 3 2 5 2 2 2 2 2" xfId="16347"/>
    <cellStyle name="RowTitles1-Detail 3 2 5 2 2 2 3" xfId="16348"/>
    <cellStyle name="RowTitles1-Detail 3 2 5 2 2 3" xfId="16349"/>
    <cellStyle name="RowTitles1-Detail 3 2 5 2 2 3 2" xfId="16350"/>
    <cellStyle name="RowTitles1-Detail 3 2 5 2 2 3 2 2" xfId="16351"/>
    <cellStyle name="RowTitles1-Detail 3 2 5 2 2 4" xfId="16352"/>
    <cellStyle name="RowTitles1-Detail 3 2 5 2 2 4 2" xfId="16353"/>
    <cellStyle name="RowTitles1-Detail 3 2 5 2 2 5" xfId="16354"/>
    <cellStyle name="RowTitles1-Detail 3 2 5 2 3" xfId="16355"/>
    <cellStyle name="RowTitles1-Detail 3 2 5 2 3 2" xfId="16356"/>
    <cellStyle name="RowTitles1-Detail 3 2 5 2 3 2 2" xfId="16357"/>
    <cellStyle name="RowTitles1-Detail 3 2 5 2 3 2 2 2" xfId="16358"/>
    <cellStyle name="RowTitles1-Detail 3 2 5 2 3 2 3" xfId="16359"/>
    <cellStyle name="RowTitles1-Detail 3 2 5 2 3 3" xfId="16360"/>
    <cellStyle name="RowTitles1-Detail 3 2 5 2 3 3 2" xfId="16361"/>
    <cellStyle name="RowTitles1-Detail 3 2 5 2 3 3 2 2" xfId="16362"/>
    <cellStyle name="RowTitles1-Detail 3 2 5 2 3 4" xfId="16363"/>
    <cellStyle name="RowTitles1-Detail 3 2 5 2 3 4 2" xfId="16364"/>
    <cellStyle name="RowTitles1-Detail 3 2 5 2 3 5" xfId="16365"/>
    <cellStyle name="RowTitles1-Detail 3 2 5 2 4" xfId="16366"/>
    <cellStyle name="RowTitles1-Detail 3 2 5 2 4 2" xfId="16367"/>
    <cellStyle name="RowTitles1-Detail 3 2 5 2 5" xfId="16368"/>
    <cellStyle name="RowTitles1-Detail 3 2 5 2 5 2" xfId="16369"/>
    <cellStyle name="RowTitles1-Detail 3 2 5 2 5 2 2" xfId="16370"/>
    <cellStyle name="RowTitles1-Detail 3 2 5 2 5 3" xfId="16371"/>
    <cellStyle name="RowTitles1-Detail 3 2 5 2 6" xfId="16372"/>
    <cellStyle name="RowTitles1-Detail 3 2 5 2 6 2" xfId="16373"/>
    <cellStyle name="RowTitles1-Detail 3 2 5 2 6 2 2" xfId="16374"/>
    <cellStyle name="RowTitles1-Detail 3 2 5 3" xfId="16375"/>
    <cellStyle name="RowTitles1-Detail 3 2 5 3 2" xfId="16376"/>
    <cellStyle name="RowTitles1-Detail 3 2 5 3 2 2" xfId="16377"/>
    <cellStyle name="RowTitles1-Detail 3 2 5 3 2 2 2" xfId="16378"/>
    <cellStyle name="RowTitles1-Detail 3 2 5 3 2 2 2 2" xfId="16379"/>
    <cellStyle name="RowTitles1-Detail 3 2 5 3 2 2 3" xfId="16380"/>
    <cellStyle name="RowTitles1-Detail 3 2 5 3 2 3" xfId="16381"/>
    <cellStyle name="RowTitles1-Detail 3 2 5 3 2 3 2" xfId="16382"/>
    <cellStyle name="RowTitles1-Detail 3 2 5 3 2 3 2 2" xfId="16383"/>
    <cellStyle name="RowTitles1-Detail 3 2 5 3 2 4" xfId="16384"/>
    <cellStyle name="RowTitles1-Detail 3 2 5 3 2 4 2" xfId="16385"/>
    <cellStyle name="RowTitles1-Detail 3 2 5 3 2 5" xfId="16386"/>
    <cellStyle name="RowTitles1-Detail 3 2 5 3 3" xfId="16387"/>
    <cellStyle name="RowTitles1-Detail 3 2 5 3 3 2" xfId="16388"/>
    <cellStyle name="RowTitles1-Detail 3 2 5 3 3 2 2" xfId="16389"/>
    <cellStyle name="RowTitles1-Detail 3 2 5 3 3 2 2 2" xfId="16390"/>
    <cellStyle name="RowTitles1-Detail 3 2 5 3 3 2 3" xfId="16391"/>
    <cellStyle name="RowTitles1-Detail 3 2 5 3 3 3" xfId="16392"/>
    <cellStyle name="RowTitles1-Detail 3 2 5 3 3 3 2" xfId="16393"/>
    <cellStyle name="RowTitles1-Detail 3 2 5 3 3 3 2 2" xfId="16394"/>
    <cellStyle name="RowTitles1-Detail 3 2 5 3 3 4" xfId="16395"/>
    <cellStyle name="RowTitles1-Detail 3 2 5 3 3 4 2" xfId="16396"/>
    <cellStyle name="RowTitles1-Detail 3 2 5 3 3 5" xfId="16397"/>
    <cellStyle name="RowTitles1-Detail 3 2 5 3 4" xfId="16398"/>
    <cellStyle name="RowTitles1-Detail 3 2 5 3 4 2" xfId="16399"/>
    <cellStyle name="RowTitles1-Detail 3 2 5 3 5" xfId="16400"/>
    <cellStyle name="RowTitles1-Detail 3 2 5 3 5 2" xfId="16401"/>
    <cellStyle name="RowTitles1-Detail 3 2 5 3 5 2 2" xfId="16402"/>
    <cellStyle name="RowTitles1-Detail 3 2 5 3 6" xfId="16403"/>
    <cellStyle name="RowTitles1-Detail 3 2 5 3 6 2" xfId="16404"/>
    <cellStyle name="RowTitles1-Detail 3 2 5 3 7" xfId="16405"/>
    <cellStyle name="RowTitles1-Detail 3 2 5 4" xfId="16406"/>
    <cellStyle name="RowTitles1-Detail 3 2 5 4 2" xfId="16407"/>
    <cellStyle name="RowTitles1-Detail 3 2 5 4 2 2" xfId="16408"/>
    <cellStyle name="RowTitles1-Detail 3 2 5 4 2 2 2" xfId="16409"/>
    <cellStyle name="RowTitles1-Detail 3 2 5 4 2 2 2 2" xfId="16410"/>
    <cellStyle name="RowTitles1-Detail 3 2 5 4 2 2 3" xfId="16411"/>
    <cellStyle name="RowTitles1-Detail 3 2 5 4 2 3" xfId="16412"/>
    <cellStyle name="RowTitles1-Detail 3 2 5 4 2 3 2" xfId="16413"/>
    <cellStyle name="RowTitles1-Detail 3 2 5 4 2 3 2 2" xfId="16414"/>
    <cellStyle name="RowTitles1-Detail 3 2 5 4 2 4" xfId="16415"/>
    <cellStyle name="RowTitles1-Detail 3 2 5 4 2 4 2" xfId="16416"/>
    <cellStyle name="RowTitles1-Detail 3 2 5 4 2 5" xfId="16417"/>
    <cellStyle name="RowTitles1-Detail 3 2 5 4 3" xfId="16418"/>
    <cellStyle name="RowTitles1-Detail 3 2 5 4 3 2" xfId="16419"/>
    <cellStyle name="RowTitles1-Detail 3 2 5 4 3 2 2" xfId="16420"/>
    <cellStyle name="RowTitles1-Detail 3 2 5 4 3 2 2 2" xfId="16421"/>
    <cellStyle name="RowTitles1-Detail 3 2 5 4 3 2 3" xfId="16422"/>
    <cellStyle name="RowTitles1-Detail 3 2 5 4 3 3" xfId="16423"/>
    <cellStyle name="RowTitles1-Detail 3 2 5 4 3 3 2" xfId="16424"/>
    <cellStyle name="RowTitles1-Detail 3 2 5 4 3 3 2 2" xfId="16425"/>
    <cellStyle name="RowTitles1-Detail 3 2 5 4 3 4" xfId="16426"/>
    <cellStyle name="RowTitles1-Detail 3 2 5 4 3 4 2" xfId="16427"/>
    <cellStyle name="RowTitles1-Detail 3 2 5 4 3 5" xfId="16428"/>
    <cellStyle name="RowTitles1-Detail 3 2 5 4 4" xfId="16429"/>
    <cellStyle name="RowTitles1-Detail 3 2 5 4 4 2" xfId="16430"/>
    <cellStyle name="RowTitles1-Detail 3 2 5 4 5" xfId="16431"/>
    <cellStyle name="RowTitles1-Detail 3 2 5 4 5 2" xfId="16432"/>
    <cellStyle name="RowTitles1-Detail 3 2 5 4 5 2 2" xfId="16433"/>
    <cellStyle name="RowTitles1-Detail 3 2 5 4 5 3" xfId="16434"/>
    <cellStyle name="RowTitles1-Detail 3 2 5 4 6" xfId="16435"/>
    <cellStyle name="RowTitles1-Detail 3 2 5 4 6 2" xfId="16436"/>
    <cellStyle name="RowTitles1-Detail 3 2 5 4 6 2 2" xfId="16437"/>
    <cellStyle name="RowTitles1-Detail 3 2 5 4 7" xfId="16438"/>
    <cellStyle name="RowTitles1-Detail 3 2 5 4 7 2" xfId="16439"/>
    <cellStyle name="RowTitles1-Detail 3 2 5 4 8" xfId="16440"/>
    <cellStyle name="RowTitles1-Detail 3 2 5 5" xfId="16441"/>
    <cellStyle name="RowTitles1-Detail 3 2 5 5 2" xfId="16442"/>
    <cellStyle name="RowTitles1-Detail 3 2 5 5 2 2" xfId="16443"/>
    <cellStyle name="RowTitles1-Detail 3 2 5 5 2 2 2" xfId="16444"/>
    <cellStyle name="RowTitles1-Detail 3 2 5 5 2 2 2 2" xfId="16445"/>
    <cellStyle name="RowTitles1-Detail 3 2 5 5 2 2 3" xfId="16446"/>
    <cellStyle name="RowTitles1-Detail 3 2 5 5 2 3" xfId="16447"/>
    <cellStyle name="RowTitles1-Detail 3 2 5 5 2 3 2" xfId="16448"/>
    <cellStyle name="RowTitles1-Detail 3 2 5 5 2 3 2 2" xfId="16449"/>
    <cellStyle name="RowTitles1-Detail 3 2 5 5 2 4" xfId="16450"/>
    <cellStyle name="RowTitles1-Detail 3 2 5 5 2 4 2" xfId="16451"/>
    <cellStyle name="RowTitles1-Detail 3 2 5 5 2 5" xfId="16452"/>
    <cellStyle name="RowTitles1-Detail 3 2 5 5 3" xfId="16453"/>
    <cellStyle name="RowTitles1-Detail 3 2 5 5 3 2" xfId="16454"/>
    <cellStyle name="RowTitles1-Detail 3 2 5 5 3 2 2" xfId="16455"/>
    <cellStyle name="RowTitles1-Detail 3 2 5 5 3 2 2 2" xfId="16456"/>
    <cellStyle name="RowTitles1-Detail 3 2 5 5 3 2 3" xfId="16457"/>
    <cellStyle name="RowTitles1-Detail 3 2 5 5 3 3" xfId="16458"/>
    <cellStyle name="RowTitles1-Detail 3 2 5 5 3 3 2" xfId="16459"/>
    <cellStyle name="RowTitles1-Detail 3 2 5 5 3 3 2 2" xfId="16460"/>
    <cellStyle name="RowTitles1-Detail 3 2 5 5 3 4" xfId="16461"/>
    <cellStyle name="RowTitles1-Detail 3 2 5 5 3 4 2" xfId="16462"/>
    <cellStyle name="RowTitles1-Detail 3 2 5 5 3 5" xfId="16463"/>
    <cellStyle name="RowTitles1-Detail 3 2 5 5 4" xfId="16464"/>
    <cellStyle name="RowTitles1-Detail 3 2 5 5 4 2" xfId="16465"/>
    <cellStyle name="RowTitles1-Detail 3 2 5 5 4 2 2" xfId="16466"/>
    <cellStyle name="RowTitles1-Detail 3 2 5 5 4 3" xfId="16467"/>
    <cellStyle name="RowTitles1-Detail 3 2 5 5 5" xfId="16468"/>
    <cellStyle name="RowTitles1-Detail 3 2 5 5 5 2" xfId="16469"/>
    <cellStyle name="RowTitles1-Detail 3 2 5 5 5 2 2" xfId="16470"/>
    <cellStyle name="RowTitles1-Detail 3 2 5 5 6" xfId="16471"/>
    <cellStyle name="RowTitles1-Detail 3 2 5 5 6 2" xfId="16472"/>
    <cellStyle name="RowTitles1-Detail 3 2 5 5 7" xfId="16473"/>
    <cellStyle name="RowTitles1-Detail 3 2 5 6" xfId="16474"/>
    <cellStyle name="RowTitles1-Detail 3 2 5 6 2" xfId="16475"/>
    <cellStyle name="RowTitles1-Detail 3 2 5 6 2 2" xfId="16476"/>
    <cellStyle name="RowTitles1-Detail 3 2 5 6 2 2 2" xfId="16477"/>
    <cellStyle name="RowTitles1-Detail 3 2 5 6 2 2 2 2" xfId="16478"/>
    <cellStyle name="RowTitles1-Detail 3 2 5 6 2 2 3" xfId="16479"/>
    <cellStyle name="RowTitles1-Detail 3 2 5 6 2 3" xfId="16480"/>
    <cellStyle name="RowTitles1-Detail 3 2 5 6 2 3 2" xfId="16481"/>
    <cellStyle name="RowTitles1-Detail 3 2 5 6 2 3 2 2" xfId="16482"/>
    <cellStyle name="RowTitles1-Detail 3 2 5 6 2 4" xfId="16483"/>
    <cellStyle name="RowTitles1-Detail 3 2 5 6 2 4 2" xfId="16484"/>
    <cellStyle name="RowTitles1-Detail 3 2 5 6 2 5" xfId="16485"/>
    <cellStyle name="RowTitles1-Detail 3 2 5 6 3" xfId="16486"/>
    <cellStyle name="RowTitles1-Detail 3 2 5 6 3 2" xfId="16487"/>
    <cellStyle name="RowTitles1-Detail 3 2 5 6 3 2 2" xfId="16488"/>
    <cellStyle name="RowTitles1-Detail 3 2 5 6 3 2 2 2" xfId="16489"/>
    <cellStyle name="RowTitles1-Detail 3 2 5 6 3 2 3" xfId="16490"/>
    <cellStyle name="RowTitles1-Detail 3 2 5 6 3 3" xfId="16491"/>
    <cellStyle name="RowTitles1-Detail 3 2 5 6 3 3 2" xfId="16492"/>
    <cellStyle name="RowTitles1-Detail 3 2 5 6 3 3 2 2" xfId="16493"/>
    <cellStyle name="RowTitles1-Detail 3 2 5 6 3 4" xfId="16494"/>
    <cellStyle name="RowTitles1-Detail 3 2 5 6 3 4 2" xfId="16495"/>
    <cellStyle name="RowTitles1-Detail 3 2 5 6 3 5" xfId="16496"/>
    <cellStyle name="RowTitles1-Detail 3 2 5 6 4" xfId="16497"/>
    <cellStyle name="RowTitles1-Detail 3 2 5 6 4 2" xfId="16498"/>
    <cellStyle name="RowTitles1-Detail 3 2 5 6 4 2 2" xfId="16499"/>
    <cellStyle name="RowTitles1-Detail 3 2 5 6 4 3" xfId="16500"/>
    <cellStyle name="RowTitles1-Detail 3 2 5 6 5" xfId="16501"/>
    <cellStyle name="RowTitles1-Detail 3 2 5 6 5 2" xfId="16502"/>
    <cellStyle name="RowTitles1-Detail 3 2 5 6 5 2 2" xfId="16503"/>
    <cellStyle name="RowTitles1-Detail 3 2 5 6 6" xfId="16504"/>
    <cellStyle name="RowTitles1-Detail 3 2 5 6 6 2" xfId="16505"/>
    <cellStyle name="RowTitles1-Detail 3 2 5 6 7" xfId="16506"/>
    <cellStyle name="RowTitles1-Detail 3 2 5 7" xfId="16507"/>
    <cellStyle name="RowTitles1-Detail 3 2 5 7 2" xfId="16508"/>
    <cellStyle name="RowTitles1-Detail 3 2 5 7 2 2" xfId="16509"/>
    <cellStyle name="RowTitles1-Detail 3 2 5 7 2 2 2" xfId="16510"/>
    <cellStyle name="RowTitles1-Detail 3 2 5 7 2 3" xfId="16511"/>
    <cellStyle name="RowTitles1-Detail 3 2 5 7 3" xfId="16512"/>
    <cellStyle name="RowTitles1-Detail 3 2 5 7 3 2" xfId="16513"/>
    <cellStyle name="RowTitles1-Detail 3 2 5 7 3 2 2" xfId="16514"/>
    <cellStyle name="RowTitles1-Detail 3 2 5 7 4" xfId="16515"/>
    <cellStyle name="RowTitles1-Detail 3 2 5 7 4 2" xfId="16516"/>
    <cellStyle name="RowTitles1-Detail 3 2 5 7 5" xfId="16517"/>
    <cellStyle name="RowTitles1-Detail 3 2 5 8" xfId="16518"/>
    <cellStyle name="RowTitles1-Detail 3 2 5 8 2" xfId="16519"/>
    <cellStyle name="RowTitles1-Detail 3 2 5 9" xfId="16520"/>
    <cellStyle name="RowTitles1-Detail 3 2 5 9 2" xfId="16521"/>
    <cellStyle name="RowTitles1-Detail 3 2 5 9 2 2" xfId="16522"/>
    <cellStyle name="RowTitles1-Detail 3 2 5_STUD aligned by INSTIT" xfId="16523"/>
    <cellStyle name="RowTitles1-Detail 3 2 6" xfId="16524"/>
    <cellStyle name="RowTitles1-Detail 3 2 6 2" xfId="16525"/>
    <cellStyle name="RowTitles1-Detail 3 2 6 2 2" xfId="16526"/>
    <cellStyle name="RowTitles1-Detail 3 2 6 2 2 2" xfId="16527"/>
    <cellStyle name="RowTitles1-Detail 3 2 6 2 2 2 2" xfId="16528"/>
    <cellStyle name="RowTitles1-Detail 3 2 6 2 2 3" xfId="16529"/>
    <cellStyle name="RowTitles1-Detail 3 2 6 2 3" xfId="16530"/>
    <cellStyle name="RowTitles1-Detail 3 2 6 2 3 2" xfId="16531"/>
    <cellStyle name="RowTitles1-Detail 3 2 6 2 3 2 2" xfId="16532"/>
    <cellStyle name="RowTitles1-Detail 3 2 6 2 4" xfId="16533"/>
    <cellStyle name="RowTitles1-Detail 3 2 6 2 4 2" xfId="16534"/>
    <cellStyle name="RowTitles1-Detail 3 2 6 2 5" xfId="16535"/>
    <cellStyle name="RowTitles1-Detail 3 2 6 3" xfId="16536"/>
    <cellStyle name="RowTitles1-Detail 3 2 6 3 2" xfId="16537"/>
    <cellStyle name="RowTitles1-Detail 3 2 6 3 2 2" xfId="16538"/>
    <cellStyle name="RowTitles1-Detail 3 2 6 3 2 2 2" xfId="16539"/>
    <cellStyle name="RowTitles1-Detail 3 2 6 3 2 3" xfId="16540"/>
    <cellStyle name="RowTitles1-Detail 3 2 6 3 3" xfId="16541"/>
    <cellStyle name="RowTitles1-Detail 3 2 6 3 3 2" xfId="16542"/>
    <cellStyle name="RowTitles1-Detail 3 2 6 3 3 2 2" xfId="16543"/>
    <cellStyle name="RowTitles1-Detail 3 2 6 3 4" xfId="16544"/>
    <cellStyle name="RowTitles1-Detail 3 2 6 3 4 2" xfId="16545"/>
    <cellStyle name="RowTitles1-Detail 3 2 6 3 5" xfId="16546"/>
    <cellStyle name="RowTitles1-Detail 3 2 6 4" xfId="16547"/>
    <cellStyle name="RowTitles1-Detail 3 2 6 4 2" xfId="16548"/>
    <cellStyle name="RowTitles1-Detail 3 2 6 5" xfId="16549"/>
    <cellStyle name="RowTitles1-Detail 3 2 6 5 2" xfId="16550"/>
    <cellStyle name="RowTitles1-Detail 3 2 6 5 2 2" xfId="16551"/>
    <cellStyle name="RowTitles1-Detail 3 2 6 5 3" xfId="16552"/>
    <cellStyle name="RowTitles1-Detail 3 2 6 6" xfId="16553"/>
    <cellStyle name="RowTitles1-Detail 3 2 6 6 2" xfId="16554"/>
    <cellStyle name="RowTitles1-Detail 3 2 6 6 2 2" xfId="16555"/>
    <cellStyle name="RowTitles1-Detail 3 2 7" xfId="16556"/>
    <cellStyle name="RowTitles1-Detail 3 2 7 2" xfId="16557"/>
    <cellStyle name="RowTitles1-Detail 3 2 7 2 2" xfId="16558"/>
    <cellStyle name="RowTitles1-Detail 3 2 7 2 2 2" xfId="16559"/>
    <cellStyle name="RowTitles1-Detail 3 2 7 2 2 2 2" xfId="16560"/>
    <cellStyle name="RowTitles1-Detail 3 2 7 2 2 3" xfId="16561"/>
    <cellStyle name="RowTitles1-Detail 3 2 7 2 3" xfId="16562"/>
    <cellStyle name="RowTitles1-Detail 3 2 7 2 3 2" xfId="16563"/>
    <cellStyle name="RowTitles1-Detail 3 2 7 2 3 2 2" xfId="16564"/>
    <cellStyle name="RowTitles1-Detail 3 2 7 2 4" xfId="16565"/>
    <cellStyle name="RowTitles1-Detail 3 2 7 2 4 2" xfId="16566"/>
    <cellStyle name="RowTitles1-Detail 3 2 7 2 5" xfId="16567"/>
    <cellStyle name="RowTitles1-Detail 3 2 7 3" xfId="16568"/>
    <cellStyle name="RowTitles1-Detail 3 2 7 3 2" xfId="16569"/>
    <cellStyle name="RowTitles1-Detail 3 2 7 3 2 2" xfId="16570"/>
    <cellStyle name="RowTitles1-Detail 3 2 7 3 2 2 2" xfId="16571"/>
    <cellStyle name="RowTitles1-Detail 3 2 7 3 2 3" xfId="16572"/>
    <cellStyle name="RowTitles1-Detail 3 2 7 3 3" xfId="16573"/>
    <cellStyle name="RowTitles1-Detail 3 2 7 3 3 2" xfId="16574"/>
    <cellStyle name="RowTitles1-Detail 3 2 7 3 3 2 2" xfId="16575"/>
    <cellStyle name="RowTitles1-Detail 3 2 7 3 4" xfId="16576"/>
    <cellStyle name="RowTitles1-Detail 3 2 7 3 4 2" xfId="16577"/>
    <cellStyle name="RowTitles1-Detail 3 2 7 3 5" xfId="16578"/>
    <cellStyle name="RowTitles1-Detail 3 2 7 4" xfId="16579"/>
    <cellStyle name="RowTitles1-Detail 3 2 7 4 2" xfId="16580"/>
    <cellStyle name="RowTitles1-Detail 3 2 7 5" xfId="16581"/>
    <cellStyle name="RowTitles1-Detail 3 2 7 5 2" xfId="16582"/>
    <cellStyle name="RowTitles1-Detail 3 2 7 5 2 2" xfId="16583"/>
    <cellStyle name="RowTitles1-Detail 3 2 7 6" xfId="16584"/>
    <cellStyle name="RowTitles1-Detail 3 2 7 6 2" xfId="16585"/>
    <cellStyle name="RowTitles1-Detail 3 2 7 7" xfId="16586"/>
    <cellStyle name="RowTitles1-Detail 3 2 8" xfId="16587"/>
    <cellStyle name="RowTitles1-Detail 3 2 8 2" xfId="16588"/>
    <cellStyle name="RowTitles1-Detail 3 2 8 2 2" xfId="16589"/>
    <cellStyle name="RowTitles1-Detail 3 2 8 2 2 2" xfId="16590"/>
    <cellStyle name="RowTitles1-Detail 3 2 8 2 2 2 2" xfId="16591"/>
    <cellStyle name="RowTitles1-Detail 3 2 8 2 2 3" xfId="16592"/>
    <cellStyle name="RowTitles1-Detail 3 2 8 2 3" xfId="16593"/>
    <cellStyle name="RowTitles1-Detail 3 2 8 2 3 2" xfId="16594"/>
    <cellStyle name="RowTitles1-Detail 3 2 8 2 3 2 2" xfId="16595"/>
    <cellStyle name="RowTitles1-Detail 3 2 8 2 4" xfId="16596"/>
    <cellStyle name="RowTitles1-Detail 3 2 8 2 4 2" xfId="16597"/>
    <cellStyle name="RowTitles1-Detail 3 2 8 2 5" xfId="16598"/>
    <cellStyle name="RowTitles1-Detail 3 2 8 3" xfId="16599"/>
    <cellStyle name="RowTitles1-Detail 3 2 8 3 2" xfId="16600"/>
    <cellStyle name="RowTitles1-Detail 3 2 8 3 2 2" xfId="16601"/>
    <cellStyle name="RowTitles1-Detail 3 2 8 3 2 2 2" xfId="16602"/>
    <cellStyle name="RowTitles1-Detail 3 2 8 3 2 3" xfId="16603"/>
    <cellStyle name="RowTitles1-Detail 3 2 8 3 3" xfId="16604"/>
    <cellStyle name="RowTitles1-Detail 3 2 8 3 3 2" xfId="16605"/>
    <cellStyle name="RowTitles1-Detail 3 2 8 3 3 2 2" xfId="16606"/>
    <cellStyle name="RowTitles1-Detail 3 2 8 3 4" xfId="16607"/>
    <cellStyle name="RowTitles1-Detail 3 2 8 3 4 2" xfId="16608"/>
    <cellStyle name="RowTitles1-Detail 3 2 8 3 5" xfId="16609"/>
    <cellStyle name="RowTitles1-Detail 3 2 8 4" xfId="16610"/>
    <cellStyle name="RowTitles1-Detail 3 2 8 4 2" xfId="16611"/>
    <cellStyle name="RowTitles1-Detail 3 2 8 5" xfId="16612"/>
    <cellStyle name="RowTitles1-Detail 3 2 8 5 2" xfId="16613"/>
    <cellStyle name="RowTitles1-Detail 3 2 8 5 2 2" xfId="16614"/>
    <cellStyle name="RowTitles1-Detail 3 2 8 5 3" xfId="16615"/>
    <cellStyle name="RowTitles1-Detail 3 2 8 6" xfId="16616"/>
    <cellStyle name="RowTitles1-Detail 3 2 8 6 2" xfId="16617"/>
    <cellStyle name="RowTitles1-Detail 3 2 8 6 2 2" xfId="16618"/>
    <cellStyle name="RowTitles1-Detail 3 2 8 7" xfId="16619"/>
    <cellStyle name="RowTitles1-Detail 3 2 8 7 2" xfId="16620"/>
    <cellStyle name="RowTitles1-Detail 3 2 8 8" xfId="16621"/>
    <cellStyle name="RowTitles1-Detail 3 2 9" xfId="16622"/>
    <cellStyle name="RowTitles1-Detail 3 2 9 2" xfId="16623"/>
    <cellStyle name="RowTitles1-Detail 3 2 9 2 2" xfId="16624"/>
    <cellStyle name="RowTitles1-Detail 3 2 9 2 2 2" xfId="16625"/>
    <cellStyle name="RowTitles1-Detail 3 2 9 2 2 2 2" xfId="16626"/>
    <cellStyle name="RowTitles1-Detail 3 2 9 2 2 3" xfId="16627"/>
    <cellStyle name="RowTitles1-Detail 3 2 9 2 3" xfId="16628"/>
    <cellStyle name="RowTitles1-Detail 3 2 9 2 3 2" xfId="16629"/>
    <cellStyle name="RowTitles1-Detail 3 2 9 2 3 2 2" xfId="16630"/>
    <cellStyle name="RowTitles1-Detail 3 2 9 2 4" xfId="16631"/>
    <cellStyle name="RowTitles1-Detail 3 2 9 2 4 2" xfId="16632"/>
    <cellStyle name="RowTitles1-Detail 3 2 9 2 5" xfId="16633"/>
    <cellStyle name="RowTitles1-Detail 3 2 9 3" xfId="16634"/>
    <cellStyle name="RowTitles1-Detail 3 2 9 3 2" xfId="16635"/>
    <cellStyle name="RowTitles1-Detail 3 2 9 3 2 2" xfId="16636"/>
    <cellStyle name="RowTitles1-Detail 3 2 9 3 2 2 2" xfId="16637"/>
    <cellStyle name="RowTitles1-Detail 3 2 9 3 2 3" xfId="16638"/>
    <cellStyle name="RowTitles1-Detail 3 2 9 3 3" xfId="16639"/>
    <cellStyle name="RowTitles1-Detail 3 2 9 3 3 2" xfId="16640"/>
    <cellStyle name="RowTitles1-Detail 3 2 9 3 3 2 2" xfId="16641"/>
    <cellStyle name="RowTitles1-Detail 3 2 9 3 4" xfId="16642"/>
    <cellStyle name="RowTitles1-Detail 3 2 9 3 4 2" xfId="16643"/>
    <cellStyle name="RowTitles1-Detail 3 2 9 3 5" xfId="16644"/>
    <cellStyle name="RowTitles1-Detail 3 2 9 4" xfId="16645"/>
    <cellStyle name="RowTitles1-Detail 3 2 9 4 2" xfId="16646"/>
    <cellStyle name="RowTitles1-Detail 3 2 9 4 2 2" xfId="16647"/>
    <cellStyle name="RowTitles1-Detail 3 2 9 4 3" xfId="16648"/>
    <cellStyle name="RowTitles1-Detail 3 2 9 5" xfId="16649"/>
    <cellStyle name="RowTitles1-Detail 3 2 9 5 2" xfId="16650"/>
    <cellStyle name="RowTitles1-Detail 3 2 9 5 2 2" xfId="16651"/>
    <cellStyle name="RowTitles1-Detail 3 2 9 6" xfId="16652"/>
    <cellStyle name="RowTitles1-Detail 3 2 9 6 2" xfId="16653"/>
    <cellStyle name="RowTitles1-Detail 3 2 9 7" xfId="16654"/>
    <cellStyle name="RowTitles1-Detail 3 2_STUD aligned by INSTIT" xfId="16655"/>
    <cellStyle name="RowTitles1-Detail 3 3" xfId="16656"/>
    <cellStyle name="RowTitles1-Detail 3 3 10" xfId="16657"/>
    <cellStyle name="RowTitles1-Detail 3 3 10 2" xfId="16658"/>
    <cellStyle name="RowTitles1-Detail 3 3 10 2 2" xfId="16659"/>
    <cellStyle name="RowTitles1-Detail 3 3 10 2 2 2" xfId="16660"/>
    <cellStyle name="RowTitles1-Detail 3 3 10 2 3" xfId="16661"/>
    <cellStyle name="RowTitles1-Detail 3 3 10 3" xfId="16662"/>
    <cellStyle name="RowTitles1-Detail 3 3 10 3 2" xfId="16663"/>
    <cellStyle name="RowTitles1-Detail 3 3 10 3 2 2" xfId="16664"/>
    <cellStyle name="RowTitles1-Detail 3 3 10 4" xfId="16665"/>
    <cellStyle name="RowTitles1-Detail 3 3 10 4 2" xfId="16666"/>
    <cellStyle name="RowTitles1-Detail 3 3 10 5" xfId="16667"/>
    <cellStyle name="RowTitles1-Detail 3 3 11" xfId="16668"/>
    <cellStyle name="RowTitles1-Detail 3 3 11 2" xfId="16669"/>
    <cellStyle name="RowTitles1-Detail 3 3 12" xfId="16670"/>
    <cellStyle name="RowTitles1-Detail 3 3 12 2" xfId="16671"/>
    <cellStyle name="RowTitles1-Detail 3 3 12 2 2" xfId="16672"/>
    <cellStyle name="RowTitles1-Detail 3 3 2" xfId="16673"/>
    <cellStyle name="RowTitles1-Detail 3 3 2 2" xfId="16674"/>
    <cellStyle name="RowTitles1-Detail 3 3 2 2 2" xfId="16675"/>
    <cellStyle name="RowTitles1-Detail 3 3 2 2 2 2" xfId="16676"/>
    <cellStyle name="RowTitles1-Detail 3 3 2 2 2 2 2" xfId="16677"/>
    <cellStyle name="RowTitles1-Detail 3 3 2 2 2 2 2 2" xfId="16678"/>
    <cellStyle name="RowTitles1-Detail 3 3 2 2 2 2 3" xfId="16679"/>
    <cellStyle name="RowTitles1-Detail 3 3 2 2 2 3" xfId="16680"/>
    <cellStyle name="RowTitles1-Detail 3 3 2 2 2 3 2" xfId="16681"/>
    <cellStyle name="RowTitles1-Detail 3 3 2 2 2 3 2 2" xfId="16682"/>
    <cellStyle name="RowTitles1-Detail 3 3 2 2 2 4" xfId="16683"/>
    <cellStyle name="RowTitles1-Detail 3 3 2 2 2 4 2" xfId="16684"/>
    <cellStyle name="RowTitles1-Detail 3 3 2 2 2 5" xfId="16685"/>
    <cellStyle name="RowTitles1-Detail 3 3 2 2 3" xfId="16686"/>
    <cellStyle name="RowTitles1-Detail 3 3 2 2 3 2" xfId="16687"/>
    <cellStyle name="RowTitles1-Detail 3 3 2 2 3 2 2" xfId="16688"/>
    <cellStyle name="RowTitles1-Detail 3 3 2 2 3 2 2 2" xfId="16689"/>
    <cellStyle name="RowTitles1-Detail 3 3 2 2 3 2 3" xfId="16690"/>
    <cellStyle name="RowTitles1-Detail 3 3 2 2 3 3" xfId="16691"/>
    <cellStyle name="RowTitles1-Detail 3 3 2 2 3 3 2" xfId="16692"/>
    <cellStyle name="RowTitles1-Detail 3 3 2 2 3 3 2 2" xfId="16693"/>
    <cellStyle name="RowTitles1-Detail 3 3 2 2 3 4" xfId="16694"/>
    <cellStyle name="RowTitles1-Detail 3 3 2 2 3 4 2" xfId="16695"/>
    <cellStyle name="RowTitles1-Detail 3 3 2 2 3 5" xfId="16696"/>
    <cellStyle name="RowTitles1-Detail 3 3 2 2 4" xfId="16697"/>
    <cellStyle name="RowTitles1-Detail 3 3 2 2 4 2" xfId="16698"/>
    <cellStyle name="RowTitles1-Detail 3 3 2 2 5" xfId="16699"/>
    <cellStyle name="RowTitles1-Detail 3 3 2 2 5 2" xfId="16700"/>
    <cellStyle name="RowTitles1-Detail 3 3 2 2 5 2 2" xfId="16701"/>
    <cellStyle name="RowTitles1-Detail 3 3 2 3" xfId="16702"/>
    <cellStyle name="RowTitles1-Detail 3 3 2 3 2" xfId="16703"/>
    <cellStyle name="RowTitles1-Detail 3 3 2 3 2 2" xfId="16704"/>
    <cellStyle name="RowTitles1-Detail 3 3 2 3 2 2 2" xfId="16705"/>
    <cellStyle name="RowTitles1-Detail 3 3 2 3 2 2 2 2" xfId="16706"/>
    <cellStyle name="RowTitles1-Detail 3 3 2 3 2 2 3" xfId="16707"/>
    <cellStyle name="RowTitles1-Detail 3 3 2 3 2 3" xfId="16708"/>
    <cellStyle name="RowTitles1-Detail 3 3 2 3 2 3 2" xfId="16709"/>
    <cellStyle name="RowTitles1-Detail 3 3 2 3 2 3 2 2" xfId="16710"/>
    <cellStyle name="RowTitles1-Detail 3 3 2 3 2 4" xfId="16711"/>
    <cellStyle name="RowTitles1-Detail 3 3 2 3 2 4 2" xfId="16712"/>
    <cellStyle name="RowTitles1-Detail 3 3 2 3 2 5" xfId="16713"/>
    <cellStyle name="RowTitles1-Detail 3 3 2 3 3" xfId="16714"/>
    <cellStyle name="RowTitles1-Detail 3 3 2 3 3 2" xfId="16715"/>
    <cellStyle name="RowTitles1-Detail 3 3 2 3 3 2 2" xfId="16716"/>
    <cellStyle name="RowTitles1-Detail 3 3 2 3 3 2 2 2" xfId="16717"/>
    <cellStyle name="RowTitles1-Detail 3 3 2 3 3 2 3" xfId="16718"/>
    <cellStyle name="RowTitles1-Detail 3 3 2 3 3 3" xfId="16719"/>
    <cellStyle name="RowTitles1-Detail 3 3 2 3 3 3 2" xfId="16720"/>
    <cellStyle name="RowTitles1-Detail 3 3 2 3 3 3 2 2" xfId="16721"/>
    <cellStyle name="RowTitles1-Detail 3 3 2 3 3 4" xfId="16722"/>
    <cellStyle name="RowTitles1-Detail 3 3 2 3 3 4 2" xfId="16723"/>
    <cellStyle name="RowTitles1-Detail 3 3 2 3 3 5" xfId="16724"/>
    <cellStyle name="RowTitles1-Detail 3 3 2 3 4" xfId="16725"/>
    <cellStyle name="RowTitles1-Detail 3 3 2 3 4 2" xfId="16726"/>
    <cellStyle name="RowTitles1-Detail 3 3 2 3 5" xfId="16727"/>
    <cellStyle name="RowTitles1-Detail 3 3 2 3 5 2" xfId="16728"/>
    <cellStyle name="RowTitles1-Detail 3 3 2 3 5 2 2" xfId="16729"/>
    <cellStyle name="RowTitles1-Detail 3 3 2 3 5 3" xfId="16730"/>
    <cellStyle name="RowTitles1-Detail 3 3 2 3 6" xfId="16731"/>
    <cellStyle name="RowTitles1-Detail 3 3 2 3 6 2" xfId="16732"/>
    <cellStyle name="RowTitles1-Detail 3 3 2 3 6 2 2" xfId="16733"/>
    <cellStyle name="RowTitles1-Detail 3 3 2 3 7" xfId="16734"/>
    <cellStyle name="RowTitles1-Detail 3 3 2 3 7 2" xfId="16735"/>
    <cellStyle name="RowTitles1-Detail 3 3 2 3 8" xfId="16736"/>
    <cellStyle name="RowTitles1-Detail 3 3 2 4" xfId="16737"/>
    <cellStyle name="RowTitles1-Detail 3 3 2 4 2" xfId="16738"/>
    <cellStyle name="RowTitles1-Detail 3 3 2 4 2 2" xfId="16739"/>
    <cellStyle name="RowTitles1-Detail 3 3 2 4 2 2 2" xfId="16740"/>
    <cellStyle name="RowTitles1-Detail 3 3 2 4 2 2 2 2" xfId="16741"/>
    <cellStyle name="RowTitles1-Detail 3 3 2 4 2 2 3" xfId="16742"/>
    <cellStyle name="RowTitles1-Detail 3 3 2 4 2 3" xfId="16743"/>
    <cellStyle name="RowTitles1-Detail 3 3 2 4 2 3 2" xfId="16744"/>
    <cellStyle name="RowTitles1-Detail 3 3 2 4 2 3 2 2" xfId="16745"/>
    <cellStyle name="RowTitles1-Detail 3 3 2 4 2 4" xfId="16746"/>
    <cellStyle name="RowTitles1-Detail 3 3 2 4 2 4 2" xfId="16747"/>
    <cellStyle name="RowTitles1-Detail 3 3 2 4 2 5" xfId="16748"/>
    <cellStyle name="RowTitles1-Detail 3 3 2 4 3" xfId="16749"/>
    <cellStyle name="RowTitles1-Detail 3 3 2 4 3 2" xfId="16750"/>
    <cellStyle name="RowTitles1-Detail 3 3 2 4 3 2 2" xfId="16751"/>
    <cellStyle name="RowTitles1-Detail 3 3 2 4 3 2 2 2" xfId="16752"/>
    <cellStyle name="RowTitles1-Detail 3 3 2 4 3 2 3" xfId="16753"/>
    <cellStyle name="RowTitles1-Detail 3 3 2 4 3 3" xfId="16754"/>
    <cellStyle name="RowTitles1-Detail 3 3 2 4 3 3 2" xfId="16755"/>
    <cellStyle name="RowTitles1-Detail 3 3 2 4 3 3 2 2" xfId="16756"/>
    <cellStyle name="RowTitles1-Detail 3 3 2 4 3 4" xfId="16757"/>
    <cellStyle name="RowTitles1-Detail 3 3 2 4 3 4 2" xfId="16758"/>
    <cellStyle name="RowTitles1-Detail 3 3 2 4 3 5" xfId="16759"/>
    <cellStyle name="RowTitles1-Detail 3 3 2 4 4" xfId="16760"/>
    <cellStyle name="RowTitles1-Detail 3 3 2 4 4 2" xfId="16761"/>
    <cellStyle name="RowTitles1-Detail 3 3 2 4 4 2 2" xfId="16762"/>
    <cellStyle name="RowTitles1-Detail 3 3 2 4 4 3" xfId="16763"/>
    <cellStyle name="RowTitles1-Detail 3 3 2 4 5" xfId="16764"/>
    <cellStyle name="RowTitles1-Detail 3 3 2 4 5 2" xfId="16765"/>
    <cellStyle name="RowTitles1-Detail 3 3 2 4 5 2 2" xfId="16766"/>
    <cellStyle name="RowTitles1-Detail 3 3 2 4 6" xfId="16767"/>
    <cellStyle name="RowTitles1-Detail 3 3 2 4 6 2" xfId="16768"/>
    <cellStyle name="RowTitles1-Detail 3 3 2 4 7" xfId="16769"/>
    <cellStyle name="RowTitles1-Detail 3 3 2 5" xfId="16770"/>
    <cellStyle name="RowTitles1-Detail 3 3 2 5 2" xfId="16771"/>
    <cellStyle name="RowTitles1-Detail 3 3 2 5 2 2" xfId="16772"/>
    <cellStyle name="RowTitles1-Detail 3 3 2 5 2 2 2" xfId="16773"/>
    <cellStyle name="RowTitles1-Detail 3 3 2 5 2 2 2 2" xfId="16774"/>
    <cellStyle name="RowTitles1-Detail 3 3 2 5 2 2 3" xfId="16775"/>
    <cellStyle name="RowTitles1-Detail 3 3 2 5 2 3" xfId="16776"/>
    <cellStyle name="RowTitles1-Detail 3 3 2 5 2 3 2" xfId="16777"/>
    <cellStyle name="RowTitles1-Detail 3 3 2 5 2 3 2 2" xfId="16778"/>
    <cellStyle name="RowTitles1-Detail 3 3 2 5 2 4" xfId="16779"/>
    <cellStyle name="RowTitles1-Detail 3 3 2 5 2 4 2" xfId="16780"/>
    <cellStyle name="RowTitles1-Detail 3 3 2 5 2 5" xfId="16781"/>
    <cellStyle name="RowTitles1-Detail 3 3 2 5 3" xfId="16782"/>
    <cellStyle name="RowTitles1-Detail 3 3 2 5 3 2" xfId="16783"/>
    <cellStyle name="RowTitles1-Detail 3 3 2 5 3 2 2" xfId="16784"/>
    <cellStyle name="RowTitles1-Detail 3 3 2 5 3 2 2 2" xfId="16785"/>
    <cellStyle name="RowTitles1-Detail 3 3 2 5 3 2 3" xfId="16786"/>
    <cellStyle name="RowTitles1-Detail 3 3 2 5 3 3" xfId="16787"/>
    <cellStyle name="RowTitles1-Detail 3 3 2 5 3 3 2" xfId="16788"/>
    <cellStyle name="RowTitles1-Detail 3 3 2 5 3 3 2 2" xfId="16789"/>
    <cellStyle name="RowTitles1-Detail 3 3 2 5 3 4" xfId="16790"/>
    <cellStyle name="RowTitles1-Detail 3 3 2 5 3 4 2" xfId="16791"/>
    <cellStyle name="RowTitles1-Detail 3 3 2 5 3 5" xfId="16792"/>
    <cellStyle name="RowTitles1-Detail 3 3 2 5 4" xfId="16793"/>
    <cellStyle name="RowTitles1-Detail 3 3 2 5 4 2" xfId="16794"/>
    <cellStyle name="RowTitles1-Detail 3 3 2 5 4 2 2" xfId="16795"/>
    <cellStyle name="RowTitles1-Detail 3 3 2 5 4 3" xfId="16796"/>
    <cellStyle name="RowTitles1-Detail 3 3 2 5 5" xfId="16797"/>
    <cellStyle name="RowTitles1-Detail 3 3 2 5 5 2" xfId="16798"/>
    <cellStyle name="RowTitles1-Detail 3 3 2 5 5 2 2" xfId="16799"/>
    <cellStyle name="RowTitles1-Detail 3 3 2 5 6" xfId="16800"/>
    <cellStyle name="RowTitles1-Detail 3 3 2 5 6 2" xfId="16801"/>
    <cellStyle name="RowTitles1-Detail 3 3 2 5 7" xfId="16802"/>
    <cellStyle name="RowTitles1-Detail 3 3 2 6" xfId="16803"/>
    <cellStyle name="RowTitles1-Detail 3 3 2 6 2" xfId="16804"/>
    <cellStyle name="RowTitles1-Detail 3 3 2 6 2 2" xfId="16805"/>
    <cellStyle name="RowTitles1-Detail 3 3 2 6 2 2 2" xfId="16806"/>
    <cellStyle name="RowTitles1-Detail 3 3 2 6 2 2 2 2" xfId="16807"/>
    <cellStyle name="RowTitles1-Detail 3 3 2 6 2 2 3" xfId="16808"/>
    <cellStyle name="RowTitles1-Detail 3 3 2 6 2 3" xfId="16809"/>
    <cellStyle name="RowTitles1-Detail 3 3 2 6 2 3 2" xfId="16810"/>
    <cellStyle name="RowTitles1-Detail 3 3 2 6 2 3 2 2" xfId="16811"/>
    <cellStyle name="RowTitles1-Detail 3 3 2 6 2 4" xfId="16812"/>
    <cellStyle name="RowTitles1-Detail 3 3 2 6 2 4 2" xfId="16813"/>
    <cellStyle name="RowTitles1-Detail 3 3 2 6 2 5" xfId="16814"/>
    <cellStyle name="RowTitles1-Detail 3 3 2 6 3" xfId="16815"/>
    <cellStyle name="RowTitles1-Detail 3 3 2 6 3 2" xfId="16816"/>
    <cellStyle name="RowTitles1-Detail 3 3 2 6 3 2 2" xfId="16817"/>
    <cellStyle name="RowTitles1-Detail 3 3 2 6 3 2 2 2" xfId="16818"/>
    <cellStyle name="RowTitles1-Detail 3 3 2 6 3 2 3" xfId="16819"/>
    <cellStyle name="RowTitles1-Detail 3 3 2 6 3 3" xfId="16820"/>
    <cellStyle name="RowTitles1-Detail 3 3 2 6 3 3 2" xfId="16821"/>
    <cellStyle name="RowTitles1-Detail 3 3 2 6 3 3 2 2" xfId="16822"/>
    <cellStyle name="RowTitles1-Detail 3 3 2 6 3 4" xfId="16823"/>
    <cellStyle name="RowTitles1-Detail 3 3 2 6 3 4 2" xfId="16824"/>
    <cellStyle name="RowTitles1-Detail 3 3 2 6 3 5" xfId="16825"/>
    <cellStyle name="RowTitles1-Detail 3 3 2 6 4" xfId="16826"/>
    <cellStyle name="RowTitles1-Detail 3 3 2 6 4 2" xfId="16827"/>
    <cellStyle name="RowTitles1-Detail 3 3 2 6 4 2 2" xfId="16828"/>
    <cellStyle name="RowTitles1-Detail 3 3 2 6 4 3" xfId="16829"/>
    <cellStyle name="RowTitles1-Detail 3 3 2 6 5" xfId="16830"/>
    <cellStyle name="RowTitles1-Detail 3 3 2 6 5 2" xfId="16831"/>
    <cellStyle name="RowTitles1-Detail 3 3 2 6 5 2 2" xfId="16832"/>
    <cellStyle name="RowTitles1-Detail 3 3 2 6 6" xfId="16833"/>
    <cellStyle name="RowTitles1-Detail 3 3 2 6 6 2" xfId="16834"/>
    <cellStyle name="RowTitles1-Detail 3 3 2 6 7" xfId="16835"/>
    <cellStyle name="RowTitles1-Detail 3 3 2 7" xfId="16836"/>
    <cellStyle name="RowTitles1-Detail 3 3 2 7 2" xfId="16837"/>
    <cellStyle name="RowTitles1-Detail 3 3 2 7 2 2" xfId="16838"/>
    <cellStyle name="RowTitles1-Detail 3 3 2 7 2 2 2" xfId="16839"/>
    <cellStyle name="RowTitles1-Detail 3 3 2 7 2 3" xfId="16840"/>
    <cellStyle name="RowTitles1-Detail 3 3 2 7 3" xfId="16841"/>
    <cellStyle name="RowTitles1-Detail 3 3 2 7 3 2" xfId="16842"/>
    <cellStyle name="RowTitles1-Detail 3 3 2 7 3 2 2" xfId="16843"/>
    <cellStyle name="RowTitles1-Detail 3 3 2 7 4" xfId="16844"/>
    <cellStyle name="RowTitles1-Detail 3 3 2 7 4 2" xfId="16845"/>
    <cellStyle name="RowTitles1-Detail 3 3 2 7 5" xfId="16846"/>
    <cellStyle name="RowTitles1-Detail 3 3 2 8" xfId="16847"/>
    <cellStyle name="RowTitles1-Detail 3 3 2 8 2" xfId="16848"/>
    <cellStyle name="RowTitles1-Detail 3 3 2 9" xfId="16849"/>
    <cellStyle name="RowTitles1-Detail 3 3 2 9 2" xfId="16850"/>
    <cellStyle name="RowTitles1-Detail 3 3 2 9 2 2" xfId="16851"/>
    <cellStyle name="RowTitles1-Detail 3 3 2_STUD aligned by INSTIT" xfId="16852"/>
    <cellStyle name="RowTitles1-Detail 3 3 3" xfId="16853"/>
    <cellStyle name="RowTitles1-Detail 3 3 3 2" xfId="16854"/>
    <cellStyle name="RowTitles1-Detail 3 3 3 2 2" xfId="16855"/>
    <cellStyle name="RowTitles1-Detail 3 3 3 2 2 2" xfId="16856"/>
    <cellStyle name="RowTitles1-Detail 3 3 3 2 2 2 2" xfId="16857"/>
    <cellStyle name="RowTitles1-Detail 3 3 3 2 2 2 2 2" xfId="16858"/>
    <cellStyle name="RowTitles1-Detail 3 3 3 2 2 2 3" xfId="16859"/>
    <cellStyle name="RowTitles1-Detail 3 3 3 2 2 3" xfId="16860"/>
    <cellStyle name="RowTitles1-Detail 3 3 3 2 2 3 2" xfId="16861"/>
    <cellStyle name="RowTitles1-Detail 3 3 3 2 2 3 2 2" xfId="16862"/>
    <cellStyle name="RowTitles1-Detail 3 3 3 2 2 4" xfId="16863"/>
    <cellStyle name="RowTitles1-Detail 3 3 3 2 2 4 2" xfId="16864"/>
    <cellStyle name="RowTitles1-Detail 3 3 3 2 2 5" xfId="16865"/>
    <cellStyle name="RowTitles1-Detail 3 3 3 2 3" xfId="16866"/>
    <cellStyle name="RowTitles1-Detail 3 3 3 2 3 2" xfId="16867"/>
    <cellStyle name="RowTitles1-Detail 3 3 3 2 3 2 2" xfId="16868"/>
    <cellStyle name="RowTitles1-Detail 3 3 3 2 3 2 2 2" xfId="16869"/>
    <cellStyle name="RowTitles1-Detail 3 3 3 2 3 2 3" xfId="16870"/>
    <cellStyle name="RowTitles1-Detail 3 3 3 2 3 3" xfId="16871"/>
    <cellStyle name="RowTitles1-Detail 3 3 3 2 3 3 2" xfId="16872"/>
    <cellStyle name="RowTitles1-Detail 3 3 3 2 3 3 2 2" xfId="16873"/>
    <cellStyle name="RowTitles1-Detail 3 3 3 2 3 4" xfId="16874"/>
    <cellStyle name="RowTitles1-Detail 3 3 3 2 3 4 2" xfId="16875"/>
    <cellStyle name="RowTitles1-Detail 3 3 3 2 3 5" xfId="16876"/>
    <cellStyle name="RowTitles1-Detail 3 3 3 2 4" xfId="16877"/>
    <cellStyle name="RowTitles1-Detail 3 3 3 2 4 2" xfId="16878"/>
    <cellStyle name="RowTitles1-Detail 3 3 3 2 5" xfId="16879"/>
    <cellStyle name="RowTitles1-Detail 3 3 3 2 5 2" xfId="16880"/>
    <cellStyle name="RowTitles1-Detail 3 3 3 2 5 2 2" xfId="16881"/>
    <cellStyle name="RowTitles1-Detail 3 3 3 2 5 3" xfId="16882"/>
    <cellStyle name="RowTitles1-Detail 3 3 3 2 6" xfId="16883"/>
    <cellStyle name="RowTitles1-Detail 3 3 3 2 6 2" xfId="16884"/>
    <cellStyle name="RowTitles1-Detail 3 3 3 2 6 2 2" xfId="16885"/>
    <cellStyle name="RowTitles1-Detail 3 3 3 2 7" xfId="16886"/>
    <cellStyle name="RowTitles1-Detail 3 3 3 2 7 2" xfId="16887"/>
    <cellStyle name="RowTitles1-Detail 3 3 3 2 8" xfId="16888"/>
    <cellStyle name="RowTitles1-Detail 3 3 3 3" xfId="16889"/>
    <cellStyle name="RowTitles1-Detail 3 3 3 3 2" xfId="16890"/>
    <cellStyle name="RowTitles1-Detail 3 3 3 3 2 2" xfId="16891"/>
    <cellStyle name="RowTitles1-Detail 3 3 3 3 2 2 2" xfId="16892"/>
    <cellStyle name="RowTitles1-Detail 3 3 3 3 2 2 2 2" xfId="16893"/>
    <cellStyle name="RowTitles1-Detail 3 3 3 3 2 2 3" xfId="16894"/>
    <cellStyle name="RowTitles1-Detail 3 3 3 3 2 3" xfId="16895"/>
    <cellStyle name="RowTitles1-Detail 3 3 3 3 2 3 2" xfId="16896"/>
    <cellStyle name="RowTitles1-Detail 3 3 3 3 2 3 2 2" xfId="16897"/>
    <cellStyle name="RowTitles1-Detail 3 3 3 3 2 4" xfId="16898"/>
    <cellStyle name="RowTitles1-Detail 3 3 3 3 2 4 2" xfId="16899"/>
    <cellStyle name="RowTitles1-Detail 3 3 3 3 2 5" xfId="16900"/>
    <cellStyle name="RowTitles1-Detail 3 3 3 3 3" xfId="16901"/>
    <cellStyle name="RowTitles1-Detail 3 3 3 3 3 2" xfId="16902"/>
    <cellStyle name="RowTitles1-Detail 3 3 3 3 3 2 2" xfId="16903"/>
    <cellStyle name="RowTitles1-Detail 3 3 3 3 3 2 2 2" xfId="16904"/>
    <cellStyle name="RowTitles1-Detail 3 3 3 3 3 2 3" xfId="16905"/>
    <cellStyle name="RowTitles1-Detail 3 3 3 3 3 3" xfId="16906"/>
    <cellStyle name="RowTitles1-Detail 3 3 3 3 3 3 2" xfId="16907"/>
    <cellStyle name="RowTitles1-Detail 3 3 3 3 3 3 2 2" xfId="16908"/>
    <cellStyle name="RowTitles1-Detail 3 3 3 3 3 4" xfId="16909"/>
    <cellStyle name="RowTitles1-Detail 3 3 3 3 3 4 2" xfId="16910"/>
    <cellStyle name="RowTitles1-Detail 3 3 3 3 3 5" xfId="16911"/>
    <cellStyle name="RowTitles1-Detail 3 3 3 3 4" xfId="16912"/>
    <cellStyle name="RowTitles1-Detail 3 3 3 3 4 2" xfId="16913"/>
    <cellStyle name="RowTitles1-Detail 3 3 3 3 5" xfId="16914"/>
    <cellStyle name="RowTitles1-Detail 3 3 3 3 5 2" xfId="16915"/>
    <cellStyle name="RowTitles1-Detail 3 3 3 3 5 2 2" xfId="16916"/>
    <cellStyle name="RowTitles1-Detail 3 3 3 4" xfId="16917"/>
    <cellStyle name="RowTitles1-Detail 3 3 3 4 2" xfId="16918"/>
    <cellStyle name="RowTitles1-Detail 3 3 3 4 2 2" xfId="16919"/>
    <cellStyle name="RowTitles1-Detail 3 3 3 4 2 2 2" xfId="16920"/>
    <cellStyle name="RowTitles1-Detail 3 3 3 4 2 2 2 2" xfId="16921"/>
    <cellStyle name="RowTitles1-Detail 3 3 3 4 2 2 3" xfId="16922"/>
    <cellStyle name="RowTitles1-Detail 3 3 3 4 2 3" xfId="16923"/>
    <cellStyle name="RowTitles1-Detail 3 3 3 4 2 3 2" xfId="16924"/>
    <cellStyle name="RowTitles1-Detail 3 3 3 4 2 3 2 2" xfId="16925"/>
    <cellStyle name="RowTitles1-Detail 3 3 3 4 2 4" xfId="16926"/>
    <cellStyle name="RowTitles1-Detail 3 3 3 4 2 4 2" xfId="16927"/>
    <cellStyle name="RowTitles1-Detail 3 3 3 4 2 5" xfId="16928"/>
    <cellStyle name="RowTitles1-Detail 3 3 3 4 3" xfId="16929"/>
    <cellStyle name="RowTitles1-Detail 3 3 3 4 3 2" xfId="16930"/>
    <cellStyle name="RowTitles1-Detail 3 3 3 4 3 2 2" xfId="16931"/>
    <cellStyle name="RowTitles1-Detail 3 3 3 4 3 2 2 2" xfId="16932"/>
    <cellStyle name="RowTitles1-Detail 3 3 3 4 3 2 3" xfId="16933"/>
    <cellStyle name="RowTitles1-Detail 3 3 3 4 3 3" xfId="16934"/>
    <cellStyle name="RowTitles1-Detail 3 3 3 4 3 3 2" xfId="16935"/>
    <cellStyle name="RowTitles1-Detail 3 3 3 4 3 3 2 2" xfId="16936"/>
    <cellStyle name="RowTitles1-Detail 3 3 3 4 3 4" xfId="16937"/>
    <cellStyle name="RowTitles1-Detail 3 3 3 4 3 4 2" xfId="16938"/>
    <cellStyle name="RowTitles1-Detail 3 3 3 4 3 5" xfId="16939"/>
    <cellStyle name="RowTitles1-Detail 3 3 3 4 4" xfId="16940"/>
    <cellStyle name="RowTitles1-Detail 3 3 3 4 4 2" xfId="16941"/>
    <cellStyle name="RowTitles1-Detail 3 3 3 4 4 2 2" xfId="16942"/>
    <cellStyle name="RowTitles1-Detail 3 3 3 4 4 3" xfId="16943"/>
    <cellStyle name="RowTitles1-Detail 3 3 3 4 5" xfId="16944"/>
    <cellStyle name="RowTitles1-Detail 3 3 3 4 5 2" xfId="16945"/>
    <cellStyle name="RowTitles1-Detail 3 3 3 4 5 2 2" xfId="16946"/>
    <cellStyle name="RowTitles1-Detail 3 3 3 4 6" xfId="16947"/>
    <cellStyle name="RowTitles1-Detail 3 3 3 4 6 2" xfId="16948"/>
    <cellStyle name="RowTitles1-Detail 3 3 3 4 7" xfId="16949"/>
    <cellStyle name="RowTitles1-Detail 3 3 3 5" xfId="16950"/>
    <cellStyle name="RowTitles1-Detail 3 3 3 5 2" xfId="16951"/>
    <cellStyle name="RowTitles1-Detail 3 3 3 5 2 2" xfId="16952"/>
    <cellStyle name="RowTitles1-Detail 3 3 3 5 2 2 2" xfId="16953"/>
    <cellStyle name="RowTitles1-Detail 3 3 3 5 2 2 2 2" xfId="16954"/>
    <cellStyle name="RowTitles1-Detail 3 3 3 5 2 2 3" xfId="16955"/>
    <cellStyle name="RowTitles1-Detail 3 3 3 5 2 3" xfId="16956"/>
    <cellStyle name="RowTitles1-Detail 3 3 3 5 2 3 2" xfId="16957"/>
    <cellStyle name="RowTitles1-Detail 3 3 3 5 2 3 2 2" xfId="16958"/>
    <cellStyle name="RowTitles1-Detail 3 3 3 5 2 4" xfId="16959"/>
    <cellStyle name="RowTitles1-Detail 3 3 3 5 2 4 2" xfId="16960"/>
    <cellStyle name="RowTitles1-Detail 3 3 3 5 2 5" xfId="16961"/>
    <cellStyle name="RowTitles1-Detail 3 3 3 5 3" xfId="16962"/>
    <cellStyle name="RowTitles1-Detail 3 3 3 5 3 2" xfId="16963"/>
    <cellStyle name="RowTitles1-Detail 3 3 3 5 3 2 2" xfId="16964"/>
    <cellStyle name="RowTitles1-Detail 3 3 3 5 3 2 2 2" xfId="16965"/>
    <cellStyle name="RowTitles1-Detail 3 3 3 5 3 2 3" xfId="16966"/>
    <cellStyle name="RowTitles1-Detail 3 3 3 5 3 3" xfId="16967"/>
    <cellStyle name="RowTitles1-Detail 3 3 3 5 3 3 2" xfId="16968"/>
    <cellStyle name="RowTitles1-Detail 3 3 3 5 3 3 2 2" xfId="16969"/>
    <cellStyle name="RowTitles1-Detail 3 3 3 5 3 4" xfId="16970"/>
    <cellStyle name="RowTitles1-Detail 3 3 3 5 3 4 2" xfId="16971"/>
    <cellStyle name="RowTitles1-Detail 3 3 3 5 3 5" xfId="16972"/>
    <cellStyle name="RowTitles1-Detail 3 3 3 5 4" xfId="16973"/>
    <cellStyle name="RowTitles1-Detail 3 3 3 5 4 2" xfId="16974"/>
    <cellStyle name="RowTitles1-Detail 3 3 3 5 4 2 2" xfId="16975"/>
    <cellStyle name="RowTitles1-Detail 3 3 3 5 4 3" xfId="16976"/>
    <cellStyle name="RowTitles1-Detail 3 3 3 5 5" xfId="16977"/>
    <cellStyle name="RowTitles1-Detail 3 3 3 5 5 2" xfId="16978"/>
    <cellStyle name="RowTitles1-Detail 3 3 3 5 5 2 2" xfId="16979"/>
    <cellStyle name="RowTitles1-Detail 3 3 3 5 6" xfId="16980"/>
    <cellStyle name="RowTitles1-Detail 3 3 3 5 6 2" xfId="16981"/>
    <cellStyle name="RowTitles1-Detail 3 3 3 5 7" xfId="16982"/>
    <cellStyle name="RowTitles1-Detail 3 3 3 6" xfId="16983"/>
    <cellStyle name="RowTitles1-Detail 3 3 3 6 2" xfId="16984"/>
    <cellStyle name="RowTitles1-Detail 3 3 3 6 2 2" xfId="16985"/>
    <cellStyle name="RowTitles1-Detail 3 3 3 6 2 2 2" xfId="16986"/>
    <cellStyle name="RowTitles1-Detail 3 3 3 6 2 2 2 2" xfId="16987"/>
    <cellStyle name="RowTitles1-Detail 3 3 3 6 2 2 3" xfId="16988"/>
    <cellStyle name="RowTitles1-Detail 3 3 3 6 2 3" xfId="16989"/>
    <cellStyle name="RowTitles1-Detail 3 3 3 6 2 3 2" xfId="16990"/>
    <cellStyle name="RowTitles1-Detail 3 3 3 6 2 3 2 2" xfId="16991"/>
    <cellStyle name="RowTitles1-Detail 3 3 3 6 2 4" xfId="16992"/>
    <cellStyle name="RowTitles1-Detail 3 3 3 6 2 4 2" xfId="16993"/>
    <cellStyle name="RowTitles1-Detail 3 3 3 6 2 5" xfId="16994"/>
    <cellStyle name="RowTitles1-Detail 3 3 3 6 3" xfId="16995"/>
    <cellStyle name="RowTitles1-Detail 3 3 3 6 3 2" xfId="16996"/>
    <cellStyle name="RowTitles1-Detail 3 3 3 6 3 2 2" xfId="16997"/>
    <cellStyle name="RowTitles1-Detail 3 3 3 6 3 2 2 2" xfId="16998"/>
    <cellStyle name="RowTitles1-Detail 3 3 3 6 3 2 3" xfId="16999"/>
    <cellStyle name="RowTitles1-Detail 3 3 3 6 3 3" xfId="17000"/>
    <cellStyle name="RowTitles1-Detail 3 3 3 6 3 3 2" xfId="17001"/>
    <cellStyle name="RowTitles1-Detail 3 3 3 6 3 3 2 2" xfId="17002"/>
    <cellStyle name="RowTitles1-Detail 3 3 3 6 3 4" xfId="17003"/>
    <cellStyle name="RowTitles1-Detail 3 3 3 6 3 4 2" xfId="17004"/>
    <cellStyle name="RowTitles1-Detail 3 3 3 6 3 5" xfId="17005"/>
    <cellStyle name="RowTitles1-Detail 3 3 3 6 4" xfId="17006"/>
    <cellStyle name="RowTitles1-Detail 3 3 3 6 4 2" xfId="17007"/>
    <cellStyle name="RowTitles1-Detail 3 3 3 6 4 2 2" xfId="17008"/>
    <cellStyle name="RowTitles1-Detail 3 3 3 6 4 3" xfId="17009"/>
    <cellStyle name="RowTitles1-Detail 3 3 3 6 5" xfId="17010"/>
    <cellStyle name="RowTitles1-Detail 3 3 3 6 5 2" xfId="17011"/>
    <cellStyle name="RowTitles1-Detail 3 3 3 6 5 2 2" xfId="17012"/>
    <cellStyle name="RowTitles1-Detail 3 3 3 6 6" xfId="17013"/>
    <cellStyle name="RowTitles1-Detail 3 3 3 6 6 2" xfId="17014"/>
    <cellStyle name="RowTitles1-Detail 3 3 3 6 7" xfId="17015"/>
    <cellStyle name="RowTitles1-Detail 3 3 3 7" xfId="17016"/>
    <cellStyle name="RowTitles1-Detail 3 3 3 7 2" xfId="17017"/>
    <cellStyle name="RowTitles1-Detail 3 3 3 7 2 2" xfId="17018"/>
    <cellStyle name="RowTitles1-Detail 3 3 3 7 2 2 2" xfId="17019"/>
    <cellStyle name="RowTitles1-Detail 3 3 3 7 2 3" xfId="17020"/>
    <cellStyle name="RowTitles1-Detail 3 3 3 7 3" xfId="17021"/>
    <cellStyle name="RowTitles1-Detail 3 3 3 7 3 2" xfId="17022"/>
    <cellStyle name="RowTitles1-Detail 3 3 3 7 3 2 2" xfId="17023"/>
    <cellStyle name="RowTitles1-Detail 3 3 3 7 4" xfId="17024"/>
    <cellStyle name="RowTitles1-Detail 3 3 3 7 4 2" xfId="17025"/>
    <cellStyle name="RowTitles1-Detail 3 3 3 7 5" xfId="17026"/>
    <cellStyle name="RowTitles1-Detail 3 3 3 8" xfId="17027"/>
    <cellStyle name="RowTitles1-Detail 3 3 3 8 2" xfId="17028"/>
    <cellStyle name="RowTitles1-Detail 3 3 3 8 2 2" xfId="17029"/>
    <cellStyle name="RowTitles1-Detail 3 3 3 8 2 2 2" xfId="17030"/>
    <cellStyle name="RowTitles1-Detail 3 3 3 8 2 3" xfId="17031"/>
    <cellStyle name="RowTitles1-Detail 3 3 3 8 3" xfId="17032"/>
    <cellStyle name="RowTitles1-Detail 3 3 3 8 3 2" xfId="17033"/>
    <cellStyle name="RowTitles1-Detail 3 3 3 8 3 2 2" xfId="17034"/>
    <cellStyle name="RowTitles1-Detail 3 3 3 8 4" xfId="17035"/>
    <cellStyle name="RowTitles1-Detail 3 3 3 8 4 2" xfId="17036"/>
    <cellStyle name="RowTitles1-Detail 3 3 3 8 5" xfId="17037"/>
    <cellStyle name="RowTitles1-Detail 3 3 3 9" xfId="17038"/>
    <cellStyle name="RowTitles1-Detail 3 3 3 9 2" xfId="17039"/>
    <cellStyle name="RowTitles1-Detail 3 3 3 9 2 2" xfId="17040"/>
    <cellStyle name="RowTitles1-Detail 3 3 3_STUD aligned by INSTIT" xfId="17041"/>
    <cellStyle name="RowTitles1-Detail 3 3 4" xfId="17042"/>
    <cellStyle name="RowTitles1-Detail 3 3 4 2" xfId="17043"/>
    <cellStyle name="RowTitles1-Detail 3 3 4 2 2" xfId="17044"/>
    <cellStyle name="RowTitles1-Detail 3 3 4 2 2 2" xfId="17045"/>
    <cellStyle name="RowTitles1-Detail 3 3 4 2 2 2 2" xfId="17046"/>
    <cellStyle name="RowTitles1-Detail 3 3 4 2 2 2 2 2" xfId="17047"/>
    <cellStyle name="RowTitles1-Detail 3 3 4 2 2 2 3" xfId="17048"/>
    <cellStyle name="RowTitles1-Detail 3 3 4 2 2 3" xfId="17049"/>
    <cellStyle name="RowTitles1-Detail 3 3 4 2 2 3 2" xfId="17050"/>
    <cellStyle name="RowTitles1-Detail 3 3 4 2 2 3 2 2" xfId="17051"/>
    <cellStyle name="RowTitles1-Detail 3 3 4 2 2 4" xfId="17052"/>
    <cellStyle name="RowTitles1-Detail 3 3 4 2 2 4 2" xfId="17053"/>
    <cellStyle name="RowTitles1-Detail 3 3 4 2 2 5" xfId="17054"/>
    <cellStyle name="RowTitles1-Detail 3 3 4 2 3" xfId="17055"/>
    <cellStyle name="RowTitles1-Detail 3 3 4 2 3 2" xfId="17056"/>
    <cellStyle name="RowTitles1-Detail 3 3 4 2 3 2 2" xfId="17057"/>
    <cellStyle name="RowTitles1-Detail 3 3 4 2 3 2 2 2" xfId="17058"/>
    <cellStyle name="RowTitles1-Detail 3 3 4 2 3 2 3" xfId="17059"/>
    <cellStyle name="RowTitles1-Detail 3 3 4 2 3 3" xfId="17060"/>
    <cellStyle name="RowTitles1-Detail 3 3 4 2 3 3 2" xfId="17061"/>
    <cellStyle name="RowTitles1-Detail 3 3 4 2 3 3 2 2" xfId="17062"/>
    <cellStyle name="RowTitles1-Detail 3 3 4 2 3 4" xfId="17063"/>
    <cellStyle name="RowTitles1-Detail 3 3 4 2 3 4 2" xfId="17064"/>
    <cellStyle name="RowTitles1-Detail 3 3 4 2 3 5" xfId="17065"/>
    <cellStyle name="RowTitles1-Detail 3 3 4 2 4" xfId="17066"/>
    <cellStyle name="RowTitles1-Detail 3 3 4 2 4 2" xfId="17067"/>
    <cellStyle name="RowTitles1-Detail 3 3 4 2 5" xfId="17068"/>
    <cellStyle name="RowTitles1-Detail 3 3 4 2 5 2" xfId="17069"/>
    <cellStyle name="RowTitles1-Detail 3 3 4 2 5 2 2" xfId="17070"/>
    <cellStyle name="RowTitles1-Detail 3 3 4 2 5 3" xfId="17071"/>
    <cellStyle name="RowTitles1-Detail 3 3 4 2 6" xfId="17072"/>
    <cellStyle name="RowTitles1-Detail 3 3 4 2 6 2" xfId="17073"/>
    <cellStyle name="RowTitles1-Detail 3 3 4 2 6 2 2" xfId="17074"/>
    <cellStyle name="RowTitles1-Detail 3 3 4 3" xfId="17075"/>
    <cellStyle name="RowTitles1-Detail 3 3 4 3 2" xfId="17076"/>
    <cellStyle name="RowTitles1-Detail 3 3 4 3 2 2" xfId="17077"/>
    <cellStyle name="RowTitles1-Detail 3 3 4 3 2 2 2" xfId="17078"/>
    <cellStyle name="RowTitles1-Detail 3 3 4 3 2 2 2 2" xfId="17079"/>
    <cellStyle name="RowTitles1-Detail 3 3 4 3 2 2 3" xfId="17080"/>
    <cellStyle name="RowTitles1-Detail 3 3 4 3 2 3" xfId="17081"/>
    <cellStyle name="RowTitles1-Detail 3 3 4 3 2 3 2" xfId="17082"/>
    <cellStyle name="RowTitles1-Detail 3 3 4 3 2 3 2 2" xfId="17083"/>
    <cellStyle name="RowTitles1-Detail 3 3 4 3 2 4" xfId="17084"/>
    <cellStyle name="RowTitles1-Detail 3 3 4 3 2 4 2" xfId="17085"/>
    <cellStyle name="RowTitles1-Detail 3 3 4 3 2 5" xfId="17086"/>
    <cellStyle name="RowTitles1-Detail 3 3 4 3 3" xfId="17087"/>
    <cellStyle name="RowTitles1-Detail 3 3 4 3 3 2" xfId="17088"/>
    <cellStyle name="RowTitles1-Detail 3 3 4 3 3 2 2" xfId="17089"/>
    <cellStyle name="RowTitles1-Detail 3 3 4 3 3 2 2 2" xfId="17090"/>
    <cellStyle name="RowTitles1-Detail 3 3 4 3 3 2 3" xfId="17091"/>
    <cellStyle name="RowTitles1-Detail 3 3 4 3 3 3" xfId="17092"/>
    <cellStyle name="RowTitles1-Detail 3 3 4 3 3 3 2" xfId="17093"/>
    <cellStyle name="RowTitles1-Detail 3 3 4 3 3 3 2 2" xfId="17094"/>
    <cellStyle name="RowTitles1-Detail 3 3 4 3 3 4" xfId="17095"/>
    <cellStyle name="RowTitles1-Detail 3 3 4 3 3 4 2" xfId="17096"/>
    <cellStyle name="RowTitles1-Detail 3 3 4 3 3 5" xfId="17097"/>
    <cellStyle name="RowTitles1-Detail 3 3 4 3 4" xfId="17098"/>
    <cellStyle name="RowTitles1-Detail 3 3 4 3 4 2" xfId="17099"/>
    <cellStyle name="RowTitles1-Detail 3 3 4 3 5" xfId="17100"/>
    <cellStyle name="RowTitles1-Detail 3 3 4 3 5 2" xfId="17101"/>
    <cellStyle name="RowTitles1-Detail 3 3 4 3 5 2 2" xfId="17102"/>
    <cellStyle name="RowTitles1-Detail 3 3 4 3 6" xfId="17103"/>
    <cellStyle name="RowTitles1-Detail 3 3 4 3 6 2" xfId="17104"/>
    <cellStyle name="RowTitles1-Detail 3 3 4 3 7" xfId="17105"/>
    <cellStyle name="RowTitles1-Detail 3 3 4 4" xfId="17106"/>
    <cellStyle name="RowTitles1-Detail 3 3 4 4 2" xfId="17107"/>
    <cellStyle name="RowTitles1-Detail 3 3 4 4 2 2" xfId="17108"/>
    <cellStyle name="RowTitles1-Detail 3 3 4 4 2 2 2" xfId="17109"/>
    <cellStyle name="RowTitles1-Detail 3 3 4 4 2 2 2 2" xfId="17110"/>
    <cellStyle name="RowTitles1-Detail 3 3 4 4 2 2 3" xfId="17111"/>
    <cellStyle name="RowTitles1-Detail 3 3 4 4 2 3" xfId="17112"/>
    <cellStyle name="RowTitles1-Detail 3 3 4 4 2 3 2" xfId="17113"/>
    <cellStyle name="RowTitles1-Detail 3 3 4 4 2 3 2 2" xfId="17114"/>
    <cellStyle name="RowTitles1-Detail 3 3 4 4 2 4" xfId="17115"/>
    <cellStyle name="RowTitles1-Detail 3 3 4 4 2 4 2" xfId="17116"/>
    <cellStyle name="RowTitles1-Detail 3 3 4 4 2 5" xfId="17117"/>
    <cellStyle name="RowTitles1-Detail 3 3 4 4 3" xfId="17118"/>
    <cellStyle name="RowTitles1-Detail 3 3 4 4 3 2" xfId="17119"/>
    <cellStyle name="RowTitles1-Detail 3 3 4 4 3 2 2" xfId="17120"/>
    <cellStyle name="RowTitles1-Detail 3 3 4 4 3 2 2 2" xfId="17121"/>
    <cellStyle name="RowTitles1-Detail 3 3 4 4 3 2 3" xfId="17122"/>
    <cellStyle name="RowTitles1-Detail 3 3 4 4 3 3" xfId="17123"/>
    <cellStyle name="RowTitles1-Detail 3 3 4 4 3 3 2" xfId="17124"/>
    <cellStyle name="RowTitles1-Detail 3 3 4 4 3 3 2 2" xfId="17125"/>
    <cellStyle name="RowTitles1-Detail 3 3 4 4 3 4" xfId="17126"/>
    <cellStyle name="RowTitles1-Detail 3 3 4 4 3 4 2" xfId="17127"/>
    <cellStyle name="RowTitles1-Detail 3 3 4 4 3 5" xfId="17128"/>
    <cellStyle name="RowTitles1-Detail 3 3 4 4 4" xfId="17129"/>
    <cellStyle name="RowTitles1-Detail 3 3 4 4 4 2" xfId="17130"/>
    <cellStyle name="RowTitles1-Detail 3 3 4 4 5" xfId="17131"/>
    <cellStyle name="RowTitles1-Detail 3 3 4 4 5 2" xfId="17132"/>
    <cellStyle name="RowTitles1-Detail 3 3 4 4 5 2 2" xfId="17133"/>
    <cellStyle name="RowTitles1-Detail 3 3 4 4 5 3" xfId="17134"/>
    <cellStyle name="RowTitles1-Detail 3 3 4 4 6" xfId="17135"/>
    <cellStyle name="RowTitles1-Detail 3 3 4 4 6 2" xfId="17136"/>
    <cellStyle name="RowTitles1-Detail 3 3 4 4 6 2 2" xfId="17137"/>
    <cellStyle name="RowTitles1-Detail 3 3 4 4 7" xfId="17138"/>
    <cellStyle name="RowTitles1-Detail 3 3 4 4 7 2" xfId="17139"/>
    <cellStyle name="RowTitles1-Detail 3 3 4 4 8" xfId="17140"/>
    <cellStyle name="RowTitles1-Detail 3 3 4 5" xfId="17141"/>
    <cellStyle name="RowTitles1-Detail 3 3 4 5 2" xfId="17142"/>
    <cellStyle name="RowTitles1-Detail 3 3 4 5 2 2" xfId="17143"/>
    <cellStyle name="RowTitles1-Detail 3 3 4 5 2 2 2" xfId="17144"/>
    <cellStyle name="RowTitles1-Detail 3 3 4 5 2 2 2 2" xfId="17145"/>
    <cellStyle name="RowTitles1-Detail 3 3 4 5 2 2 3" xfId="17146"/>
    <cellStyle name="RowTitles1-Detail 3 3 4 5 2 3" xfId="17147"/>
    <cellStyle name="RowTitles1-Detail 3 3 4 5 2 3 2" xfId="17148"/>
    <cellStyle name="RowTitles1-Detail 3 3 4 5 2 3 2 2" xfId="17149"/>
    <cellStyle name="RowTitles1-Detail 3 3 4 5 2 4" xfId="17150"/>
    <cellStyle name="RowTitles1-Detail 3 3 4 5 2 4 2" xfId="17151"/>
    <cellStyle name="RowTitles1-Detail 3 3 4 5 2 5" xfId="17152"/>
    <cellStyle name="RowTitles1-Detail 3 3 4 5 3" xfId="17153"/>
    <cellStyle name="RowTitles1-Detail 3 3 4 5 3 2" xfId="17154"/>
    <cellStyle name="RowTitles1-Detail 3 3 4 5 3 2 2" xfId="17155"/>
    <cellStyle name="RowTitles1-Detail 3 3 4 5 3 2 2 2" xfId="17156"/>
    <cellStyle name="RowTitles1-Detail 3 3 4 5 3 2 3" xfId="17157"/>
    <cellStyle name="RowTitles1-Detail 3 3 4 5 3 3" xfId="17158"/>
    <cellStyle name="RowTitles1-Detail 3 3 4 5 3 3 2" xfId="17159"/>
    <cellStyle name="RowTitles1-Detail 3 3 4 5 3 3 2 2" xfId="17160"/>
    <cellStyle name="RowTitles1-Detail 3 3 4 5 3 4" xfId="17161"/>
    <cellStyle name="RowTitles1-Detail 3 3 4 5 3 4 2" xfId="17162"/>
    <cellStyle name="RowTitles1-Detail 3 3 4 5 3 5" xfId="17163"/>
    <cellStyle name="RowTitles1-Detail 3 3 4 5 4" xfId="17164"/>
    <cellStyle name="RowTitles1-Detail 3 3 4 5 4 2" xfId="17165"/>
    <cellStyle name="RowTitles1-Detail 3 3 4 5 4 2 2" xfId="17166"/>
    <cellStyle name="RowTitles1-Detail 3 3 4 5 4 3" xfId="17167"/>
    <cellStyle name="RowTitles1-Detail 3 3 4 5 5" xfId="17168"/>
    <cellStyle name="RowTitles1-Detail 3 3 4 5 5 2" xfId="17169"/>
    <cellStyle name="RowTitles1-Detail 3 3 4 5 5 2 2" xfId="17170"/>
    <cellStyle name="RowTitles1-Detail 3 3 4 5 6" xfId="17171"/>
    <cellStyle name="RowTitles1-Detail 3 3 4 5 6 2" xfId="17172"/>
    <cellStyle name="RowTitles1-Detail 3 3 4 5 7" xfId="17173"/>
    <cellStyle name="RowTitles1-Detail 3 3 4 6" xfId="17174"/>
    <cellStyle name="RowTitles1-Detail 3 3 4 6 2" xfId="17175"/>
    <cellStyle name="RowTitles1-Detail 3 3 4 6 2 2" xfId="17176"/>
    <cellStyle name="RowTitles1-Detail 3 3 4 6 2 2 2" xfId="17177"/>
    <cellStyle name="RowTitles1-Detail 3 3 4 6 2 2 2 2" xfId="17178"/>
    <cellStyle name="RowTitles1-Detail 3 3 4 6 2 2 3" xfId="17179"/>
    <cellStyle name="RowTitles1-Detail 3 3 4 6 2 3" xfId="17180"/>
    <cellStyle name="RowTitles1-Detail 3 3 4 6 2 3 2" xfId="17181"/>
    <cellStyle name="RowTitles1-Detail 3 3 4 6 2 3 2 2" xfId="17182"/>
    <cellStyle name="RowTitles1-Detail 3 3 4 6 2 4" xfId="17183"/>
    <cellStyle name="RowTitles1-Detail 3 3 4 6 2 4 2" xfId="17184"/>
    <cellStyle name="RowTitles1-Detail 3 3 4 6 2 5" xfId="17185"/>
    <cellStyle name="RowTitles1-Detail 3 3 4 6 3" xfId="17186"/>
    <cellStyle name="RowTitles1-Detail 3 3 4 6 3 2" xfId="17187"/>
    <cellStyle name="RowTitles1-Detail 3 3 4 6 3 2 2" xfId="17188"/>
    <cellStyle name="RowTitles1-Detail 3 3 4 6 3 2 2 2" xfId="17189"/>
    <cellStyle name="RowTitles1-Detail 3 3 4 6 3 2 3" xfId="17190"/>
    <cellStyle name="RowTitles1-Detail 3 3 4 6 3 3" xfId="17191"/>
    <cellStyle name="RowTitles1-Detail 3 3 4 6 3 3 2" xfId="17192"/>
    <cellStyle name="RowTitles1-Detail 3 3 4 6 3 3 2 2" xfId="17193"/>
    <cellStyle name="RowTitles1-Detail 3 3 4 6 3 4" xfId="17194"/>
    <cellStyle name="RowTitles1-Detail 3 3 4 6 3 4 2" xfId="17195"/>
    <cellStyle name="RowTitles1-Detail 3 3 4 6 3 5" xfId="17196"/>
    <cellStyle name="RowTitles1-Detail 3 3 4 6 4" xfId="17197"/>
    <cellStyle name="RowTitles1-Detail 3 3 4 6 4 2" xfId="17198"/>
    <cellStyle name="RowTitles1-Detail 3 3 4 6 4 2 2" xfId="17199"/>
    <cellStyle name="RowTitles1-Detail 3 3 4 6 4 3" xfId="17200"/>
    <cellStyle name="RowTitles1-Detail 3 3 4 6 5" xfId="17201"/>
    <cellStyle name="RowTitles1-Detail 3 3 4 6 5 2" xfId="17202"/>
    <cellStyle name="RowTitles1-Detail 3 3 4 6 5 2 2" xfId="17203"/>
    <cellStyle name="RowTitles1-Detail 3 3 4 6 6" xfId="17204"/>
    <cellStyle name="RowTitles1-Detail 3 3 4 6 6 2" xfId="17205"/>
    <cellStyle name="RowTitles1-Detail 3 3 4 6 7" xfId="17206"/>
    <cellStyle name="RowTitles1-Detail 3 3 4 7" xfId="17207"/>
    <cellStyle name="RowTitles1-Detail 3 3 4 7 2" xfId="17208"/>
    <cellStyle name="RowTitles1-Detail 3 3 4 7 2 2" xfId="17209"/>
    <cellStyle name="RowTitles1-Detail 3 3 4 7 2 2 2" xfId="17210"/>
    <cellStyle name="RowTitles1-Detail 3 3 4 7 2 3" xfId="17211"/>
    <cellStyle name="RowTitles1-Detail 3 3 4 7 3" xfId="17212"/>
    <cellStyle name="RowTitles1-Detail 3 3 4 7 3 2" xfId="17213"/>
    <cellStyle name="RowTitles1-Detail 3 3 4 7 3 2 2" xfId="17214"/>
    <cellStyle name="RowTitles1-Detail 3 3 4 7 4" xfId="17215"/>
    <cellStyle name="RowTitles1-Detail 3 3 4 7 4 2" xfId="17216"/>
    <cellStyle name="RowTitles1-Detail 3 3 4 7 5" xfId="17217"/>
    <cellStyle name="RowTitles1-Detail 3 3 4 8" xfId="17218"/>
    <cellStyle name="RowTitles1-Detail 3 3 4 8 2" xfId="17219"/>
    <cellStyle name="RowTitles1-Detail 3 3 4 9" xfId="17220"/>
    <cellStyle name="RowTitles1-Detail 3 3 4 9 2" xfId="17221"/>
    <cellStyle name="RowTitles1-Detail 3 3 4 9 2 2" xfId="17222"/>
    <cellStyle name="RowTitles1-Detail 3 3 4_STUD aligned by INSTIT" xfId="17223"/>
    <cellStyle name="RowTitles1-Detail 3 3 5" xfId="17224"/>
    <cellStyle name="RowTitles1-Detail 3 3 5 2" xfId="17225"/>
    <cellStyle name="RowTitles1-Detail 3 3 5 2 2" xfId="17226"/>
    <cellStyle name="RowTitles1-Detail 3 3 5 2 2 2" xfId="17227"/>
    <cellStyle name="RowTitles1-Detail 3 3 5 2 2 2 2" xfId="17228"/>
    <cellStyle name="RowTitles1-Detail 3 3 5 2 2 3" xfId="17229"/>
    <cellStyle name="RowTitles1-Detail 3 3 5 2 3" xfId="17230"/>
    <cellStyle name="RowTitles1-Detail 3 3 5 2 3 2" xfId="17231"/>
    <cellStyle name="RowTitles1-Detail 3 3 5 2 3 2 2" xfId="17232"/>
    <cellStyle name="RowTitles1-Detail 3 3 5 2 4" xfId="17233"/>
    <cellStyle name="RowTitles1-Detail 3 3 5 2 4 2" xfId="17234"/>
    <cellStyle name="RowTitles1-Detail 3 3 5 2 5" xfId="17235"/>
    <cellStyle name="RowTitles1-Detail 3 3 5 3" xfId="17236"/>
    <cellStyle name="RowTitles1-Detail 3 3 5 3 2" xfId="17237"/>
    <cellStyle name="RowTitles1-Detail 3 3 5 3 2 2" xfId="17238"/>
    <cellStyle name="RowTitles1-Detail 3 3 5 3 2 2 2" xfId="17239"/>
    <cellStyle name="RowTitles1-Detail 3 3 5 3 2 3" xfId="17240"/>
    <cellStyle name="RowTitles1-Detail 3 3 5 3 3" xfId="17241"/>
    <cellStyle name="RowTitles1-Detail 3 3 5 3 3 2" xfId="17242"/>
    <cellStyle name="RowTitles1-Detail 3 3 5 3 3 2 2" xfId="17243"/>
    <cellStyle name="RowTitles1-Detail 3 3 5 3 4" xfId="17244"/>
    <cellStyle name="RowTitles1-Detail 3 3 5 3 4 2" xfId="17245"/>
    <cellStyle name="RowTitles1-Detail 3 3 5 3 5" xfId="17246"/>
    <cellStyle name="RowTitles1-Detail 3 3 5 4" xfId="17247"/>
    <cellStyle name="RowTitles1-Detail 3 3 5 4 2" xfId="17248"/>
    <cellStyle name="RowTitles1-Detail 3 3 5 5" xfId="17249"/>
    <cellStyle name="RowTitles1-Detail 3 3 5 5 2" xfId="17250"/>
    <cellStyle name="RowTitles1-Detail 3 3 5 5 2 2" xfId="17251"/>
    <cellStyle name="RowTitles1-Detail 3 3 5 5 3" xfId="17252"/>
    <cellStyle name="RowTitles1-Detail 3 3 5 6" xfId="17253"/>
    <cellStyle name="RowTitles1-Detail 3 3 5 6 2" xfId="17254"/>
    <cellStyle name="RowTitles1-Detail 3 3 5 6 2 2" xfId="17255"/>
    <cellStyle name="RowTitles1-Detail 3 3 6" xfId="17256"/>
    <cellStyle name="RowTitles1-Detail 3 3 6 2" xfId="17257"/>
    <cellStyle name="RowTitles1-Detail 3 3 6 2 2" xfId="17258"/>
    <cellStyle name="RowTitles1-Detail 3 3 6 2 2 2" xfId="17259"/>
    <cellStyle name="RowTitles1-Detail 3 3 6 2 2 2 2" xfId="17260"/>
    <cellStyle name="RowTitles1-Detail 3 3 6 2 2 3" xfId="17261"/>
    <cellStyle name="RowTitles1-Detail 3 3 6 2 3" xfId="17262"/>
    <cellStyle name="RowTitles1-Detail 3 3 6 2 3 2" xfId="17263"/>
    <cellStyle name="RowTitles1-Detail 3 3 6 2 3 2 2" xfId="17264"/>
    <cellStyle name="RowTitles1-Detail 3 3 6 2 4" xfId="17265"/>
    <cellStyle name="RowTitles1-Detail 3 3 6 2 4 2" xfId="17266"/>
    <cellStyle name="RowTitles1-Detail 3 3 6 2 5" xfId="17267"/>
    <cellStyle name="RowTitles1-Detail 3 3 6 3" xfId="17268"/>
    <cellStyle name="RowTitles1-Detail 3 3 6 3 2" xfId="17269"/>
    <cellStyle name="RowTitles1-Detail 3 3 6 3 2 2" xfId="17270"/>
    <cellStyle name="RowTitles1-Detail 3 3 6 3 2 2 2" xfId="17271"/>
    <cellStyle name="RowTitles1-Detail 3 3 6 3 2 3" xfId="17272"/>
    <cellStyle name="RowTitles1-Detail 3 3 6 3 3" xfId="17273"/>
    <cellStyle name="RowTitles1-Detail 3 3 6 3 3 2" xfId="17274"/>
    <cellStyle name="RowTitles1-Detail 3 3 6 3 3 2 2" xfId="17275"/>
    <cellStyle name="RowTitles1-Detail 3 3 6 3 4" xfId="17276"/>
    <cellStyle name="RowTitles1-Detail 3 3 6 3 4 2" xfId="17277"/>
    <cellStyle name="RowTitles1-Detail 3 3 6 3 5" xfId="17278"/>
    <cellStyle name="RowTitles1-Detail 3 3 6 4" xfId="17279"/>
    <cellStyle name="RowTitles1-Detail 3 3 6 4 2" xfId="17280"/>
    <cellStyle name="RowTitles1-Detail 3 3 6 5" xfId="17281"/>
    <cellStyle name="RowTitles1-Detail 3 3 6 5 2" xfId="17282"/>
    <cellStyle name="RowTitles1-Detail 3 3 6 5 2 2" xfId="17283"/>
    <cellStyle name="RowTitles1-Detail 3 3 6 6" xfId="17284"/>
    <cellStyle name="RowTitles1-Detail 3 3 6 6 2" xfId="17285"/>
    <cellStyle name="RowTitles1-Detail 3 3 6 7" xfId="17286"/>
    <cellStyle name="RowTitles1-Detail 3 3 7" xfId="17287"/>
    <cellStyle name="RowTitles1-Detail 3 3 7 2" xfId="17288"/>
    <cellStyle name="RowTitles1-Detail 3 3 7 2 2" xfId="17289"/>
    <cellStyle name="RowTitles1-Detail 3 3 7 2 2 2" xfId="17290"/>
    <cellStyle name="RowTitles1-Detail 3 3 7 2 2 2 2" xfId="17291"/>
    <cellStyle name="RowTitles1-Detail 3 3 7 2 2 3" xfId="17292"/>
    <cellStyle name="RowTitles1-Detail 3 3 7 2 3" xfId="17293"/>
    <cellStyle name="RowTitles1-Detail 3 3 7 2 3 2" xfId="17294"/>
    <cellStyle name="RowTitles1-Detail 3 3 7 2 3 2 2" xfId="17295"/>
    <cellStyle name="RowTitles1-Detail 3 3 7 2 4" xfId="17296"/>
    <cellStyle name="RowTitles1-Detail 3 3 7 2 4 2" xfId="17297"/>
    <cellStyle name="RowTitles1-Detail 3 3 7 2 5" xfId="17298"/>
    <cellStyle name="RowTitles1-Detail 3 3 7 3" xfId="17299"/>
    <cellStyle name="RowTitles1-Detail 3 3 7 3 2" xfId="17300"/>
    <cellStyle name="RowTitles1-Detail 3 3 7 3 2 2" xfId="17301"/>
    <cellStyle name="RowTitles1-Detail 3 3 7 3 2 2 2" xfId="17302"/>
    <cellStyle name="RowTitles1-Detail 3 3 7 3 2 3" xfId="17303"/>
    <cellStyle name="RowTitles1-Detail 3 3 7 3 3" xfId="17304"/>
    <cellStyle name="RowTitles1-Detail 3 3 7 3 3 2" xfId="17305"/>
    <cellStyle name="RowTitles1-Detail 3 3 7 3 3 2 2" xfId="17306"/>
    <cellStyle name="RowTitles1-Detail 3 3 7 3 4" xfId="17307"/>
    <cellStyle name="RowTitles1-Detail 3 3 7 3 4 2" xfId="17308"/>
    <cellStyle name="RowTitles1-Detail 3 3 7 3 5" xfId="17309"/>
    <cellStyle name="RowTitles1-Detail 3 3 7 4" xfId="17310"/>
    <cellStyle name="RowTitles1-Detail 3 3 7 4 2" xfId="17311"/>
    <cellStyle name="RowTitles1-Detail 3 3 7 5" xfId="17312"/>
    <cellStyle name="RowTitles1-Detail 3 3 7 5 2" xfId="17313"/>
    <cellStyle name="RowTitles1-Detail 3 3 7 5 2 2" xfId="17314"/>
    <cellStyle name="RowTitles1-Detail 3 3 7 5 3" xfId="17315"/>
    <cellStyle name="RowTitles1-Detail 3 3 7 6" xfId="17316"/>
    <cellStyle name="RowTitles1-Detail 3 3 7 6 2" xfId="17317"/>
    <cellStyle name="RowTitles1-Detail 3 3 7 6 2 2" xfId="17318"/>
    <cellStyle name="RowTitles1-Detail 3 3 7 7" xfId="17319"/>
    <cellStyle name="RowTitles1-Detail 3 3 7 7 2" xfId="17320"/>
    <cellStyle name="RowTitles1-Detail 3 3 7 8" xfId="17321"/>
    <cellStyle name="RowTitles1-Detail 3 3 8" xfId="17322"/>
    <cellStyle name="RowTitles1-Detail 3 3 8 2" xfId="17323"/>
    <cellStyle name="RowTitles1-Detail 3 3 8 2 2" xfId="17324"/>
    <cellStyle name="RowTitles1-Detail 3 3 8 2 2 2" xfId="17325"/>
    <cellStyle name="RowTitles1-Detail 3 3 8 2 2 2 2" xfId="17326"/>
    <cellStyle name="RowTitles1-Detail 3 3 8 2 2 3" xfId="17327"/>
    <cellStyle name="RowTitles1-Detail 3 3 8 2 3" xfId="17328"/>
    <cellStyle name="RowTitles1-Detail 3 3 8 2 3 2" xfId="17329"/>
    <cellStyle name="RowTitles1-Detail 3 3 8 2 3 2 2" xfId="17330"/>
    <cellStyle name="RowTitles1-Detail 3 3 8 2 4" xfId="17331"/>
    <cellStyle name="RowTitles1-Detail 3 3 8 2 4 2" xfId="17332"/>
    <cellStyle name="RowTitles1-Detail 3 3 8 2 5" xfId="17333"/>
    <cellStyle name="RowTitles1-Detail 3 3 8 3" xfId="17334"/>
    <cellStyle name="RowTitles1-Detail 3 3 8 3 2" xfId="17335"/>
    <cellStyle name="RowTitles1-Detail 3 3 8 3 2 2" xfId="17336"/>
    <cellStyle name="RowTitles1-Detail 3 3 8 3 2 2 2" xfId="17337"/>
    <cellStyle name="RowTitles1-Detail 3 3 8 3 2 3" xfId="17338"/>
    <cellStyle name="RowTitles1-Detail 3 3 8 3 3" xfId="17339"/>
    <cellStyle name="RowTitles1-Detail 3 3 8 3 3 2" xfId="17340"/>
    <cellStyle name="RowTitles1-Detail 3 3 8 3 3 2 2" xfId="17341"/>
    <cellStyle name="RowTitles1-Detail 3 3 8 3 4" xfId="17342"/>
    <cellStyle name="RowTitles1-Detail 3 3 8 3 4 2" xfId="17343"/>
    <cellStyle name="RowTitles1-Detail 3 3 8 3 5" xfId="17344"/>
    <cellStyle name="RowTitles1-Detail 3 3 8 4" xfId="17345"/>
    <cellStyle name="RowTitles1-Detail 3 3 8 4 2" xfId="17346"/>
    <cellStyle name="RowTitles1-Detail 3 3 8 4 2 2" xfId="17347"/>
    <cellStyle name="RowTitles1-Detail 3 3 8 4 3" xfId="17348"/>
    <cellStyle name="RowTitles1-Detail 3 3 8 5" xfId="17349"/>
    <cellStyle name="RowTitles1-Detail 3 3 8 5 2" xfId="17350"/>
    <cellStyle name="RowTitles1-Detail 3 3 8 5 2 2" xfId="17351"/>
    <cellStyle name="RowTitles1-Detail 3 3 8 6" xfId="17352"/>
    <cellStyle name="RowTitles1-Detail 3 3 8 6 2" xfId="17353"/>
    <cellStyle name="RowTitles1-Detail 3 3 8 7" xfId="17354"/>
    <cellStyle name="RowTitles1-Detail 3 3 9" xfId="17355"/>
    <cellStyle name="RowTitles1-Detail 3 3 9 2" xfId="17356"/>
    <cellStyle name="RowTitles1-Detail 3 3 9 2 2" xfId="17357"/>
    <cellStyle name="RowTitles1-Detail 3 3 9 2 2 2" xfId="17358"/>
    <cellStyle name="RowTitles1-Detail 3 3 9 2 2 2 2" xfId="17359"/>
    <cellStyle name="RowTitles1-Detail 3 3 9 2 2 3" xfId="17360"/>
    <cellStyle name="RowTitles1-Detail 3 3 9 2 3" xfId="17361"/>
    <cellStyle name="RowTitles1-Detail 3 3 9 2 3 2" xfId="17362"/>
    <cellStyle name="RowTitles1-Detail 3 3 9 2 3 2 2" xfId="17363"/>
    <cellStyle name="RowTitles1-Detail 3 3 9 2 4" xfId="17364"/>
    <cellStyle name="RowTitles1-Detail 3 3 9 2 4 2" xfId="17365"/>
    <cellStyle name="RowTitles1-Detail 3 3 9 2 5" xfId="17366"/>
    <cellStyle name="RowTitles1-Detail 3 3 9 3" xfId="17367"/>
    <cellStyle name="RowTitles1-Detail 3 3 9 3 2" xfId="17368"/>
    <cellStyle name="RowTitles1-Detail 3 3 9 3 2 2" xfId="17369"/>
    <cellStyle name="RowTitles1-Detail 3 3 9 3 2 2 2" xfId="17370"/>
    <cellStyle name="RowTitles1-Detail 3 3 9 3 2 3" xfId="17371"/>
    <cellStyle name="RowTitles1-Detail 3 3 9 3 3" xfId="17372"/>
    <cellStyle name="RowTitles1-Detail 3 3 9 3 3 2" xfId="17373"/>
    <cellStyle name="RowTitles1-Detail 3 3 9 3 3 2 2" xfId="17374"/>
    <cellStyle name="RowTitles1-Detail 3 3 9 3 4" xfId="17375"/>
    <cellStyle name="RowTitles1-Detail 3 3 9 3 4 2" xfId="17376"/>
    <cellStyle name="RowTitles1-Detail 3 3 9 3 5" xfId="17377"/>
    <cellStyle name="RowTitles1-Detail 3 3 9 4" xfId="17378"/>
    <cellStyle name="RowTitles1-Detail 3 3 9 4 2" xfId="17379"/>
    <cellStyle name="RowTitles1-Detail 3 3 9 4 2 2" xfId="17380"/>
    <cellStyle name="RowTitles1-Detail 3 3 9 4 3" xfId="17381"/>
    <cellStyle name="RowTitles1-Detail 3 3 9 5" xfId="17382"/>
    <cellStyle name="RowTitles1-Detail 3 3 9 5 2" xfId="17383"/>
    <cellStyle name="RowTitles1-Detail 3 3 9 5 2 2" xfId="17384"/>
    <cellStyle name="RowTitles1-Detail 3 3 9 6" xfId="17385"/>
    <cellStyle name="RowTitles1-Detail 3 3 9 6 2" xfId="17386"/>
    <cellStyle name="RowTitles1-Detail 3 3 9 7" xfId="17387"/>
    <cellStyle name="RowTitles1-Detail 3 3_STUD aligned by INSTIT" xfId="17388"/>
    <cellStyle name="RowTitles1-Detail 3 4" xfId="17389"/>
    <cellStyle name="RowTitles1-Detail 3 4 2" xfId="17390"/>
    <cellStyle name="RowTitles1-Detail 3 4 2 2" xfId="17391"/>
    <cellStyle name="RowTitles1-Detail 3 4 2 2 2" xfId="17392"/>
    <cellStyle name="RowTitles1-Detail 3 4 2 2 2 2" xfId="17393"/>
    <cellStyle name="RowTitles1-Detail 3 4 2 2 2 2 2" xfId="17394"/>
    <cellStyle name="RowTitles1-Detail 3 4 2 2 2 3" xfId="17395"/>
    <cellStyle name="RowTitles1-Detail 3 4 2 2 3" xfId="17396"/>
    <cellStyle name="RowTitles1-Detail 3 4 2 2 3 2" xfId="17397"/>
    <cellStyle name="RowTitles1-Detail 3 4 2 2 3 2 2" xfId="17398"/>
    <cellStyle name="RowTitles1-Detail 3 4 2 2 4" xfId="17399"/>
    <cellStyle name="RowTitles1-Detail 3 4 2 2 4 2" xfId="17400"/>
    <cellStyle name="RowTitles1-Detail 3 4 2 2 5" xfId="17401"/>
    <cellStyle name="RowTitles1-Detail 3 4 2 3" xfId="17402"/>
    <cellStyle name="RowTitles1-Detail 3 4 2 3 2" xfId="17403"/>
    <cellStyle name="RowTitles1-Detail 3 4 2 3 2 2" xfId="17404"/>
    <cellStyle name="RowTitles1-Detail 3 4 2 3 2 2 2" xfId="17405"/>
    <cellStyle name="RowTitles1-Detail 3 4 2 3 2 3" xfId="17406"/>
    <cellStyle name="RowTitles1-Detail 3 4 2 3 3" xfId="17407"/>
    <cellStyle name="RowTitles1-Detail 3 4 2 3 3 2" xfId="17408"/>
    <cellStyle name="RowTitles1-Detail 3 4 2 3 3 2 2" xfId="17409"/>
    <cellStyle name="RowTitles1-Detail 3 4 2 3 4" xfId="17410"/>
    <cellStyle name="RowTitles1-Detail 3 4 2 3 4 2" xfId="17411"/>
    <cellStyle name="RowTitles1-Detail 3 4 2 3 5" xfId="17412"/>
    <cellStyle name="RowTitles1-Detail 3 4 2 4" xfId="17413"/>
    <cellStyle name="RowTitles1-Detail 3 4 2 4 2" xfId="17414"/>
    <cellStyle name="RowTitles1-Detail 3 4 2 5" xfId="17415"/>
    <cellStyle name="RowTitles1-Detail 3 4 2 5 2" xfId="17416"/>
    <cellStyle name="RowTitles1-Detail 3 4 2 5 2 2" xfId="17417"/>
    <cellStyle name="RowTitles1-Detail 3 4 3" xfId="17418"/>
    <cellStyle name="RowTitles1-Detail 3 4 3 2" xfId="17419"/>
    <cellStyle name="RowTitles1-Detail 3 4 3 2 2" xfId="17420"/>
    <cellStyle name="RowTitles1-Detail 3 4 3 2 2 2" xfId="17421"/>
    <cellStyle name="RowTitles1-Detail 3 4 3 2 2 2 2" xfId="17422"/>
    <cellStyle name="RowTitles1-Detail 3 4 3 2 2 3" xfId="17423"/>
    <cellStyle name="RowTitles1-Detail 3 4 3 2 3" xfId="17424"/>
    <cellStyle name="RowTitles1-Detail 3 4 3 2 3 2" xfId="17425"/>
    <cellStyle name="RowTitles1-Detail 3 4 3 2 3 2 2" xfId="17426"/>
    <cellStyle name="RowTitles1-Detail 3 4 3 2 4" xfId="17427"/>
    <cellStyle name="RowTitles1-Detail 3 4 3 2 4 2" xfId="17428"/>
    <cellStyle name="RowTitles1-Detail 3 4 3 2 5" xfId="17429"/>
    <cellStyle name="RowTitles1-Detail 3 4 3 3" xfId="17430"/>
    <cellStyle name="RowTitles1-Detail 3 4 3 3 2" xfId="17431"/>
    <cellStyle name="RowTitles1-Detail 3 4 3 3 2 2" xfId="17432"/>
    <cellStyle name="RowTitles1-Detail 3 4 3 3 2 2 2" xfId="17433"/>
    <cellStyle name="RowTitles1-Detail 3 4 3 3 2 3" xfId="17434"/>
    <cellStyle name="RowTitles1-Detail 3 4 3 3 3" xfId="17435"/>
    <cellStyle name="RowTitles1-Detail 3 4 3 3 3 2" xfId="17436"/>
    <cellStyle name="RowTitles1-Detail 3 4 3 3 3 2 2" xfId="17437"/>
    <cellStyle name="RowTitles1-Detail 3 4 3 3 4" xfId="17438"/>
    <cellStyle name="RowTitles1-Detail 3 4 3 3 4 2" xfId="17439"/>
    <cellStyle name="RowTitles1-Detail 3 4 3 3 5" xfId="17440"/>
    <cellStyle name="RowTitles1-Detail 3 4 3 4" xfId="17441"/>
    <cellStyle name="RowTitles1-Detail 3 4 3 4 2" xfId="17442"/>
    <cellStyle name="RowTitles1-Detail 3 4 3 5" xfId="17443"/>
    <cellStyle name="RowTitles1-Detail 3 4 3 5 2" xfId="17444"/>
    <cellStyle name="RowTitles1-Detail 3 4 3 5 2 2" xfId="17445"/>
    <cellStyle name="RowTitles1-Detail 3 4 3 5 3" xfId="17446"/>
    <cellStyle name="RowTitles1-Detail 3 4 3 6" xfId="17447"/>
    <cellStyle name="RowTitles1-Detail 3 4 3 6 2" xfId="17448"/>
    <cellStyle name="RowTitles1-Detail 3 4 3 6 2 2" xfId="17449"/>
    <cellStyle name="RowTitles1-Detail 3 4 3 7" xfId="17450"/>
    <cellStyle name="RowTitles1-Detail 3 4 3 7 2" xfId="17451"/>
    <cellStyle name="RowTitles1-Detail 3 4 3 8" xfId="17452"/>
    <cellStyle name="RowTitles1-Detail 3 4 4" xfId="17453"/>
    <cellStyle name="RowTitles1-Detail 3 4 4 2" xfId="17454"/>
    <cellStyle name="RowTitles1-Detail 3 4 4 2 2" xfId="17455"/>
    <cellStyle name="RowTitles1-Detail 3 4 4 2 2 2" xfId="17456"/>
    <cellStyle name="RowTitles1-Detail 3 4 4 2 2 2 2" xfId="17457"/>
    <cellStyle name="RowTitles1-Detail 3 4 4 2 2 3" xfId="17458"/>
    <cellStyle name="RowTitles1-Detail 3 4 4 2 3" xfId="17459"/>
    <cellStyle name="RowTitles1-Detail 3 4 4 2 3 2" xfId="17460"/>
    <cellStyle name="RowTitles1-Detail 3 4 4 2 3 2 2" xfId="17461"/>
    <cellStyle name="RowTitles1-Detail 3 4 4 2 4" xfId="17462"/>
    <cellStyle name="RowTitles1-Detail 3 4 4 2 4 2" xfId="17463"/>
    <cellStyle name="RowTitles1-Detail 3 4 4 2 5" xfId="17464"/>
    <cellStyle name="RowTitles1-Detail 3 4 4 3" xfId="17465"/>
    <cellStyle name="RowTitles1-Detail 3 4 4 3 2" xfId="17466"/>
    <cellStyle name="RowTitles1-Detail 3 4 4 3 2 2" xfId="17467"/>
    <cellStyle name="RowTitles1-Detail 3 4 4 3 2 2 2" xfId="17468"/>
    <cellStyle name="RowTitles1-Detail 3 4 4 3 2 3" xfId="17469"/>
    <cellStyle name="RowTitles1-Detail 3 4 4 3 3" xfId="17470"/>
    <cellStyle name="RowTitles1-Detail 3 4 4 3 3 2" xfId="17471"/>
    <cellStyle name="RowTitles1-Detail 3 4 4 3 3 2 2" xfId="17472"/>
    <cellStyle name="RowTitles1-Detail 3 4 4 3 4" xfId="17473"/>
    <cellStyle name="RowTitles1-Detail 3 4 4 3 4 2" xfId="17474"/>
    <cellStyle name="RowTitles1-Detail 3 4 4 3 5" xfId="17475"/>
    <cellStyle name="RowTitles1-Detail 3 4 4 4" xfId="17476"/>
    <cellStyle name="RowTitles1-Detail 3 4 4 4 2" xfId="17477"/>
    <cellStyle name="RowTitles1-Detail 3 4 4 4 2 2" xfId="17478"/>
    <cellStyle name="RowTitles1-Detail 3 4 4 4 3" xfId="17479"/>
    <cellStyle name="RowTitles1-Detail 3 4 4 5" xfId="17480"/>
    <cellStyle name="RowTitles1-Detail 3 4 4 5 2" xfId="17481"/>
    <cellStyle name="RowTitles1-Detail 3 4 4 5 2 2" xfId="17482"/>
    <cellStyle name="RowTitles1-Detail 3 4 4 6" xfId="17483"/>
    <cellStyle name="RowTitles1-Detail 3 4 4 6 2" xfId="17484"/>
    <cellStyle name="RowTitles1-Detail 3 4 4 7" xfId="17485"/>
    <cellStyle name="RowTitles1-Detail 3 4 5" xfId="17486"/>
    <cellStyle name="RowTitles1-Detail 3 4 5 2" xfId="17487"/>
    <cellStyle name="RowTitles1-Detail 3 4 5 2 2" xfId="17488"/>
    <cellStyle name="RowTitles1-Detail 3 4 5 2 2 2" xfId="17489"/>
    <cellStyle name="RowTitles1-Detail 3 4 5 2 2 2 2" xfId="17490"/>
    <cellStyle name="RowTitles1-Detail 3 4 5 2 2 3" xfId="17491"/>
    <cellStyle name="RowTitles1-Detail 3 4 5 2 3" xfId="17492"/>
    <cellStyle name="RowTitles1-Detail 3 4 5 2 3 2" xfId="17493"/>
    <cellStyle name="RowTitles1-Detail 3 4 5 2 3 2 2" xfId="17494"/>
    <cellStyle name="RowTitles1-Detail 3 4 5 2 4" xfId="17495"/>
    <cellStyle name="RowTitles1-Detail 3 4 5 2 4 2" xfId="17496"/>
    <cellStyle name="RowTitles1-Detail 3 4 5 2 5" xfId="17497"/>
    <cellStyle name="RowTitles1-Detail 3 4 5 3" xfId="17498"/>
    <cellStyle name="RowTitles1-Detail 3 4 5 3 2" xfId="17499"/>
    <cellStyle name="RowTitles1-Detail 3 4 5 3 2 2" xfId="17500"/>
    <cellStyle name="RowTitles1-Detail 3 4 5 3 2 2 2" xfId="17501"/>
    <cellStyle name="RowTitles1-Detail 3 4 5 3 2 3" xfId="17502"/>
    <cellStyle name="RowTitles1-Detail 3 4 5 3 3" xfId="17503"/>
    <cellStyle name="RowTitles1-Detail 3 4 5 3 3 2" xfId="17504"/>
    <cellStyle name="RowTitles1-Detail 3 4 5 3 3 2 2" xfId="17505"/>
    <cellStyle name="RowTitles1-Detail 3 4 5 3 4" xfId="17506"/>
    <cellStyle name="RowTitles1-Detail 3 4 5 3 4 2" xfId="17507"/>
    <cellStyle name="RowTitles1-Detail 3 4 5 3 5" xfId="17508"/>
    <cellStyle name="RowTitles1-Detail 3 4 5 4" xfId="17509"/>
    <cellStyle name="RowTitles1-Detail 3 4 5 4 2" xfId="17510"/>
    <cellStyle name="RowTitles1-Detail 3 4 5 4 2 2" xfId="17511"/>
    <cellStyle name="RowTitles1-Detail 3 4 5 4 3" xfId="17512"/>
    <cellStyle name="RowTitles1-Detail 3 4 5 5" xfId="17513"/>
    <cellStyle name="RowTitles1-Detail 3 4 5 5 2" xfId="17514"/>
    <cellStyle name="RowTitles1-Detail 3 4 5 5 2 2" xfId="17515"/>
    <cellStyle name="RowTitles1-Detail 3 4 5 6" xfId="17516"/>
    <cellStyle name="RowTitles1-Detail 3 4 5 6 2" xfId="17517"/>
    <cellStyle name="RowTitles1-Detail 3 4 5 7" xfId="17518"/>
    <cellStyle name="RowTitles1-Detail 3 4 6" xfId="17519"/>
    <cellStyle name="RowTitles1-Detail 3 4 6 2" xfId="17520"/>
    <cellStyle name="RowTitles1-Detail 3 4 6 2 2" xfId="17521"/>
    <cellStyle name="RowTitles1-Detail 3 4 6 2 2 2" xfId="17522"/>
    <cellStyle name="RowTitles1-Detail 3 4 6 2 2 2 2" xfId="17523"/>
    <cellStyle name="RowTitles1-Detail 3 4 6 2 2 3" xfId="17524"/>
    <cellStyle name="RowTitles1-Detail 3 4 6 2 3" xfId="17525"/>
    <cellStyle name="RowTitles1-Detail 3 4 6 2 3 2" xfId="17526"/>
    <cellStyle name="RowTitles1-Detail 3 4 6 2 3 2 2" xfId="17527"/>
    <cellStyle name="RowTitles1-Detail 3 4 6 2 4" xfId="17528"/>
    <cellStyle name="RowTitles1-Detail 3 4 6 2 4 2" xfId="17529"/>
    <cellStyle name="RowTitles1-Detail 3 4 6 2 5" xfId="17530"/>
    <cellStyle name="RowTitles1-Detail 3 4 6 3" xfId="17531"/>
    <cellStyle name="RowTitles1-Detail 3 4 6 3 2" xfId="17532"/>
    <cellStyle name="RowTitles1-Detail 3 4 6 3 2 2" xfId="17533"/>
    <cellStyle name="RowTitles1-Detail 3 4 6 3 2 2 2" xfId="17534"/>
    <cellStyle name="RowTitles1-Detail 3 4 6 3 2 3" xfId="17535"/>
    <cellStyle name="RowTitles1-Detail 3 4 6 3 3" xfId="17536"/>
    <cellStyle name="RowTitles1-Detail 3 4 6 3 3 2" xfId="17537"/>
    <cellStyle name="RowTitles1-Detail 3 4 6 3 3 2 2" xfId="17538"/>
    <cellStyle name="RowTitles1-Detail 3 4 6 3 4" xfId="17539"/>
    <cellStyle name="RowTitles1-Detail 3 4 6 3 4 2" xfId="17540"/>
    <cellStyle name="RowTitles1-Detail 3 4 6 3 5" xfId="17541"/>
    <cellStyle name="RowTitles1-Detail 3 4 6 4" xfId="17542"/>
    <cellStyle name="RowTitles1-Detail 3 4 6 4 2" xfId="17543"/>
    <cellStyle name="RowTitles1-Detail 3 4 6 4 2 2" xfId="17544"/>
    <cellStyle name="RowTitles1-Detail 3 4 6 4 3" xfId="17545"/>
    <cellStyle name="RowTitles1-Detail 3 4 6 5" xfId="17546"/>
    <cellStyle name="RowTitles1-Detail 3 4 6 5 2" xfId="17547"/>
    <cellStyle name="RowTitles1-Detail 3 4 6 5 2 2" xfId="17548"/>
    <cellStyle name="RowTitles1-Detail 3 4 6 6" xfId="17549"/>
    <cellStyle name="RowTitles1-Detail 3 4 6 6 2" xfId="17550"/>
    <cellStyle name="RowTitles1-Detail 3 4 6 7" xfId="17551"/>
    <cellStyle name="RowTitles1-Detail 3 4 7" xfId="17552"/>
    <cellStyle name="RowTitles1-Detail 3 4 7 2" xfId="17553"/>
    <cellStyle name="RowTitles1-Detail 3 4 7 2 2" xfId="17554"/>
    <cellStyle name="RowTitles1-Detail 3 4 7 2 2 2" xfId="17555"/>
    <cellStyle name="RowTitles1-Detail 3 4 7 2 3" xfId="17556"/>
    <cellStyle name="RowTitles1-Detail 3 4 7 3" xfId="17557"/>
    <cellStyle name="RowTitles1-Detail 3 4 7 3 2" xfId="17558"/>
    <cellStyle name="RowTitles1-Detail 3 4 7 3 2 2" xfId="17559"/>
    <cellStyle name="RowTitles1-Detail 3 4 7 4" xfId="17560"/>
    <cellStyle name="RowTitles1-Detail 3 4 7 4 2" xfId="17561"/>
    <cellStyle name="RowTitles1-Detail 3 4 7 5" xfId="17562"/>
    <cellStyle name="RowTitles1-Detail 3 4 8" xfId="17563"/>
    <cellStyle name="RowTitles1-Detail 3 4 8 2" xfId="17564"/>
    <cellStyle name="RowTitles1-Detail 3 4 9" xfId="17565"/>
    <cellStyle name="RowTitles1-Detail 3 4 9 2" xfId="17566"/>
    <cellStyle name="RowTitles1-Detail 3 4 9 2 2" xfId="17567"/>
    <cellStyle name="RowTitles1-Detail 3 4_STUD aligned by INSTIT" xfId="17568"/>
    <cellStyle name="RowTitles1-Detail 3 5" xfId="17569"/>
    <cellStyle name="RowTitles1-Detail 3 5 2" xfId="17570"/>
    <cellStyle name="RowTitles1-Detail 3 5 2 2" xfId="17571"/>
    <cellStyle name="RowTitles1-Detail 3 5 2 2 2" xfId="17572"/>
    <cellStyle name="RowTitles1-Detail 3 5 2 2 2 2" xfId="17573"/>
    <cellStyle name="RowTitles1-Detail 3 5 2 2 2 2 2" xfId="17574"/>
    <cellStyle name="RowTitles1-Detail 3 5 2 2 2 3" xfId="17575"/>
    <cellStyle name="RowTitles1-Detail 3 5 2 2 3" xfId="17576"/>
    <cellStyle name="RowTitles1-Detail 3 5 2 2 3 2" xfId="17577"/>
    <cellStyle name="RowTitles1-Detail 3 5 2 2 3 2 2" xfId="17578"/>
    <cellStyle name="RowTitles1-Detail 3 5 2 2 4" xfId="17579"/>
    <cellStyle name="RowTitles1-Detail 3 5 2 2 4 2" xfId="17580"/>
    <cellStyle name="RowTitles1-Detail 3 5 2 2 5" xfId="17581"/>
    <cellStyle name="RowTitles1-Detail 3 5 2 3" xfId="17582"/>
    <cellStyle name="RowTitles1-Detail 3 5 2 3 2" xfId="17583"/>
    <cellStyle name="RowTitles1-Detail 3 5 2 3 2 2" xfId="17584"/>
    <cellStyle name="RowTitles1-Detail 3 5 2 3 2 2 2" xfId="17585"/>
    <cellStyle name="RowTitles1-Detail 3 5 2 3 2 3" xfId="17586"/>
    <cellStyle name="RowTitles1-Detail 3 5 2 3 3" xfId="17587"/>
    <cellStyle name="RowTitles1-Detail 3 5 2 3 3 2" xfId="17588"/>
    <cellStyle name="RowTitles1-Detail 3 5 2 3 3 2 2" xfId="17589"/>
    <cellStyle name="RowTitles1-Detail 3 5 2 3 4" xfId="17590"/>
    <cellStyle name="RowTitles1-Detail 3 5 2 3 4 2" xfId="17591"/>
    <cellStyle name="RowTitles1-Detail 3 5 2 3 5" xfId="17592"/>
    <cellStyle name="RowTitles1-Detail 3 5 2 4" xfId="17593"/>
    <cellStyle name="RowTitles1-Detail 3 5 2 4 2" xfId="17594"/>
    <cellStyle name="RowTitles1-Detail 3 5 2 5" xfId="17595"/>
    <cellStyle name="RowTitles1-Detail 3 5 2 5 2" xfId="17596"/>
    <cellStyle name="RowTitles1-Detail 3 5 2 5 2 2" xfId="17597"/>
    <cellStyle name="RowTitles1-Detail 3 5 2 5 3" xfId="17598"/>
    <cellStyle name="RowTitles1-Detail 3 5 2 6" xfId="17599"/>
    <cellStyle name="RowTitles1-Detail 3 5 2 6 2" xfId="17600"/>
    <cellStyle name="RowTitles1-Detail 3 5 2 6 2 2" xfId="17601"/>
    <cellStyle name="RowTitles1-Detail 3 5 2 7" xfId="17602"/>
    <cellStyle name="RowTitles1-Detail 3 5 2 7 2" xfId="17603"/>
    <cellStyle name="RowTitles1-Detail 3 5 2 8" xfId="17604"/>
    <cellStyle name="RowTitles1-Detail 3 5 3" xfId="17605"/>
    <cellStyle name="RowTitles1-Detail 3 5 3 2" xfId="17606"/>
    <cellStyle name="RowTitles1-Detail 3 5 3 2 2" xfId="17607"/>
    <cellStyle name="RowTitles1-Detail 3 5 3 2 2 2" xfId="17608"/>
    <cellStyle name="RowTitles1-Detail 3 5 3 2 2 2 2" xfId="17609"/>
    <cellStyle name="RowTitles1-Detail 3 5 3 2 2 3" xfId="17610"/>
    <cellStyle name="RowTitles1-Detail 3 5 3 2 3" xfId="17611"/>
    <cellStyle name="RowTitles1-Detail 3 5 3 2 3 2" xfId="17612"/>
    <cellStyle name="RowTitles1-Detail 3 5 3 2 3 2 2" xfId="17613"/>
    <cellStyle name="RowTitles1-Detail 3 5 3 2 4" xfId="17614"/>
    <cellStyle name="RowTitles1-Detail 3 5 3 2 4 2" xfId="17615"/>
    <cellStyle name="RowTitles1-Detail 3 5 3 2 5" xfId="17616"/>
    <cellStyle name="RowTitles1-Detail 3 5 3 3" xfId="17617"/>
    <cellStyle name="RowTitles1-Detail 3 5 3 3 2" xfId="17618"/>
    <cellStyle name="RowTitles1-Detail 3 5 3 3 2 2" xfId="17619"/>
    <cellStyle name="RowTitles1-Detail 3 5 3 3 2 2 2" xfId="17620"/>
    <cellStyle name="RowTitles1-Detail 3 5 3 3 2 3" xfId="17621"/>
    <cellStyle name="RowTitles1-Detail 3 5 3 3 3" xfId="17622"/>
    <cellStyle name="RowTitles1-Detail 3 5 3 3 3 2" xfId="17623"/>
    <cellStyle name="RowTitles1-Detail 3 5 3 3 3 2 2" xfId="17624"/>
    <cellStyle name="RowTitles1-Detail 3 5 3 3 4" xfId="17625"/>
    <cellStyle name="RowTitles1-Detail 3 5 3 3 4 2" xfId="17626"/>
    <cellStyle name="RowTitles1-Detail 3 5 3 3 5" xfId="17627"/>
    <cellStyle name="RowTitles1-Detail 3 5 3 4" xfId="17628"/>
    <cellStyle name="RowTitles1-Detail 3 5 3 4 2" xfId="17629"/>
    <cellStyle name="RowTitles1-Detail 3 5 3 5" xfId="17630"/>
    <cellStyle name="RowTitles1-Detail 3 5 3 5 2" xfId="17631"/>
    <cellStyle name="RowTitles1-Detail 3 5 3 5 2 2" xfId="17632"/>
    <cellStyle name="RowTitles1-Detail 3 5 4" xfId="17633"/>
    <cellStyle name="RowTitles1-Detail 3 5 4 2" xfId="17634"/>
    <cellStyle name="RowTitles1-Detail 3 5 4 2 2" xfId="17635"/>
    <cellStyle name="RowTitles1-Detail 3 5 4 2 2 2" xfId="17636"/>
    <cellStyle name="RowTitles1-Detail 3 5 4 2 2 2 2" xfId="17637"/>
    <cellStyle name="RowTitles1-Detail 3 5 4 2 2 3" xfId="17638"/>
    <cellStyle name="RowTitles1-Detail 3 5 4 2 3" xfId="17639"/>
    <cellStyle name="RowTitles1-Detail 3 5 4 2 3 2" xfId="17640"/>
    <cellStyle name="RowTitles1-Detail 3 5 4 2 3 2 2" xfId="17641"/>
    <cellStyle name="RowTitles1-Detail 3 5 4 2 4" xfId="17642"/>
    <cellStyle name="RowTitles1-Detail 3 5 4 2 4 2" xfId="17643"/>
    <cellStyle name="RowTitles1-Detail 3 5 4 2 5" xfId="17644"/>
    <cellStyle name="RowTitles1-Detail 3 5 4 3" xfId="17645"/>
    <cellStyle name="RowTitles1-Detail 3 5 4 3 2" xfId="17646"/>
    <cellStyle name="RowTitles1-Detail 3 5 4 3 2 2" xfId="17647"/>
    <cellStyle name="RowTitles1-Detail 3 5 4 3 2 2 2" xfId="17648"/>
    <cellStyle name="RowTitles1-Detail 3 5 4 3 2 3" xfId="17649"/>
    <cellStyle name="RowTitles1-Detail 3 5 4 3 3" xfId="17650"/>
    <cellStyle name="RowTitles1-Detail 3 5 4 3 3 2" xfId="17651"/>
    <cellStyle name="RowTitles1-Detail 3 5 4 3 3 2 2" xfId="17652"/>
    <cellStyle name="RowTitles1-Detail 3 5 4 3 4" xfId="17653"/>
    <cellStyle name="RowTitles1-Detail 3 5 4 3 4 2" xfId="17654"/>
    <cellStyle name="RowTitles1-Detail 3 5 4 3 5" xfId="17655"/>
    <cellStyle name="RowTitles1-Detail 3 5 4 4" xfId="17656"/>
    <cellStyle name="RowTitles1-Detail 3 5 4 4 2" xfId="17657"/>
    <cellStyle name="RowTitles1-Detail 3 5 4 4 2 2" xfId="17658"/>
    <cellStyle name="RowTitles1-Detail 3 5 4 4 3" xfId="17659"/>
    <cellStyle name="RowTitles1-Detail 3 5 4 5" xfId="17660"/>
    <cellStyle name="RowTitles1-Detail 3 5 4 5 2" xfId="17661"/>
    <cellStyle name="RowTitles1-Detail 3 5 4 5 2 2" xfId="17662"/>
    <cellStyle name="RowTitles1-Detail 3 5 4 6" xfId="17663"/>
    <cellStyle name="RowTitles1-Detail 3 5 4 6 2" xfId="17664"/>
    <cellStyle name="RowTitles1-Detail 3 5 4 7" xfId="17665"/>
    <cellStyle name="RowTitles1-Detail 3 5 5" xfId="17666"/>
    <cellStyle name="RowTitles1-Detail 3 5 5 2" xfId="17667"/>
    <cellStyle name="RowTitles1-Detail 3 5 5 2 2" xfId="17668"/>
    <cellStyle name="RowTitles1-Detail 3 5 5 2 2 2" xfId="17669"/>
    <cellStyle name="RowTitles1-Detail 3 5 5 2 2 2 2" xfId="17670"/>
    <cellStyle name="RowTitles1-Detail 3 5 5 2 2 3" xfId="17671"/>
    <cellStyle name="RowTitles1-Detail 3 5 5 2 3" xfId="17672"/>
    <cellStyle name="RowTitles1-Detail 3 5 5 2 3 2" xfId="17673"/>
    <cellStyle name="RowTitles1-Detail 3 5 5 2 3 2 2" xfId="17674"/>
    <cellStyle name="RowTitles1-Detail 3 5 5 2 4" xfId="17675"/>
    <cellStyle name="RowTitles1-Detail 3 5 5 2 4 2" xfId="17676"/>
    <cellStyle name="RowTitles1-Detail 3 5 5 2 5" xfId="17677"/>
    <cellStyle name="RowTitles1-Detail 3 5 5 3" xfId="17678"/>
    <cellStyle name="RowTitles1-Detail 3 5 5 3 2" xfId="17679"/>
    <cellStyle name="RowTitles1-Detail 3 5 5 3 2 2" xfId="17680"/>
    <cellStyle name="RowTitles1-Detail 3 5 5 3 2 2 2" xfId="17681"/>
    <cellStyle name="RowTitles1-Detail 3 5 5 3 2 3" xfId="17682"/>
    <cellStyle name="RowTitles1-Detail 3 5 5 3 3" xfId="17683"/>
    <cellStyle name="RowTitles1-Detail 3 5 5 3 3 2" xfId="17684"/>
    <cellStyle name="RowTitles1-Detail 3 5 5 3 3 2 2" xfId="17685"/>
    <cellStyle name="RowTitles1-Detail 3 5 5 3 4" xfId="17686"/>
    <cellStyle name="RowTitles1-Detail 3 5 5 3 4 2" xfId="17687"/>
    <cellStyle name="RowTitles1-Detail 3 5 5 3 5" xfId="17688"/>
    <cellStyle name="RowTitles1-Detail 3 5 5 4" xfId="17689"/>
    <cellStyle name="RowTitles1-Detail 3 5 5 4 2" xfId="17690"/>
    <cellStyle name="RowTitles1-Detail 3 5 5 4 2 2" xfId="17691"/>
    <cellStyle name="RowTitles1-Detail 3 5 5 4 3" xfId="17692"/>
    <cellStyle name="RowTitles1-Detail 3 5 5 5" xfId="17693"/>
    <cellStyle name="RowTitles1-Detail 3 5 5 5 2" xfId="17694"/>
    <cellStyle name="RowTitles1-Detail 3 5 5 5 2 2" xfId="17695"/>
    <cellStyle name="RowTitles1-Detail 3 5 5 6" xfId="17696"/>
    <cellStyle name="RowTitles1-Detail 3 5 5 6 2" xfId="17697"/>
    <cellStyle name="RowTitles1-Detail 3 5 5 7" xfId="17698"/>
    <cellStyle name="RowTitles1-Detail 3 5 6" xfId="17699"/>
    <cellStyle name="RowTitles1-Detail 3 5 6 2" xfId="17700"/>
    <cellStyle name="RowTitles1-Detail 3 5 6 2 2" xfId="17701"/>
    <cellStyle name="RowTitles1-Detail 3 5 6 2 2 2" xfId="17702"/>
    <cellStyle name="RowTitles1-Detail 3 5 6 2 2 2 2" xfId="17703"/>
    <cellStyle name="RowTitles1-Detail 3 5 6 2 2 3" xfId="17704"/>
    <cellStyle name="RowTitles1-Detail 3 5 6 2 3" xfId="17705"/>
    <cellStyle name="RowTitles1-Detail 3 5 6 2 3 2" xfId="17706"/>
    <cellStyle name="RowTitles1-Detail 3 5 6 2 3 2 2" xfId="17707"/>
    <cellStyle name="RowTitles1-Detail 3 5 6 2 4" xfId="17708"/>
    <cellStyle name="RowTitles1-Detail 3 5 6 2 4 2" xfId="17709"/>
    <cellStyle name="RowTitles1-Detail 3 5 6 2 5" xfId="17710"/>
    <cellStyle name="RowTitles1-Detail 3 5 6 3" xfId="17711"/>
    <cellStyle name="RowTitles1-Detail 3 5 6 3 2" xfId="17712"/>
    <cellStyle name="RowTitles1-Detail 3 5 6 3 2 2" xfId="17713"/>
    <cellStyle name="RowTitles1-Detail 3 5 6 3 2 2 2" xfId="17714"/>
    <cellStyle name="RowTitles1-Detail 3 5 6 3 2 3" xfId="17715"/>
    <cellStyle name="RowTitles1-Detail 3 5 6 3 3" xfId="17716"/>
    <cellStyle name="RowTitles1-Detail 3 5 6 3 3 2" xfId="17717"/>
    <cellStyle name="RowTitles1-Detail 3 5 6 3 3 2 2" xfId="17718"/>
    <cellStyle name="RowTitles1-Detail 3 5 6 3 4" xfId="17719"/>
    <cellStyle name="RowTitles1-Detail 3 5 6 3 4 2" xfId="17720"/>
    <cellStyle name="RowTitles1-Detail 3 5 6 3 5" xfId="17721"/>
    <cellStyle name="RowTitles1-Detail 3 5 6 4" xfId="17722"/>
    <cellStyle name="RowTitles1-Detail 3 5 6 4 2" xfId="17723"/>
    <cellStyle name="RowTitles1-Detail 3 5 6 4 2 2" xfId="17724"/>
    <cellStyle name="RowTitles1-Detail 3 5 6 4 3" xfId="17725"/>
    <cellStyle name="RowTitles1-Detail 3 5 6 5" xfId="17726"/>
    <cellStyle name="RowTitles1-Detail 3 5 6 5 2" xfId="17727"/>
    <cellStyle name="RowTitles1-Detail 3 5 6 5 2 2" xfId="17728"/>
    <cellStyle name="RowTitles1-Detail 3 5 6 6" xfId="17729"/>
    <cellStyle name="RowTitles1-Detail 3 5 6 6 2" xfId="17730"/>
    <cellStyle name="RowTitles1-Detail 3 5 6 7" xfId="17731"/>
    <cellStyle name="RowTitles1-Detail 3 5 7" xfId="17732"/>
    <cellStyle name="RowTitles1-Detail 3 5 7 2" xfId="17733"/>
    <cellStyle name="RowTitles1-Detail 3 5 7 2 2" xfId="17734"/>
    <cellStyle name="RowTitles1-Detail 3 5 7 2 2 2" xfId="17735"/>
    <cellStyle name="RowTitles1-Detail 3 5 7 2 3" xfId="17736"/>
    <cellStyle name="RowTitles1-Detail 3 5 7 3" xfId="17737"/>
    <cellStyle name="RowTitles1-Detail 3 5 7 3 2" xfId="17738"/>
    <cellStyle name="RowTitles1-Detail 3 5 7 3 2 2" xfId="17739"/>
    <cellStyle name="RowTitles1-Detail 3 5 7 4" xfId="17740"/>
    <cellStyle name="RowTitles1-Detail 3 5 7 4 2" xfId="17741"/>
    <cellStyle name="RowTitles1-Detail 3 5 7 5" xfId="17742"/>
    <cellStyle name="RowTitles1-Detail 3 5 8" xfId="17743"/>
    <cellStyle name="RowTitles1-Detail 3 5 8 2" xfId="17744"/>
    <cellStyle name="RowTitles1-Detail 3 5 8 2 2" xfId="17745"/>
    <cellStyle name="RowTitles1-Detail 3 5 8 2 2 2" xfId="17746"/>
    <cellStyle name="RowTitles1-Detail 3 5 8 2 3" xfId="17747"/>
    <cellStyle name="RowTitles1-Detail 3 5 8 3" xfId="17748"/>
    <cellStyle name="RowTitles1-Detail 3 5 8 3 2" xfId="17749"/>
    <cellStyle name="RowTitles1-Detail 3 5 8 3 2 2" xfId="17750"/>
    <cellStyle name="RowTitles1-Detail 3 5 8 4" xfId="17751"/>
    <cellStyle name="RowTitles1-Detail 3 5 8 4 2" xfId="17752"/>
    <cellStyle name="RowTitles1-Detail 3 5 8 5" xfId="17753"/>
    <cellStyle name="RowTitles1-Detail 3 5 9" xfId="17754"/>
    <cellStyle name="RowTitles1-Detail 3 5 9 2" xfId="17755"/>
    <cellStyle name="RowTitles1-Detail 3 5 9 2 2" xfId="17756"/>
    <cellStyle name="RowTitles1-Detail 3 5_STUD aligned by INSTIT" xfId="17757"/>
    <cellStyle name="RowTitles1-Detail 3 6" xfId="17758"/>
    <cellStyle name="RowTitles1-Detail 3 6 2" xfId="17759"/>
    <cellStyle name="RowTitles1-Detail 3 6 2 2" xfId="17760"/>
    <cellStyle name="RowTitles1-Detail 3 6 2 2 2" xfId="17761"/>
    <cellStyle name="RowTitles1-Detail 3 6 2 2 2 2" xfId="17762"/>
    <cellStyle name="RowTitles1-Detail 3 6 2 2 2 2 2" xfId="17763"/>
    <cellStyle name="RowTitles1-Detail 3 6 2 2 2 3" xfId="17764"/>
    <cellStyle name="RowTitles1-Detail 3 6 2 2 3" xfId="17765"/>
    <cellStyle name="RowTitles1-Detail 3 6 2 2 3 2" xfId="17766"/>
    <cellStyle name="RowTitles1-Detail 3 6 2 2 3 2 2" xfId="17767"/>
    <cellStyle name="RowTitles1-Detail 3 6 2 2 4" xfId="17768"/>
    <cellStyle name="RowTitles1-Detail 3 6 2 2 4 2" xfId="17769"/>
    <cellStyle name="RowTitles1-Detail 3 6 2 2 5" xfId="17770"/>
    <cellStyle name="RowTitles1-Detail 3 6 2 3" xfId="17771"/>
    <cellStyle name="RowTitles1-Detail 3 6 2 3 2" xfId="17772"/>
    <cellStyle name="RowTitles1-Detail 3 6 2 3 2 2" xfId="17773"/>
    <cellStyle name="RowTitles1-Detail 3 6 2 3 2 2 2" xfId="17774"/>
    <cellStyle name="RowTitles1-Detail 3 6 2 3 2 3" xfId="17775"/>
    <cellStyle name="RowTitles1-Detail 3 6 2 3 3" xfId="17776"/>
    <cellStyle name="RowTitles1-Detail 3 6 2 3 3 2" xfId="17777"/>
    <cellStyle name="RowTitles1-Detail 3 6 2 3 3 2 2" xfId="17778"/>
    <cellStyle name="RowTitles1-Detail 3 6 2 3 4" xfId="17779"/>
    <cellStyle name="RowTitles1-Detail 3 6 2 3 4 2" xfId="17780"/>
    <cellStyle name="RowTitles1-Detail 3 6 2 3 5" xfId="17781"/>
    <cellStyle name="RowTitles1-Detail 3 6 2 4" xfId="17782"/>
    <cellStyle name="RowTitles1-Detail 3 6 2 4 2" xfId="17783"/>
    <cellStyle name="RowTitles1-Detail 3 6 2 5" xfId="17784"/>
    <cellStyle name="RowTitles1-Detail 3 6 2 5 2" xfId="17785"/>
    <cellStyle name="RowTitles1-Detail 3 6 2 5 2 2" xfId="17786"/>
    <cellStyle name="RowTitles1-Detail 3 6 2 5 3" xfId="17787"/>
    <cellStyle name="RowTitles1-Detail 3 6 2 6" xfId="17788"/>
    <cellStyle name="RowTitles1-Detail 3 6 2 6 2" xfId="17789"/>
    <cellStyle name="RowTitles1-Detail 3 6 2 6 2 2" xfId="17790"/>
    <cellStyle name="RowTitles1-Detail 3 6 3" xfId="17791"/>
    <cellStyle name="RowTitles1-Detail 3 6 3 2" xfId="17792"/>
    <cellStyle name="RowTitles1-Detail 3 6 3 2 2" xfId="17793"/>
    <cellStyle name="RowTitles1-Detail 3 6 3 2 2 2" xfId="17794"/>
    <cellStyle name="RowTitles1-Detail 3 6 3 2 2 2 2" xfId="17795"/>
    <cellStyle name="RowTitles1-Detail 3 6 3 2 2 3" xfId="17796"/>
    <cellStyle name="RowTitles1-Detail 3 6 3 2 3" xfId="17797"/>
    <cellStyle name="RowTitles1-Detail 3 6 3 2 3 2" xfId="17798"/>
    <cellStyle name="RowTitles1-Detail 3 6 3 2 3 2 2" xfId="17799"/>
    <cellStyle name="RowTitles1-Detail 3 6 3 2 4" xfId="17800"/>
    <cellStyle name="RowTitles1-Detail 3 6 3 2 4 2" xfId="17801"/>
    <cellStyle name="RowTitles1-Detail 3 6 3 2 5" xfId="17802"/>
    <cellStyle name="RowTitles1-Detail 3 6 3 3" xfId="17803"/>
    <cellStyle name="RowTitles1-Detail 3 6 3 3 2" xfId="17804"/>
    <cellStyle name="RowTitles1-Detail 3 6 3 3 2 2" xfId="17805"/>
    <cellStyle name="RowTitles1-Detail 3 6 3 3 2 2 2" xfId="17806"/>
    <cellStyle name="RowTitles1-Detail 3 6 3 3 2 3" xfId="17807"/>
    <cellStyle name="RowTitles1-Detail 3 6 3 3 3" xfId="17808"/>
    <cellStyle name="RowTitles1-Detail 3 6 3 3 3 2" xfId="17809"/>
    <cellStyle name="RowTitles1-Detail 3 6 3 3 3 2 2" xfId="17810"/>
    <cellStyle name="RowTitles1-Detail 3 6 3 3 4" xfId="17811"/>
    <cellStyle name="RowTitles1-Detail 3 6 3 3 4 2" xfId="17812"/>
    <cellStyle name="RowTitles1-Detail 3 6 3 3 5" xfId="17813"/>
    <cellStyle name="RowTitles1-Detail 3 6 3 4" xfId="17814"/>
    <cellStyle name="RowTitles1-Detail 3 6 3 4 2" xfId="17815"/>
    <cellStyle name="RowTitles1-Detail 3 6 3 5" xfId="17816"/>
    <cellStyle name="RowTitles1-Detail 3 6 3 5 2" xfId="17817"/>
    <cellStyle name="RowTitles1-Detail 3 6 3 5 2 2" xfId="17818"/>
    <cellStyle name="RowTitles1-Detail 3 6 3 6" xfId="17819"/>
    <cellStyle name="RowTitles1-Detail 3 6 3 6 2" xfId="17820"/>
    <cellStyle name="RowTitles1-Detail 3 6 3 7" xfId="17821"/>
    <cellStyle name="RowTitles1-Detail 3 6 4" xfId="17822"/>
    <cellStyle name="RowTitles1-Detail 3 6 4 2" xfId="17823"/>
    <cellStyle name="RowTitles1-Detail 3 6 4 2 2" xfId="17824"/>
    <cellStyle name="RowTitles1-Detail 3 6 4 2 2 2" xfId="17825"/>
    <cellStyle name="RowTitles1-Detail 3 6 4 2 2 2 2" xfId="17826"/>
    <cellStyle name="RowTitles1-Detail 3 6 4 2 2 3" xfId="17827"/>
    <cellStyle name="RowTitles1-Detail 3 6 4 2 3" xfId="17828"/>
    <cellStyle name="RowTitles1-Detail 3 6 4 2 3 2" xfId="17829"/>
    <cellStyle name="RowTitles1-Detail 3 6 4 2 3 2 2" xfId="17830"/>
    <cellStyle name="RowTitles1-Detail 3 6 4 2 4" xfId="17831"/>
    <cellStyle name="RowTitles1-Detail 3 6 4 2 4 2" xfId="17832"/>
    <cellStyle name="RowTitles1-Detail 3 6 4 2 5" xfId="17833"/>
    <cellStyle name="RowTitles1-Detail 3 6 4 3" xfId="17834"/>
    <cellStyle name="RowTitles1-Detail 3 6 4 3 2" xfId="17835"/>
    <cellStyle name="RowTitles1-Detail 3 6 4 3 2 2" xfId="17836"/>
    <cellStyle name="RowTitles1-Detail 3 6 4 3 2 2 2" xfId="17837"/>
    <cellStyle name="RowTitles1-Detail 3 6 4 3 2 3" xfId="17838"/>
    <cellStyle name="RowTitles1-Detail 3 6 4 3 3" xfId="17839"/>
    <cellStyle name="RowTitles1-Detail 3 6 4 3 3 2" xfId="17840"/>
    <cellStyle name="RowTitles1-Detail 3 6 4 3 3 2 2" xfId="17841"/>
    <cellStyle name="RowTitles1-Detail 3 6 4 3 4" xfId="17842"/>
    <cellStyle name="RowTitles1-Detail 3 6 4 3 4 2" xfId="17843"/>
    <cellStyle name="RowTitles1-Detail 3 6 4 3 5" xfId="17844"/>
    <cellStyle name="RowTitles1-Detail 3 6 4 4" xfId="17845"/>
    <cellStyle name="RowTitles1-Detail 3 6 4 4 2" xfId="17846"/>
    <cellStyle name="RowTitles1-Detail 3 6 4 5" xfId="17847"/>
    <cellStyle name="RowTitles1-Detail 3 6 4 5 2" xfId="17848"/>
    <cellStyle name="RowTitles1-Detail 3 6 4 5 2 2" xfId="17849"/>
    <cellStyle name="RowTitles1-Detail 3 6 4 5 3" xfId="17850"/>
    <cellStyle name="RowTitles1-Detail 3 6 4 6" xfId="17851"/>
    <cellStyle name="RowTitles1-Detail 3 6 4 6 2" xfId="17852"/>
    <cellStyle name="RowTitles1-Detail 3 6 4 6 2 2" xfId="17853"/>
    <cellStyle name="RowTitles1-Detail 3 6 4 7" xfId="17854"/>
    <cellStyle name="RowTitles1-Detail 3 6 4 7 2" xfId="17855"/>
    <cellStyle name="RowTitles1-Detail 3 6 4 8" xfId="17856"/>
    <cellStyle name="RowTitles1-Detail 3 6 5" xfId="17857"/>
    <cellStyle name="RowTitles1-Detail 3 6 5 2" xfId="17858"/>
    <cellStyle name="RowTitles1-Detail 3 6 5 2 2" xfId="17859"/>
    <cellStyle name="RowTitles1-Detail 3 6 5 2 2 2" xfId="17860"/>
    <cellStyle name="RowTitles1-Detail 3 6 5 2 2 2 2" xfId="17861"/>
    <cellStyle name="RowTitles1-Detail 3 6 5 2 2 3" xfId="17862"/>
    <cellStyle name="RowTitles1-Detail 3 6 5 2 3" xfId="17863"/>
    <cellStyle name="RowTitles1-Detail 3 6 5 2 3 2" xfId="17864"/>
    <cellStyle name="RowTitles1-Detail 3 6 5 2 3 2 2" xfId="17865"/>
    <cellStyle name="RowTitles1-Detail 3 6 5 2 4" xfId="17866"/>
    <cellStyle name="RowTitles1-Detail 3 6 5 2 4 2" xfId="17867"/>
    <cellStyle name="RowTitles1-Detail 3 6 5 2 5" xfId="17868"/>
    <cellStyle name="RowTitles1-Detail 3 6 5 3" xfId="17869"/>
    <cellStyle name="RowTitles1-Detail 3 6 5 3 2" xfId="17870"/>
    <cellStyle name="RowTitles1-Detail 3 6 5 3 2 2" xfId="17871"/>
    <cellStyle name="RowTitles1-Detail 3 6 5 3 2 2 2" xfId="17872"/>
    <cellStyle name="RowTitles1-Detail 3 6 5 3 2 3" xfId="17873"/>
    <cellStyle name="RowTitles1-Detail 3 6 5 3 3" xfId="17874"/>
    <cellStyle name="RowTitles1-Detail 3 6 5 3 3 2" xfId="17875"/>
    <cellStyle name="RowTitles1-Detail 3 6 5 3 3 2 2" xfId="17876"/>
    <cellStyle name="RowTitles1-Detail 3 6 5 3 4" xfId="17877"/>
    <cellStyle name="RowTitles1-Detail 3 6 5 3 4 2" xfId="17878"/>
    <cellStyle name="RowTitles1-Detail 3 6 5 3 5" xfId="17879"/>
    <cellStyle name="RowTitles1-Detail 3 6 5 4" xfId="17880"/>
    <cellStyle name="RowTitles1-Detail 3 6 5 4 2" xfId="17881"/>
    <cellStyle name="RowTitles1-Detail 3 6 5 4 2 2" xfId="17882"/>
    <cellStyle name="RowTitles1-Detail 3 6 5 4 3" xfId="17883"/>
    <cellStyle name="RowTitles1-Detail 3 6 5 5" xfId="17884"/>
    <cellStyle name="RowTitles1-Detail 3 6 5 5 2" xfId="17885"/>
    <cellStyle name="RowTitles1-Detail 3 6 5 5 2 2" xfId="17886"/>
    <cellStyle name="RowTitles1-Detail 3 6 5 6" xfId="17887"/>
    <cellStyle name="RowTitles1-Detail 3 6 5 6 2" xfId="17888"/>
    <cellStyle name="RowTitles1-Detail 3 6 5 7" xfId="17889"/>
    <cellStyle name="RowTitles1-Detail 3 6 6" xfId="17890"/>
    <cellStyle name="RowTitles1-Detail 3 6 6 2" xfId="17891"/>
    <cellStyle name="RowTitles1-Detail 3 6 6 2 2" xfId="17892"/>
    <cellStyle name="RowTitles1-Detail 3 6 6 2 2 2" xfId="17893"/>
    <cellStyle name="RowTitles1-Detail 3 6 6 2 2 2 2" xfId="17894"/>
    <cellStyle name="RowTitles1-Detail 3 6 6 2 2 3" xfId="17895"/>
    <cellStyle name="RowTitles1-Detail 3 6 6 2 3" xfId="17896"/>
    <cellStyle name="RowTitles1-Detail 3 6 6 2 3 2" xfId="17897"/>
    <cellStyle name="RowTitles1-Detail 3 6 6 2 3 2 2" xfId="17898"/>
    <cellStyle name="RowTitles1-Detail 3 6 6 2 4" xfId="17899"/>
    <cellStyle name="RowTitles1-Detail 3 6 6 2 4 2" xfId="17900"/>
    <cellStyle name="RowTitles1-Detail 3 6 6 2 5" xfId="17901"/>
    <cellStyle name="RowTitles1-Detail 3 6 6 3" xfId="17902"/>
    <cellStyle name="RowTitles1-Detail 3 6 6 3 2" xfId="17903"/>
    <cellStyle name="RowTitles1-Detail 3 6 6 3 2 2" xfId="17904"/>
    <cellStyle name="RowTitles1-Detail 3 6 6 3 2 2 2" xfId="17905"/>
    <cellStyle name="RowTitles1-Detail 3 6 6 3 2 3" xfId="17906"/>
    <cellStyle name="RowTitles1-Detail 3 6 6 3 3" xfId="17907"/>
    <cellStyle name="RowTitles1-Detail 3 6 6 3 3 2" xfId="17908"/>
    <cellStyle name="RowTitles1-Detail 3 6 6 3 3 2 2" xfId="17909"/>
    <cellStyle name="RowTitles1-Detail 3 6 6 3 4" xfId="17910"/>
    <cellStyle name="RowTitles1-Detail 3 6 6 3 4 2" xfId="17911"/>
    <cellStyle name="RowTitles1-Detail 3 6 6 3 5" xfId="17912"/>
    <cellStyle name="RowTitles1-Detail 3 6 6 4" xfId="17913"/>
    <cellStyle name="RowTitles1-Detail 3 6 6 4 2" xfId="17914"/>
    <cellStyle name="RowTitles1-Detail 3 6 6 4 2 2" xfId="17915"/>
    <cellStyle name="RowTitles1-Detail 3 6 6 4 3" xfId="17916"/>
    <cellStyle name="RowTitles1-Detail 3 6 6 5" xfId="17917"/>
    <cellStyle name="RowTitles1-Detail 3 6 6 5 2" xfId="17918"/>
    <cellStyle name="RowTitles1-Detail 3 6 6 5 2 2" xfId="17919"/>
    <cellStyle name="RowTitles1-Detail 3 6 6 6" xfId="17920"/>
    <cellStyle name="RowTitles1-Detail 3 6 6 6 2" xfId="17921"/>
    <cellStyle name="RowTitles1-Detail 3 6 6 7" xfId="17922"/>
    <cellStyle name="RowTitles1-Detail 3 6 7" xfId="17923"/>
    <cellStyle name="RowTitles1-Detail 3 6 7 2" xfId="17924"/>
    <cellStyle name="RowTitles1-Detail 3 6 7 2 2" xfId="17925"/>
    <cellStyle name="RowTitles1-Detail 3 6 7 2 2 2" xfId="17926"/>
    <cellStyle name="RowTitles1-Detail 3 6 7 2 3" xfId="17927"/>
    <cellStyle name="RowTitles1-Detail 3 6 7 3" xfId="17928"/>
    <cellStyle name="RowTitles1-Detail 3 6 7 3 2" xfId="17929"/>
    <cellStyle name="RowTitles1-Detail 3 6 7 3 2 2" xfId="17930"/>
    <cellStyle name="RowTitles1-Detail 3 6 7 4" xfId="17931"/>
    <cellStyle name="RowTitles1-Detail 3 6 7 4 2" xfId="17932"/>
    <cellStyle name="RowTitles1-Detail 3 6 7 5" xfId="17933"/>
    <cellStyle name="RowTitles1-Detail 3 6 8" xfId="17934"/>
    <cellStyle name="RowTitles1-Detail 3 6 8 2" xfId="17935"/>
    <cellStyle name="RowTitles1-Detail 3 6 9" xfId="17936"/>
    <cellStyle name="RowTitles1-Detail 3 6 9 2" xfId="17937"/>
    <cellStyle name="RowTitles1-Detail 3 6 9 2 2" xfId="17938"/>
    <cellStyle name="RowTitles1-Detail 3 6_STUD aligned by INSTIT" xfId="17939"/>
    <cellStyle name="RowTitles1-Detail 3 7" xfId="17940"/>
    <cellStyle name="RowTitles1-Detail 3 7 2" xfId="17941"/>
    <cellStyle name="RowTitles1-Detail 3 7 2 2" xfId="17942"/>
    <cellStyle name="RowTitles1-Detail 3 7 2 2 2" xfId="17943"/>
    <cellStyle name="RowTitles1-Detail 3 7 2 2 2 2" xfId="17944"/>
    <cellStyle name="RowTitles1-Detail 3 7 2 2 3" xfId="17945"/>
    <cellStyle name="RowTitles1-Detail 3 7 2 3" xfId="17946"/>
    <cellStyle name="RowTitles1-Detail 3 7 2 3 2" xfId="17947"/>
    <cellStyle name="RowTitles1-Detail 3 7 2 3 2 2" xfId="17948"/>
    <cellStyle name="RowTitles1-Detail 3 7 2 4" xfId="17949"/>
    <cellStyle name="RowTitles1-Detail 3 7 2 4 2" xfId="17950"/>
    <cellStyle name="RowTitles1-Detail 3 7 2 5" xfId="17951"/>
    <cellStyle name="RowTitles1-Detail 3 7 3" xfId="17952"/>
    <cellStyle name="RowTitles1-Detail 3 7 3 2" xfId="17953"/>
    <cellStyle name="RowTitles1-Detail 3 7 3 2 2" xfId="17954"/>
    <cellStyle name="RowTitles1-Detail 3 7 3 2 2 2" xfId="17955"/>
    <cellStyle name="RowTitles1-Detail 3 7 3 2 3" xfId="17956"/>
    <cellStyle name="RowTitles1-Detail 3 7 3 3" xfId="17957"/>
    <cellStyle name="RowTitles1-Detail 3 7 3 3 2" xfId="17958"/>
    <cellStyle name="RowTitles1-Detail 3 7 3 3 2 2" xfId="17959"/>
    <cellStyle name="RowTitles1-Detail 3 7 3 4" xfId="17960"/>
    <cellStyle name="RowTitles1-Detail 3 7 3 4 2" xfId="17961"/>
    <cellStyle name="RowTitles1-Detail 3 7 3 5" xfId="17962"/>
    <cellStyle name="RowTitles1-Detail 3 7 4" xfId="17963"/>
    <cellStyle name="RowTitles1-Detail 3 7 4 2" xfId="17964"/>
    <cellStyle name="RowTitles1-Detail 3 7 5" xfId="17965"/>
    <cellStyle name="RowTitles1-Detail 3 7 5 2" xfId="17966"/>
    <cellStyle name="RowTitles1-Detail 3 7 5 2 2" xfId="17967"/>
    <cellStyle name="RowTitles1-Detail 3 7 5 3" xfId="17968"/>
    <cellStyle name="RowTitles1-Detail 3 7 6" xfId="17969"/>
    <cellStyle name="RowTitles1-Detail 3 7 6 2" xfId="17970"/>
    <cellStyle name="RowTitles1-Detail 3 7 6 2 2" xfId="17971"/>
    <cellStyle name="RowTitles1-Detail 3 8" xfId="17972"/>
    <cellStyle name="RowTitles1-Detail 3 8 2" xfId="17973"/>
    <cellStyle name="RowTitles1-Detail 3 8 2 2" xfId="17974"/>
    <cellStyle name="RowTitles1-Detail 3 8 2 2 2" xfId="17975"/>
    <cellStyle name="RowTitles1-Detail 3 8 2 2 2 2" xfId="17976"/>
    <cellStyle name="RowTitles1-Detail 3 8 2 2 3" xfId="17977"/>
    <cellStyle name="RowTitles1-Detail 3 8 2 3" xfId="17978"/>
    <cellStyle name="RowTitles1-Detail 3 8 2 3 2" xfId="17979"/>
    <cellStyle name="RowTitles1-Detail 3 8 2 3 2 2" xfId="17980"/>
    <cellStyle name="RowTitles1-Detail 3 8 2 4" xfId="17981"/>
    <cellStyle name="RowTitles1-Detail 3 8 2 4 2" xfId="17982"/>
    <cellStyle name="RowTitles1-Detail 3 8 2 5" xfId="17983"/>
    <cellStyle name="RowTitles1-Detail 3 8 3" xfId="17984"/>
    <cellStyle name="RowTitles1-Detail 3 8 3 2" xfId="17985"/>
    <cellStyle name="RowTitles1-Detail 3 8 3 2 2" xfId="17986"/>
    <cellStyle name="RowTitles1-Detail 3 8 3 2 2 2" xfId="17987"/>
    <cellStyle name="RowTitles1-Detail 3 8 3 2 3" xfId="17988"/>
    <cellStyle name="RowTitles1-Detail 3 8 3 3" xfId="17989"/>
    <cellStyle name="RowTitles1-Detail 3 8 3 3 2" xfId="17990"/>
    <cellStyle name="RowTitles1-Detail 3 8 3 3 2 2" xfId="17991"/>
    <cellStyle name="RowTitles1-Detail 3 8 3 4" xfId="17992"/>
    <cellStyle name="RowTitles1-Detail 3 8 3 4 2" xfId="17993"/>
    <cellStyle name="RowTitles1-Detail 3 8 3 5" xfId="17994"/>
    <cellStyle name="RowTitles1-Detail 3 8 4" xfId="17995"/>
    <cellStyle name="RowTitles1-Detail 3 8 4 2" xfId="17996"/>
    <cellStyle name="RowTitles1-Detail 3 8 5" xfId="17997"/>
    <cellStyle name="RowTitles1-Detail 3 8 5 2" xfId="17998"/>
    <cellStyle name="RowTitles1-Detail 3 8 5 2 2" xfId="17999"/>
    <cellStyle name="RowTitles1-Detail 3 8 6" xfId="18000"/>
    <cellStyle name="RowTitles1-Detail 3 8 6 2" xfId="18001"/>
    <cellStyle name="RowTitles1-Detail 3 8 7" xfId="18002"/>
    <cellStyle name="RowTitles1-Detail 3 9" xfId="18003"/>
    <cellStyle name="RowTitles1-Detail 3 9 2" xfId="18004"/>
    <cellStyle name="RowTitles1-Detail 3 9 2 2" xfId="18005"/>
    <cellStyle name="RowTitles1-Detail 3 9 2 2 2" xfId="18006"/>
    <cellStyle name="RowTitles1-Detail 3 9 2 2 2 2" xfId="18007"/>
    <cellStyle name="RowTitles1-Detail 3 9 2 2 3" xfId="18008"/>
    <cellStyle name="RowTitles1-Detail 3 9 2 3" xfId="18009"/>
    <cellStyle name="RowTitles1-Detail 3 9 2 3 2" xfId="18010"/>
    <cellStyle name="RowTitles1-Detail 3 9 2 3 2 2" xfId="18011"/>
    <cellStyle name="RowTitles1-Detail 3 9 2 4" xfId="18012"/>
    <cellStyle name="RowTitles1-Detail 3 9 2 4 2" xfId="18013"/>
    <cellStyle name="RowTitles1-Detail 3 9 2 5" xfId="18014"/>
    <cellStyle name="RowTitles1-Detail 3 9 3" xfId="18015"/>
    <cellStyle name="RowTitles1-Detail 3 9 3 2" xfId="18016"/>
    <cellStyle name="RowTitles1-Detail 3 9 3 2 2" xfId="18017"/>
    <cellStyle name="RowTitles1-Detail 3 9 3 2 2 2" xfId="18018"/>
    <cellStyle name="RowTitles1-Detail 3 9 3 2 3" xfId="18019"/>
    <cellStyle name="RowTitles1-Detail 3 9 3 3" xfId="18020"/>
    <cellStyle name="RowTitles1-Detail 3 9 3 3 2" xfId="18021"/>
    <cellStyle name="RowTitles1-Detail 3 9 3 3 2 2" xfId="18022"/>
    <cellStyle name="RowTitles1-Detail 3 9 3 4" xfId="18023"/>
    <cellStyle name="RowTitles1-Detail 3 9 3 4 2" xfId="18024"/>
    <cellStyle name="RowTitles1-Detail 3 9 3 5" xfId="18025"/>
    <cellStyle name="RowTitles1-Detail 3 9 4" xfId="18026"/>
    <cellStyle name="RowTitles1-Detail 3 9 4 2" xfId="18027"/>
    <cellStyle name="RowTitles1-Detail 3 9 5" xfId="18028"/>
    <cellStyle name="RowTitles1-Detail 3 9 5 2" xfId="18029"/>
    <cellStyle name="RowTitles1-Detail 3 9 5 2 2" xfId="18030"/>
    <cellStyle name="RowTitles1-Detail 3 9 5 3" xfId="18031"/>
    <cellStyle name="RowTitles1-Detail 3 9 6" xfId="18032"/>
    <cellStyle name="RowTitles1-Detail 3 9 6 2" xfId="18033"/>
    <cellStyle name="RowTitles1-Detail 3 9 6 2 2" xfId="18034"/>
    <cellStyle name="RowTitles1-Detail 3 9 7" xfId="18035"/>
    <cellStyle name="RowTitles1-Detail 3 9 7 2" xfId="18036"/>
    <cellStyle name="RowTitles1-Detail 3 9 8" xfId="18037"/>
    <cellStyle name="RowTitles1-Detail 3_STUD aligned by INSTIT" xfId="18038"/>
    <cellStyle name="RowTitles1-Detail 4" xfId="73"/>
    <cellStyle name="RowTitles1-Detail 4 10" xfId="18039"/>
    <cellStyle name="RowTitles1-Detail 4 10 2" xfId="18040"/>
    <cellStyle name="RowTitles1-Detail 4 10 2 2" xfId="18041"/>
    <cellStyle name="RowTitles1-Detail 4 10 2 2 2" xfId="18042"/>
    <cellStyle name="RowTitles1-Detail 4 10 2 2 2 2" xfId="18043"/>
    <cellStyle name="RowTitles1-Detail 4 10 2 2 3" xfId="18044"/>
    <cellStyle name="RowTitles1-Detail 4 10 2 3" xfId="18045"/>
    <cellStyle name="RowTitles1-Detail 4 10 2 3 2" xfId="18046"/>
    <cellStyle name="RowTitles1-Detail 4 10 2 3 2 2" xfId="18047"/>
    <cellStyle name="RowTitles1-Detail 4 10 2 4" xfId="18048"/>
    <cellStyle name="RowTitles1-Detail 4 10 2 4 2" xfId="18049"/>
    <cellStyle name="RowTitles1-Detail 4 10 2 5" xfId="18050"/>
    <cellStyle name="RowTitles1-Detail 4 10 3" xfId="18051"/>
    <cellStyle name="RowTitles1-Detail 4 10 3 2" xfId="18052"/>
    <cellStyle name="RowTitles1-Detail 4 10 3 2 2" xfId="18053"/>
    <cellStyle name="RowTitles1-Detail 4 10 3 2 2 2" xfId="18054"/>
    <cellStyle name="RowTitles1-Detail 4 10 3 2 3" xfId="18055"/>
    <cellStyle name="RowTitles1-Detail 4 10 3 3" xfId="18056"/>
    <cellStyle name="RowTitles1-Detail 4 10 3 3 2" xfId="18057"/>
    <cellStyle name="RowTitles1-Detail 4 10 3 3 2 2" xfId="18058"/>
    <cellStyle name="RowTitles1-Detail 4 10 3 4" xfId="18059"/>
    <cellStyle name="RowTitles1-Detail 4 10 3 4 2" xfId="18060"/>
    <cellStyle name="RowTitles1-Detail 4 10 3 5" xfId="18061"/>
    <cellStyle name="RowTitles1-Detail 4 10 4" xfId="18062"/>
    <cellStyle name="RowTitles1-Detail 4 10 4 2" xfId="18063"/>
    <cellStyle name="RowTitles1-Detail 4 10 4 2 2" xfId="18064"/>
    <cellStyle name="RowTitles1-Detail 4 10 4 3" xfId="18065"/>
    <cellStyle name="RowTitles1-Detail 4 10 5" xfId="18066"/>
    <cellStyle name="RowTitles1-Detail 4 10 5 2" xfId="18067"/>
    <cellStyle name="RowTitles1-Detail 4 10 5 2 2" xfId="18068"/>
    <cellStyle name="RowTitles1-Detail 4 10 6" xfId="18069"/>
    <cellStyle name="RowTitles1-Detail 4 10 6 2" xfId="18070"/>
    <cellStyle name="RowTitles1-Detail 4 10 7" xfId="18071"/>
    <cellStyle name="RowTitles1-Detail 4 11" xfId="18072"/>
    <cellStyle name="RowTitles1-Detail 4 11 2" xfId="18073"/>
    <cellStyle name="RowTitles1-Detail 4 11 2 2" xfId="18074"/>
    <cellStyle name="RowTitles1-Detail 4 11 2 2 2" xfId="18075"/>
    <cellStyle name="RowTitles1-Detail 4 11 2 2 2 2" xfId="18076"/>
    <cellStyle name="RowTitles1-Detail 4 11 2 2 3" xfId="18077"/>
    <cellStyle name="RowTitles1-Detail 4 11 2 3" xfId="18078"/>
    <cellStyle name="RowTitles1-Detail 4 11 2 3 2" xfId="18079"/>
    <cellStyle name="RowTitles1-Detail 4 11 2 3 2 2" xfId="18080"/>
    <cellStyle name="RowTitles1-Detail 4 11 2 4" xfId="18081"/>
    <cellStyle name="RowTitles1-Detail 4 11 2 4 2" xfId="18082"/>
    <cellStyle name="RowTitles1-Detail 4 11 2 5" xfId="18083"/>
    <cellStyle name="RowTitles1-Detail 4 11 3" xfId="18084"/>
    <cellStyle name="RowTitles1-Detail 4 11 3 2" xfId="18085"/>
    <cellStyle name="RowTitles1-Detail 4 11 3 2 2" xfId="18086"/>
    <cellStyle name="RowTitles1-Detail 4 11 3 2 2 2" xfId="18087"/>
    <cellStyle name="RowTitles1-Detail 4 11 3 2 3" xfId="18088"/>
    <cellStyle name="RowTitles1-Detail 4 11 3 3" xfId="18089"/>
    <cellStyle name="RowTitles1-Detail 4 11 3 3 2" xfId="18090"/>
    <cellStyle name="RowTitles1-Detail 4 11 3 3 2 2" xfId="18091"/>
    <cellStyle name="RowTitles1-Detail 4 11 3 4" xfId="18092"/>
    <cellStyle name="RowTitles1-Detail 4 11 3 4 2" xfId="18093"/>
    <cellStyle name="RowTitles1-Detail 4 11 3 5" xfId="18094"/>
    <cellStyle name="RowTitles1-Detail 4 11 4" xfId="18095"/>
    <cellStyle name="RowTitles1-Detail 4 11 4 2" xfId="18096"/>
    <cellStyle name="RowTitles1-Detail 4 11 4 2 2" xfId="18097"/>
    <cellStyle name="RowTitles1-Detail 4 11 4 3" xfId="18098"/>
    <cellStyle name="RowTitles1-Detail 4 11 5" xfId="18099"/>
    <cellStyle name="RowTitles1-Detail 4 11 5 2" xfId="18100"/>
    <cellStyle name="RowTitles1-Detail 4 11 5 2 2" xfId="18101"/>
    <cellStyle name="RowTitles1-Detail 4 11 6" xfId="18102"/>
    <cellStyle name="RowTitles1-Detail 4 11 6 2" xfId="18103"/>
    <cellStyle name="RowTitles1-Detail 4 11 7" xfId="18104"/>
    <cellStyle name="RowTitles1-Detail 4 12" xfId="18105"/>
    <cellStyle name="RowTitles1-Detail 4 12 2" xfId="18106"/>
    <cellStyle name="RowTitles1-Detail 4 12 2 2" xfId="18107"/>
    <cellStyle name="RowTitles1-Detail 4 12 2 2 2" xfId="18108"/>
    <cellStyle name="RowTitles1-Detail 4 12 2 3" xfId="18109"/>
    <cellStyle name="RowTitles1-Detail 4 12 3" xfId="18110"/>
    <cellStyle name="RowTitles1-Detail 4 12 3 2" xfId="18111"/>
    <cellStyle name="RowTitles1-Detail 4 12 3 2 2" xfId="18112"/>
    <cellStyle name="RowTitles1-Detail 4 12 4" xfId="18113"/>
    <cellStyle name="RowTitles1-Detail 4 12 4 2" xfId="18114"/>
    <cellStyle name="RowTitles1-Detail 4 12 5" xfId="18115"/>
    <cellStyle name="RowTitles1-Detail 4 13" xfId="18116"/>
    <cellStyle name="RowTitles1-Detail 4 13 2" xfId="18117"/>
    <cellStyle name="RowTitles1-Detail 4 13 2 2" xfId="18118"/>
    <cellStyle name="RowTitles1-Detail 4 14" xfId="18119"/>
    <cellStyle name="RowTitles1-Detail 4 14 2" xfId="18120"/>
    <cellStyle name="RowTitles1-Detail 4 15" xfId="18121"/>
    <cellStyle name="RowTitles1-Detail 4 15 2" xfId="18122"/>
    <cellStyle name="RowTitles1-Detail 4 15 2 2" xfId="18123"/>
    <cellStyle name="RowTitles1-Detail 4 16" xfId="18124"/>
    <cellStyle name="RowTitles1-Detail 4 2" xfId="18125"/>
    <cellStyle name="RowTitles1-Detail 4 2 10" xfId="18126"/>
    <cellStyle name="RowTitles1-Detail 4 2 10 2" xfId="18127"/>
    <cellStyle name="RowTitles1-Detail 4 2 10 2 2" xfId="18128"/>
    <cellStyle name="RowTitles1-Detail 4 2 10 2 2 2" xfId="18129"/>
    <cellStyle name="RowTitles1-Detail 4 2 10 2 2 2 2" xfId="18130"/>
    <cellStyle name="RowTitles1-Detail 4 2 10 2 2 3" xfId="18131"/>
    <cellStyle name="RowTitles1-Detail 4 2 10 2 3" xfId="18132"/>
    <cellStyle name="RowTitles1-Detail 4 2 10 2 3 2" xfId="18133"/>
    <cellStyle name="RowTitles1-Detail 4 2 10 2 3 2 2" xfId="18134"/>
    <cellStyle name="RowTitles1-Detail 4 2 10 2 4" xfId="18135"/>
    <cellStyle name="RowTitles1-Detail 4 2 10 2 4 2" xfId="18136"/>
    <cellStyle name="RowTitles1-Detail 4 2 10 2 5" xfId="18137"/>
    <cellStyle name="RowTitles1-Detail 4 2 10 3" xfId="18138"/>
    <cellStyle name="RowTitles1-Detail 4 2 10 3 2" xfId="18139"/>
    <cellStyle name="RowTitles1-Detail 4 2 10 3 2 2" xfId="18140"/>
    <cellStyle name="RowTitles1-Detail 4 2 10 3 2 2 2" xfId="18141"/>
    <cellStyle name="RowTitles1-Detail 4 2 10 3 2 3" xfId="18142"/>
    <cellStyle name="RowTitles1-Detail 4 2 10 3 3" xfId="18143"/>
    <cellStyle name="RowTitles1-Detail 4 2 10 3 3 2" xfId="18144"/>
    <cellStyle name="RowTitles1-Detail 4 2 10 3 3 2 2" xfId="18145"/>
    <cellStyle name="RowTitles1-Detail 4 2 10 3 4" xfId="18146"/>
    <cellStyle name="RowTitles1-Detail 4 2 10 3 4 2" xfId="18147"/>
    <cellStyle name="RowTitles1-Detail 4 2 10 3 5" xfId="18148"/>
    <cellStyle name="RowTitles1-Detail 4 2 10 4" xfId="18149"/>
    <cellStyle name="RowTitles1-Detail 4 2 10 4 2" xfId="18150"/>
    <cellStyle name="RowTitles1-Detail 4 2 10 4 2 2" xfId="18151"/>
    <cellStyle name="RowTitles1-Detail 4 2 10 4 3" xfId="18152"/>
    <cellStyle name="RowTitles1-Detail 4 2 10 5" xfId="18153"/>
    <cellStyle name="RowTitles1-Detail 4 2 10 5 2" xfId="18154"/>
    <cellStyle name="RowTitles1-Detail 4 2 10 5 2 2" xfId="18155"/>
    <cellStyle name="RowTitles1-Detail 4 2 10 6" xfId="18156"/>
    <cellStyle name="RowTitles1-Detail 4 2 10 6 2" xfId="18157"/>
    <cellStyle name="RowTitles1-Detail 4 2 10 7" xfId="18158"/>
    <cellStyle name="RowTitles1-Detail 4 2 11" xfId="18159"/>
    <cellStyle name="RowTitles1-Detail 4 2 11 2" xfId="18160"/>
    <cellStyle name="RowTitles1-Detail 4 2 11 2 2" xfId="18161"/>
    <cellStyle name="RowTitles1-Detail 4 2 11 2 2 2" xfId="18162"/>
    <cellStyle name="RowTitles1-Detail 4 2 11 2 3" xfId="18163"/>
    <cellStyle name="RowTitles1-Detail 4 2 11 3" xfId="18164"/>
    <cellStyle name="RowTitles1-Detail 4 2 11 3 2" xfId="18165"/>
    <cellStyle name="RowTitles1-Detail 4 2 11 3 2 2" xfId="18166"/>
    <cellStyle name="RowTitles1-Detail 4 2 11 4" xfId="18167"/>
    <cellStyle name="RowTitles1-Detail 4 2 11 4 2" xfId="18168"/>
    <cellStyle name="RowTitles1-Detail 4 2 11 5" xfId="18169"/>
    <cellStyle name="RowTitles1-Detail 4 2 12" xfId="18170"/>
    <cellStyle name="RowTitles1-Detail 4 2 12 2" xfId="18171"/>
    <cellStyle name="RowTitles1-Detail 4 2 13" xfId="18172"/>
    <cellStyle name="RowTitles1-Detail 4 2 13 2" xfId="18173"/>
    <cellStyle name="RowTitles1-Detail 4 2 13 2 2" xfId="18174"/>
    <cellStyle name="RowTitles1-Detail 4 2 2" xfId="18175"/>
    <cellStyle name="RowTitles1-Detail 4 2 2 10" xfId="18176"/>
    <cellStyle name="RowTitles1-Detail 4 2 2 10 2" xfId="18177"/>
    <cellStyle name="RowTitles1-Detail 4 2 2 10 2 2" xfId="18178"/>
    <cellStyle name="RowTitles1-Detail 4 2 2 10 2 2 2" xfId="18179"/>
    <cellStyle name="RowTitles1-Detail 4 2 2 10 2 3" xfId="18180"/>
    <cellStyle name="RowTitles1-Detail 4 2 2 10 3" xfId="18181"/>
    <cellStyle name="RowTitles1-Detail 4 2 2 10 3 2" xfId="18182"/>
    <cellStyle name="RowTitles1-Detail 4 2 2 10 3 2 2" xfId="18183"/>
    <cellStyle name="RowTitles1-Detail 4 2 2 10 4" xfId="18184"/>
    <cellStyle name="RowTitles1-Detail 4 2 2 10 4 2" xfId="18185"/>
    <cellStyle name="RowTitles1-Detail 4 2 2 10 5" xfId="18186"/>
    <cellStyle name="RowTitles1-Detail 4 2 2 11" xfId="18187"/>
    <cellStyle name="RowTitles1-Detail 4 2 2 11 2" xfId="18188"/>
    <cellStyle name="RowTitles1-Detail 4 2 2 12" xfId="18189"/>
    <cellStyle name="RowTitles1-Detail 4 2 2 12 2" xfId="18190"/>
    <cellStyle name="RowTitles1-Detail 4 2 2 12 2 2" xfId="18191"/>
    <cellStyle name="RowTitles1-Detail 4 2 2 2" xfId="18192"/>
    <cellStyle name="RowTitles1-Detail 4 2 2 2 2" xfId="18193"/>
    <cellStyle name="RowTitles1-Detail 4 2 2 2 2 2" xfId="18194"/>
    <cellStyle name="RowTitles1-Detail 4 2 2 2 2 2 2" xfId="18195"/>
    <cellStyle name="RowTitles1-Detail 4 2 2 2 2 2 2 2" xfId="18196"/>
    <cellStyle name="RowTitles1-Detail 4 2 2 2 2 2 2 2 2" xfId="18197"/>
    <cellStyle name="RowTitles1-Detail 4 2 2 2 2 2 2 3" xfId="18198"/>
    <cellStyle name="RowTitles1-Detail 4 2 2 2 2 2 3" xfId="18199"/>
    <cellStyle name="RowTitles1-Detail 4 2 2 2 2 2 3 2" xfId="18200"/>
    <cellStyle name="RowTitles1-Detail 4 2 2 2 2 2 3 2 2" xfId="18201"/>
    <cellStyle name="RowTitles1-Detail 4 2 2 2 2 2 4" xfId="18202"/>
    <cellStyle name="RowTitles1-Detail 4 2 2 2 2 2 4 2" xfId="18203"/>
    <cellStyle name="RowTitles1-Detail 4 2 2 2 2 2 5" xfId="18204"/>
    <cellStyle name="RowTitles1-Detail 4 2 2 2 2 3" xfId="18205"/>
    <cellStyle name="RowTitles1-Detail 4 2 2 2 2 3 2" xfId="18206"/>
    <cellStyle name="RowTitles1-Detail 4 2 2 2 2 3 2 2" xfId="18207"/>
    <cellStyle name="RowTitles1-Detail 4 2 2 2 2 3 2 2 2" xfId="18208"/>
    <cellStyle name="RowTitles1-Detail 4 2 2 2 2 3 2 3" xfId="18209"/>
    <cellStyle name="RowTitles1-Detail 4 2 2 2 2 3 3" xfId="18210"/>
    <cellStyle name="RowTitles1-Detail 4 2 2 2 2 3 3 2" xfId="18211"/>
    <cellStyle name="RowTitles1-Detail 4 2 2 2 2 3 3 2 2" xfId="18212"/>
    <cellStyle name="RowTitles1-Detail 4 2 2 2 2 3 4" xfId="18213"/>
    <cellStyle name="RowTitles1-Detail 4 2 2 2 2 3 4 2" xfId="18214"/>
    <cellStyle name="RowTitles1-Detail 4 2 2 2 2 3 5" xfId="18215"/>
    <cellStyle name="RowTitles1-Detail 4 2 2 2 2 4" xfId="18216"/>
    <cellStyle name="RowTitles1-Detail 4 2 2 2 2 4 2" xfId="18217"/>
    <cellStyle name="RowTitles1-Detail 4 2 2 2 2 5" xfId="18218"/>
    <cellStyle name="RowTitles1-Detail 4 2 2 2 2 5 2" xfId="18219"/>
    <cellStyle name="RowTitles1-Detail 4 2 2 2 2 5 2 2" xfId="18220"/>
    <cellStyle name="RowTitles1-Detail 4 2 2 2 3" xfId="18221"/>
    <cellStyle name="RowTitles1-Detail 4 2 2 2 3 2" xfId="18222"/>
    <cellStyle name="RowTitles1-Detail 4 2 2 2 3 2 2" xfId="18223"/>
    <cellStyle name="RowTitles1-Detail 4 2 2 2 3 2 2 2" xfId="18224"/>
    <cellStyle name="RowTitles1-Detail 4 2 2 2 3 2 2 2 2" xfId="18225"/>
    <cellStyle name="RowTitles1-Detail 4 2 2 2 3 2 2 3" xfId="18226"/>
    <cellStyle name="RowTitles1-Detail 4 2 2 2 3 2 3" xfId="18227"/>
    <cellStyle name="RowTitles1-Detail 4 2 2 2 3 2 3 2" xfId="18228"/>
    <cellStyle name="RowTitles1-Detail 4 2 2 2 3 2 3 2 2" xfId="18229"/>
    <cellStyle name="RowTitles1-Detail 4 2 2 2 3 2 4" xfId="18230"/>
    <cellStyle name="RowTitles1-Detail 4 2 2 2 3 2 4 2" xfId="18231"/>
    <cellStyle name="RowTitles1-Detail 4 2 2 2 3 2 5" xfId="18232"/>
    <cellStyle name="RowTitles1-Detail 4 2 2 2 3 3" xfId="18233"/>
    <cellStyle name="RowTitles1-Detail 4 2 2 2 3 3 2" xfId="18234"/>
    <cellStyle name="RowTitles1-Detail 4 2 2 2 3 3 2 2" xfId="18235"/>
    <cellStyle name="RowTitles1-Detail 4 2 2 2 3 3 2 2 2" xfId="18236"/>
    <cellStyle name="RowTitles1-Detail 4 2 2 2 3 3 2 3" xfId="18237"/>
    <cellStyle name="RowTitles1-Detail 4 2 2 2 3 3 3" xfId="18238"/>
    <cellStyle name="RowTitles1-Detail 4 2 2 2 3 3 3 2" xfId="18239"/>
    <cellStyle name="RowTitles1-Detail 4 2 2 2 3 3 3 2 2" xfId="18240"/>
    <cellStyle name="RowTitles1-Detail 4 2 2 2 3 3 4" xfId="18241"/>
    <cellStyle name="RowTitles1-Detail 4 2 2 2 3 3 4 2" xfId="18242"/>
    <cellStyle name="RowTitles1-Detail 4 2 2 2 3 3 5" xfId="18243"/>
    <cellStyle name="RowTitles1-Detail 4 2 2 2 3 4" xfId="18244"/>
    <cellStyle name="RowTitles1-Detail 4 2 2 2 3 4 2" xfId="18245"/>
    <cellStyle name="RowTitles1-Detail 4 2 2 2 3 5" xfId="18246"/>
    <cellStyle name="RowTitles1-Detail 4 2 2 2 3 5 2" xfId="18247"/>
    <cellStyle name="RowTitles1-Detail 4 2 2 2 3 5 2 2" xfId="18248"/>
    <cellStyle name="RowTitles1-Detail 4 2 2 2 3 5 3" xfId="18249"/>
    <cellStyle name="RowTitles1-Detail 4 2 2 2 3 6" xfId="18250"/>
    <cellStyle name="RowTitles1-Detail 4 2 2 2 3 6 2" xfId="18251"/>
    <cellStyle name="RowTitles1-Detail 4 2 2 2 3 6 2 2" xfId="18252"/>
    <cellStyle name="RowTitles1-Detail 4 2 2 2 3 7" xfId="18253"/>
    <cellStyle name="RowTitles1-Detail 4 2 2 2 3 7 2" xfId="18254"/>
    <cellStyle name="RowTitles1-Detail 4 2 2 2 3 8" xfId="18255"/>
    <cellStyle name="RowTitles1-Detail 4 2 2 2 4" xfId="18256"/>
    <cellStyle name="RowTitles1-Detail 4 2 2 2 4 2" xfId="18257"/>
    <cellStyle name="RowTitles1-Detail 4 2 2 2 4 2 2" xfId="18258"/>
    <cellStyle name="RowTitles1-Detail 4 2 2 2 4 2 2 2" xfId="18259"/>
    <cellStyle name="RowTitles1-Detail 4 2 2 2 4 2 2 2 2" xfId="18260"/>
    <cellStyle name="RowTitles1-Detail 4 2 2 2 4 2 2 3" xfId="18261"/>
    <cellStyle name="RowTitles1-Detail 4 2 2 2 4 2 3" xfId="18262"/>
    <cellStyle name="RowTitles1-Detail 4 2 2 2 4 2 3 2" xfId="18263"/>
    <cellStyle name="RowTitles1-Detail 4 2 2 2 4 2 3 2 2" xfId="18264"/>
    <cellStyle name="RowTitles1-Detail 4 2 2 2 4 2 4" xfId="18265"/>
    <cellStyle name="RowTitles1-Detail 4 2 2 2 4 2 4 2" xfId="18266"/>
    <cellStyle name="RowTitles1-Detail 4 2 2 2 4 2 5" xfId="18267"/>
    <cellStyle name="RowTitles1-Detail 4 2 2 2 4 3" xfId="18268"/>
    <cellStyle name="RowTitles1-Detail 4 2 2 2 4 3 2" xfId="18269"/>
    <cellStyle name="RowTitles1-Detail 4 2 2 2 4 3 2 2" xfId="18270"/>
    <cellStyle name="RowTitles1-Detail 4 2 2 2 4 3 2 2 2" xfId="18271"/>
    <cellStyle name="RowTitles1-Detail 4 2 2 2 4 3 2 3" xfId="18272"/>
    <cellStyle name="RowTitles1-Detail 4 2 2 2 4 3 3" xfId="18273"/>
    <cellStyle name="RowTitles1-Detail 4 2 2 2 4 3 3 2" xfId="18274"/>
    <cellStyle name="RowTitles1-Detail 4 2 2 2 4 3 3 2 2" xfId="18275"/>
    <cellStyle name="RowTitles1-Detail 4 2 2 2 4 3 4" xfId="18276"/>
    <cellStyle name="RowTitles1-Detail 4 2 2 2 4 3 4 2" xfId="18277"/>
    <cellStyle name="RowTitles1-Detail 4 2 2 2 4 3 5" xfId="18278"/>
    <cellStyle name="RowTitles1-Detail 4 2 2 2 4 4" xfId="18279"/>
    <cellStyle name="RowTitles1-Detail 4 2 2 2 4 4 2" xfId="18280"/>
    <cellStyle name="RowTitles1-Detail 4 2 2 2 4 4 2 2" xfId="18281"/>
    <cellStyle name="RowTitles1-Detail 4 2 2 2 4 4 3" xfId="18282"/>
    <cellStyle name="RowTitles1-Detail 4 2 2 2 4 5" xfId="18283"/>
    <cellStyle name="RowTitles1-Detail 4 2 2 2 4 5 2" xfId="18284"/>
    <cellStyle name="RowTitles1-Detail 4 2 2 2 4 5 2 2" xfId="18285"/>
    <cellStyle name="RowTitles1-Detail 4 2 2 2 4 6" xfId="18286"/>
    <cellStyle name="RowTitles1-Detail 4 2 2 2 4 6 2" xfId="18287"/>
    <cellStyle name="RowTitles1-Detail 4 2 2 2 4 7" xfId="18288"/>
    <cellStyle name="RowTitles1-Detail 4 2 2 2 5" xfId="18289"/>
    <cellStyle name="RowTitles1-Detail 4 2 2 2 5 2" xfId="18290"/>
    <cellStyle name="RowTitles1-Detail 4 2 2 2 5 2 2" xfId="18291"/>
    <cellStyle name="RowTitles1-Detail 4 2 2 2 5 2 2 2" xfId="18292"/>
    <cellStyle name="RowTitles1-Detail 4 2 2 2 5 2 2 2 2" xfId="18293"/>
    <cellStyle name="RowTitles1-Detail 4 2 2 2 5 2 2 3" xfId="18294"/>
    <cellStyle name="RowTitles1-Detail 4 2 2 2 5 2 3" xfId="18295"/>
    <cellStyle name="RowTitles1-Detail 4 2 2 2 5 2 3 2" xfId="18296"/>
    <cellStyle name="RowTitles1-Detail 4 2 2 2 5 2 3 2 2" xfId="18297"/>
    <cellStyle name="RowTitles1-Detail 4 2 2 2 5 2 4" xfId="18298"/>
    <cellStyle name="RowTitles1-Detail 4 2 2 2 5 2 4 2" xfId="18299"/>
    <cellStyle name="RowTitles1-Detail 4 2 2 2 5 2 5" xfId="18300"/>
    <cellStyle name="RowTitles1-Detail 4 2 2 2 5 3" xfId="18301"/>
    <cellStyle name="RowTitles1-Detail 4 2 2 2 5 3 2" xfId="18302"/>
    <cellStyle name="RowTitles1-Detail 4 2 2 2 5 3 2 2" xfId="18303"/>
    <cellStyle name="RowTitles1-Detail 4 2 2 2 5 3 2 2 2" xfId="18304"/>
    <cellStyle name="RowTitles1-Detail 4 2 2 2 5 3 2 3" xfId="18305"/>
    <cellStyle name="RowTitles1-Detail 4 2 2 2 5 3 3" xfId="18306"/>
    <cellStyle name="RowTitles1-Detail 4 2 2 2 5 3 3 2" xfId="18307"/>
    <cellStyle name="RowTitles1-Detail 4 2 2 2 5 3 3 2 2" xfId="18308"/>
    <cellStyle name="RowTitles1-Detail 4 2 2 2 5 3 4" xfId="18309"/>
    <cellStyle name="RowTitles1-Detail 4 2 2 2 5 3 4 2" xfId="18310"/>
    <cellStyle name="RowTitles1-Detail 4 2 2 2 5 3 5" xfId="18311"/>
    <cellStyle name="RowTitles1-Detail 4 2 2 2 5 4" xfId="18312"/>
    <cellStyle name="RowTitles1-Detail 4 2 2 2 5 4 2" xfId="18313"/>
    <cellStyle name="RowTitles1-Detail 4 2 2 2 5 4 2 2" xfId="18314"/>
    <cellStyle name="RowTitles1-Detail 4 2 2 2 5 4 3" xfId="18315"/>
    <cellStyle name="RowTitles1-Detail 4 2 2 2 5 5" xfId="18316"/>
    <cellStyle name="RowTitles1-Detail 4 2 2 2 5 5 2" xfId="18317"/>
    <cellStyle name="RowTitles1-Detail 4 2 2 2 5 5 2 2" xfId="18318"/>
    <cellStyle name="RowTitles1-Detail 4 2 2 2 5 6" xfId="18319"/>
    <cellStyle name="RowTitles1-Detail 4 2 2 2 5 6 2" xfId="18320"/>
    <cellStyle name="RowTitles1-Detail 4 2 2 2 5 7" xfId="18321"/>
    <cellStyle name="RowTitles1-Detail 4 2 2 2 6" xfId="18322"/>
    <cellStyle name="RowTitles1-Detail 4 2 2 2 6 2" xfId="18323"/>
    <cellStyle name="RowTitles1-Detail 4 2 2 2 6 2 2" xfId="18324"/>
    <cellStyle name="RowTitles1-Detail 4 2 2 2 6 2 2 2" xfId="18325"/>
    <cellStyle name="RowTitles1-Detail 4 2 2 2 6 2 2 2 2" xfId="18326"/>
    <cellStyle name="RowTitles1-Detail 4 2 2 2 6 2 2 3" xfId="18327"/>
    <cellStyle name="RowTitles1-Detail 4 2 2 2 6 2 3" xfId="18328"/>
    <cellStyle name="RowTitles1-Detail 4 2 2 2 6 2 3 2" xfId="18329"/>
    <cellStyle name="RowTitles1-Detail 4 2 2 2 6 2 3 2 2" xfId="18330"/>
    <cellStyle name="RowTitles1-Detail 4 2 2 2 6 2 4" xfId="18331"/>
    <cellStyle name="RowTitles1-Detail 4 2 2 2 6 2 4 2" xfId="18332"/>
    <cellStyle name="RowTitles1-Detail 4 2 2 2 6 2 5" xfId="18333"/>
    <cellStyle name="RowTitles1-Detail 4 2 2 2 6 3" xfId="18334"/>
    <cellStyle name="RowTitles1-Detail 4 2 2 2 6 3 2" xfId="18335"/>
    <cellStyle name="RowTitles1-Detail 4 2 2 2 6 3 2 2" xfId="18336"/>
    <cellStyle name="RowTitles1-Detail 4 2 2 2 6 3 2 2 2" xfId="18337"/>
    <cellStyle name="RowTitles1-Detail 4 2 2 2 6 3 2 3" xfId="18338"/>
    <cellStyle name="RowTitles1-Detail 4 2 2 2 6 3 3" xfId="18339"/>
    <cellStyle name="RowTitles1-Detail 4 2 2 2 6 3 3 2" xfId="18340"/>
    <cellStyle name="RowTitles1-Detail 4 2 2 2 6 3 3 2 2" xfId="18341"/>
    <cellStyle name="RowTitles1-Detail 4 2 2 2 6 3 4" xfId="18342"/>
    <cellStyle name="RowTitles1-Detail 4 2 2 2 6 3 4 2" xfId="18343"/>
    <cellStyle name="RowTitles1-Detail 4 2 2 2 6 3 5" xfId="18344"/>
    <cellStyle name="RowTitles1-Detail 4 2 2 2 6 4" xfId="18345"/>
    <cellStyle name="RowTitles1-Detail 4 2 2 2 6 4 2" xfId="18346"/>
    <cellStyle name="RowTitles1-Detail 4 2 2 2 6 4 2 2" xfId="18347"/>
    <cellStyle name="RowTitles1-Detail 4 2 2 2 6 4 3" xfId="18348"/>
    <cellStyle name="RowTitles1-Detail 4 2 2 2 6 5" xfId="18349"/>
    <cellStyle name="RowTitles1-Detail 4 2 2 2 6 5 2" xfId="18350"/>
    <cellStyle name="RowTitles1-Detail 4 2 2 2 6 5 2 2" xfId="18351"/>
    <cellStyle name="RowTitles1-Detail 4 2 2 2 6 6" xfId="18352"/>
    <cellStyle name="RowTitles1-Detail 4 2 2 2 6 6 2" xfId="18353"/>
    <cellStyle name="RowTitles1-Detail 4 2 2 2 6 7" xfId="18354"/>
    <cellStyle name="RowTitles1-Detail 4 2 2 2 7" xfId="18355"/>
    <cellStyle name="RowTitles1-Detail 4 2 2 2 7 2" xfId="18356"/>
    <cellStyle name="RowTitles1-Detail 4 2 2 2 7 2 2" xfId="18357"/>
    <cellStyle name="RowTitles1-Detail 4 2 2 2 7 2 2 2" xfId="18358"/>
    <cellStyle name="RowTitles1-Detail 4 2 2 2 7 2 3" xfId="18359"/>
    <cellStyle name="RowTitles1-Detail 4 2 2 2 7 3" xfId="18360"/>
    <cellStyle name="RowTitles1-Detail 4 2 2 2 7 3 2" xfId="18361"/>
    <cellStyle name="RowTitles1-Detail 4 2 2 2 7 3 2 2" xfId="18362"/>
    <cellStyle name="RowTitles1-Detail 4 2 2 2 7 4" xfId="18363"/>
    <cellStyle name="RowTitles1-Detail 4 2 2 2 7 4 2" xfId="18364"/>
    <cellStyle name="RowTitles1-Detail 4 2 2 2 7 5" xfId="18365"/>
    <cellStyle name="RowTitles1-Detail 4 2 2 2 8" xfId="18366"/>
    <cellStyle name="RowTitles1-Detail 4 2 2 2 8 2" xfId="18367"/>
    <cellStyle name="RowTitles1-Detail 4 2 2 2 9" xfId="18368"/>
    <cellStyle name="RowTitles1-Detail 4 2 2 2 9 2" xfId="18369"/>
    <cellStyle name="RowTitles1-Detail 4 2 2 2 9 2 2" xfId="18370"/>
    <cellStyle name="RowTitles1-Detail 4 2 2 2_STUD aligned by INSTIT" xfId="18371"/>
    <cellStyle name="RowTitles1-Detail 4 2 2 3" xfId="18372"/>
    <cellStyle name="RowTitles1-Detail 4 2 2 3 2" xfId="18373"/>
    <cellStyle name="RowTitles1-Detail 4 2 2 3 2 2" xfId="18374"/>
    <cellStyle name="RowTitles1-Detail 4 2 2 3 2 2 2" xfId="18375"/>
    <cellStyle name="RowTitles1-Detail 4 2 2 3 2 2 2 2" xfId="18376"/>
    <cellStyle name="RowTitles1-Detail 4 2 2 3 2 2 2 2 2" xfId="18377"/>
    <cellStyle name="RowTitles1-Detail 4 2 2 3 2 2 2 3" xfId="18378"/>
    <cellStyle name="RowTitles1-Detail 4 2 2 3 2 2 3" xfId="18379"/>
    <cellStyle name="RowTitles1-Detail 4 2 2 3 2 2 3 2" xfId="18380"/>
    <cellStyle name="RowTitles1-Detail 4 2 2 3 2 2 3 2 2" xfId="18381"/>
    <cellStyle name="RowTitles1-Detail 4 2 2 3 2 2 4" xfId="18382"/>
    <cellStyle name="RowTitles1-Detail 4 2 2 3 2 2 4 2" xfId="18383"/>
    <cellStyle name="RowTitles1-Detail 4 2 2 3 2 2 5" xfId="18384"/>
    <cellStyle name="RowTitles1-Detail 4 2 2 3 2 3" xfId="18385"/>
    <cellStyle name="RowTitles1-Detail 4 2 2 3 2 3 2" xfId="18386"/>
    <cellStyle name="RowTitles1-Detail 4 2 2 3 2 3 2 2" xfId="18387"/>
    <cellStyle name="RowTitles1-Detail 4 2 2 3 2 3 2 2 2" xfId="18388"/>
    <cellStyle name="RowTitles1-Detail 4 2 2 3 2 3 2 3" xfId="18389"/>
    <cellStyle name="RowTitles1-Detail 4 2 2 3 2 3 3" xfId="18390"/>
    <cellStyle name="RowTitles1-Detail 4 2 2 3 2 3 3 2" xfId="18391"/>
    <cellStyle name="RowTitles1-Detail 4 2 2 3 2 3 3 2 2" xfId="18392"/>
    <cellStyle name="RowTitles1-Detail 4 2 2 3 2 3 4" xfId="18393"/>
    <cellStyle name="RowTitles1-Detail 4 2 2 3 2 3 4 2" xfId="18394"/>
    <cellStyle name="RowTitles1-Detail 4 2 2 3 2 3 5" xfId="18395"/>
    <cellStyle name="RowTitles1-Detail 4 2 2 3 2 4" xfId="18396"/>
    <cellStyle name="RowTitles1-Detail 4 2 2 3 2 4 2" xfId="18397"/>
    <cellStyle name="RowTitles1-Detail 4 2 2 3 2 5" xfId="18398"/>
    <cellStyle name="RowTitles1-Detail 4 2 2 3 2 5 2" xfId="18399"/>
    <cellStyle name="RowTitles1-Detail 4 2 2 3 2 5 2 2" xfId="18400"/>
    <cellStyle name="RowTitles1-Detail 4 2 2 3 2 5 3" xfId="18401"/>
    <cellStyle name="RowTitles1-Detail 4 2 2 3 2 6" xfId="18402"/>
    <cellStyle name="RowTitles1-Detail 4 2 2 3 2 6 2" xfId="18403"/>
    <cellStyle name="RowTitles1-Detail 4 2 2 3 2 6 2 2" xfId="18404"/>
    <cellStyle name="RowTitles1-Detail 4 2 2 3 2 7" xfId="18405"/>
    <cellStyle name="RowTitles1-Detail 4 2 2 3 2 7 2" xfId="18406"/>
    <cellStyle name="RowTitles1-Detail 4 2 2 3 2 8" xfId="18407"/>
    <cellStyle name="RowTitles1-Detail 4 2 2 3 3" xfId="18408"/>
    <cellStyle name="RowTitles1-Detail 4 2 2 3 3 2" xfId="18409"/>
    <cellStyle name="RowTitles1-Detail 4 2 2 3 3 2 2" xfId="18410"/>
    <cellStyle name="RowTitles1-Detail 4 2 2 3 3 2 2 2" xfId="18411"/>
    <cellStyle name="RowTitles1-Detail 4 2 2 3 3 2 2 2 2" xfId="18412"/>
    <cellStyle name="RowTitles1-Detail 4 2 2 3 3 2 2 3" xfId="18413"/>
    <cellStyle name="RowTitles1-Detail 4 2 2 3 3 2 3" xfId="18414"/>
    <cellStyle name="RowTitles1-Detail 4 2 2 3 3 2 3 2" xfId="18415"/>
    <cellStyle name="RowTitles1-Detail 4 2 2 3 3 2 3 2 2" xfId="18416"/>
    <cellStyle name="RowTitles1-Detail 4 2 2 3 3 2 4" xfId="18417"/>
    <cellStyle name="RowTitles1-Detail 4 2 2 3 3 2 4 2" xfId="18418"/>
    <cellStyle name="RowTitles1-Detail 4 2 2 3 3 2 5" xfId="18419"/>
    <cellStyle name="RowTitles1-Detail 4 2 2 3 3 3" xfId="18420"/>
    <cellStyle name="RowTitles1-Detail 4 2 2 3 3 3 2" xfId="18421"/>
    <cellStyle name="RowTitles1-Detail 4 2 2 3 3 3 2 2" xfId="18422"/>
    <cellStyle name="RowTitles1-Detail 4 2 2 3 3 3 2 2 2" xfId="18423"/>
    <cellStyle name="RowTitles1-Detail 4 2 2 3 3 3 2 3" xfId="18424"/>
    <cellStyle name="RowTitles1-Detail 4 2 2 3 3 3 3" xfId="18425"/>
    <cellStyle name="RowTitles1-Detail 4 2 2 3 3 3 3 2" xfId="18426"/>
    <cellStyle name="RowTitles1-Detail 4 2 2 3 3 3 3 2 2" xfId="18427"/>
    <cellStyle name="RowTitles1-Detail 4 2 2 3 3 3 4" xfId="18428"/>
    <cellStyle name="RowTitles1-Detail 4 2 2 3 3 3 4 2" xfId="18429"/>
    <cellStyle name="RowTitles1-Detail 4 2 2 3 3 3 5" xfId="18430"/>
    <cellStyle name="RowTitles1-Detail 4 2 2 3 3 4" xfId="18431"/>
    <cellStyle name="RowTitles1-Detail 4 2 2 3 3 4 2" xfId="18432"/>
    <cellStyle name="RowTitles1-Detail 4 2 2 3 3 5" xfId="18433"/>
    <cellStyle name="RowTitles1-Detail 4 2 2 3 3 5 2" xfId="18434"/>
    <cellStyle name="RowTitles1-Detail 4 2 2 3 3 5 2 2" xfId="18435"/>
    <cellStyle name="RowTitles1-Detail 4 2 2 3 4" xfId="18436"/>
    <cellStyle name="RowTitles1-Detail 4 2 2 3 4 2" xfId="18437"/>
    <cellStyle name="RowTitles1-Detail 4 2 2 3 4 2 2" xfId="18438"/>
    <cellStyle name="RowTitles1-Detail 4 2 2 3 4 2 2 2" xfId="18439"/>
    <cellStyle name="RowTitles1-Detail 4 2 2 3 4 2 2 2 2" xfId="18440"/>
    <cellStyle name="RowTitles1-Detail 4 2 2 3 4 2 2 3" xfId="18441"/>
    <cellStyle name="RowTitles1-Detail 4 2 2 3 4 2 3" xfId="18442"/>
    <cellStyle name="RowTitles1-Detail 4 2 2 3 4 2 3 2" xfId="18443"/>
    <cellStyle name="RowTitles1-Detail 4 2 2 3 4 2 3 2 2" xfId="18444"/>
    <cellStyle name="RowTitles1-Detail 4 2 2 3 4 2 4" xfId="18445"/>
    <cellStyle name="RowTitles1-Detail 4 2 2 3 4 2 4 2" xfId="18446"/>
    <cellStyle name="RowTitles1-Detail 4 2 2 3 4 2 5" xfId="18447"/>
    <cellStyle name="RowTitles1-Detail 4 2 2 3 4 3" xfId="18448"/>
    <cellStyle name="RowTitles1-Detail 4 2 2 3 4 3 2" xfId="18449"/>
    <cellStyle name="RowTitles1-Detail 4 2 2 3 4 3 2 2" xfId="18450"/>
    <cellStyle name="RowTitles1-Detail 4 2 2 3 4 3 2 2 2" xfId="18451"/>
    <cellStyle name="RowTitles1-Detail 4 2 2 3 4 3 2 3" xfId="18452"/>
    <cellStyle name="RowTitles1-Detail 4 2 2 3 4 3 3" xfId="18453"/>
    <cellStyle name="RowTitles1-Detail 4 2 2 3 4 3 3 2" xfId="18454"/>
    <cellStyle name="RowTitles1-Detail 4 2 2 3 4 3 3 2 2" xfId="18455"/>
    <cellStyle name="RowTitles1-Detail 4 2 2 3 4 3 4" xfId="18456"/>
    <cellStyle name="RowTitles1-Detail 4 2 2 3 4 3 4 2" xfId="18457"/>
    <cellStyle name="RowTitles1-Detail 4 2 2 3 4 3 5" xfId="18458"/>
    <cellStyle name="RowTitles1-Detail 4 2 2 3 4 4" xfId="18459"/>
    <cellStyle name="RowTitles1-Detail 4 2 2 3 4 4 2" xfId="18460"/>
    <cellStyle name="RowTitles1-Detail 4 2 2 3 4 4 2 2" xfId="18461"/>
    <cellStyle name="RowTitles1-Detail 4 2 2 3 4 4 3" xfId="18462"/>
    <cellStyle name="RowTitles1-Detail 4 2 2 3 4 5" xfId="18463"/>
    <cellStyle name="RowTitles1-Detail 4 2 2 3 4 5 2" xfId="18464"/>
    <cellStyle name="RowTitles1-Detail 4 2 2 3 4 5 2 2" xfId="18465"/>
    <cellStyle name="RowTitles1-Detail 4 2 2 3 4 6" xfId="18466"/>
    <cellStyle name="RowTitles1-Detail 4 2 2 3 4 6 2" xfId="18467"/>
    <cellStyle name="RowTitles1-Detail 4 2 2 3 4 7" xfId="18468"/>
    <cellStyle name="RowTitles1-Detail 4 2 2 3 5" xfId="18469"/>
    <cellStyle name="RowTitles1-Detail 4 2 2 3 5 2" xfId="18470"/>
    <cellStyle name="RowTitles1-Detail 4 2 2 3 5 2 2" xfId="18471"/>
    <cellStyle name="RowTitles1-Detail 4 2 2 3 5 2 2 2" xfId="18472"/>
    <cellStyle name="RowTitles1-Detail 4 2 2 3 5 2 2 2 2" xfId="18473"/>
    <cellStyle name="RowTitles1-Detail 4 2 2 3 5 2 2 3" xfId="18474"/>
    <cellStyle name="RowTitles1-Detail 4 2 2 3 5 2 3" xfId="18475"/>
    <cellStyle name="RowTitles1-Detail 4 2 2 3 5 2 3 2" xfId="18476"/>
    <cellStyle name="RowTitles1-Detail 4 2 2 3 5 2 3 2 2" xfId="18477"/>
    <cellStyle name="RowTitles1-Detail 4 2 2 3 5 2 4" xfId="18478"/>
    <cellStyle name="RowTitles1-Detail 4 2 2 3 5 2 4 2" xfId="18479"/>
    <cellStyle name="RowTitles1-Detail 4 2 2 3 5 2 5" xfId="18480"/>
    <cellStyle name="RowTitles1-Detail 4 2 2 3 5 3" xfId="18481"/>
    <cellStyle name="RowTitles1-Detail 4 2 2 3 5 3 2" xfId="18482"/>
    <cellStyle name="RowTitles1-Detail 4 2 2 3 5 3 2 2" xfId="18483"/>
    <cellStyle name="RowTitles1-Detail 4 2 2 3 5 3 2 2 2" xfId="18484"/>
    <cellStyle name="RowTitles1-Detail 4 2 2 3 5 3 2 3" xfId="18485"/>
    <cellStyle name="RowTitles1-Detail 4 2 2 3 5 3 3" xfId="18486"/>
    <cellStyle name="RowTitles1-Detail 4 2 2 3 5 3 3 2" xfId="18487"/>
    <cellStyle name="RowTitles1-Detail 4 2 2 3 5 3 3 2 2" xfId="18488"/>
    <cellStyle name="RowTitles1-Detail 4 2 2 3 5 3 4" xfId="18489"/>
    <cellStyle name="RowTitles1-Detail 4 2 2 3 5 3 4 2" xfId="18490"/>
    <cellStyle name="RowTitles1-Detail 4 2 2 3 5 3 5" xfId="18491"/>
    <cellStyle name="RowTitles1-Detail 4 2 2 3 5 4" xfId="18492"/>
    <cellStyle name="RowTitles1-Detail 4 2 2 3 5 4 2" xfId="18493"/>
    <cellStyle name="RowTitles1-Detail 4 2 2 3 5 4 2 2" xfId="18494"/>
    <cellStyle name="RowTitles1-Detail 4 2 2 3 5 4 3" xfId="18495"/>
    <cellStyle name="RowTitles1-Detail 4 2 2 3 5 5" xfId="18496"/>
    <cellStyle name="RowTitles1-Detail 4 2 2 3 5 5 2" xfId="18497"/>
    <cellStyle name="RowTitles1-Detail 4 2 2 3 5 5 2 2" xfId="18498"/>
    <cellStyle name="RowTitles1-Detail 4 2 2 3 5 6" xfId="18499"/>
    <cellStyle name="RowTitles1-Detail 4 2 2 3 5 6 2" xfId="18500"/>
    <cellStyle name="RowTitles1-Detail 4 2 2 3 5 7" xfId="18501"/>
    <cellStyle name="RowTitles1-Detail 4 2 2 3 6" xfId="18502"/>
    <cellStyle name="RowTitles1-Detail 4 2 2 3 6 2" xfId="18503"/>
    <cellStyle name="RowTitles1-Detail 4 2 2 3 6 2 2" xfId="18504"/>
    <cellStyle name="RowTitles1-Detail 4 2 2 3 6 2 2 2" xfId="18505"/>
    <cellStyle name="RowTitles1-Detail 4 2 2 3 6 2 2 2 2" xfId="18506"/>
    <cellStyle name="RowTitles1-Detail 4 2 2 3 6 2 2 3" xfId="18507"/>
    <cellStyle name="RowTitles1-Detail 4 2 2 3 6 2 3" xfId="18508"/>
    <cellStyle name="RowTitles1-Detail 4 2 2 3 6 2 3 2" xfId="18509"/>
    <cellStyle name="RowTitles1-Detail 4 2 2 3 6 2 3 2 2" xfId="18510"/>
    <cellStyle name="RowTitles1-Detail 4 2 2 3 6 2 4" xfId="18511"/>
    <cellStyle name="RowTitles1-Detail 4 2 2 3 6 2 4 2" xfId="18512"/>
    <cellStyle name="RowTitles1-Detail 4 2 2 3 6 2 5" xfId="18513"/>
    <cellStyle name="RowTitles1-Detail 4 2 2 3 6 3" xfId="18514"/>
    <cellStyle name="RowTitles1-Detail 4 2 2 3 6 3 2" xfId="18515"/>
    <cellStyle name="RowTitles1-Detail 4 2 2 3 6 3 2 2" xfId="18516"/>
    <cellStyle name="RowTitles1-Detail 4 2 2 3 6 3 2 2 2" xfId="18517"/>
    <cellStyle name="RowTitles1-Detail 4 2 2 3 6 3 2 3" xfId="18518"/>
    <cellStyle name="RowTitles1-Detail 4 2 2 3 6 3 3" xfId="18519"/>
    <cellStyle name="RowTitles1-Detail 4 2 2 3 6 3 3 2" xfId="18520"/>
    <cellStyle name="RowTitles1-Detail 4 2 2 3 6 3 3 2 2" xfId="18521"/>
    <cellStyle name="RowTitles1-Detail 4 2 2 3 6 3 4" xfId="18522"/>
    <cellStyle name="RowTitles1-Detail 4 2 2 3 6 3 4 2" xfId="18523"/>
    <cellStyle name="RowTitles1-Detail 4 2 2 3 6 3 5" xfId="18524"/>
    <cellStyle name="RowTitles1-Detail 4 2 2 3 6 4" xfId="18525"/>
    <cellStyle name="RowTitles1-Detail 4 2 2 3 6 4 2" xfId="18526"/>
    <cellStyle name="RowTitles1-Detail 4 2 2 3 6 4 2 2" xfId="18527"/>
    <cellStyle name="RowTitles1-Detail 4 2 2 3 6 4 3" xfId="18528"/>
    <cellStyle name="RowTitles1-Detail 4 2 2 3 6 5" xfId="18529"/>
    <cellStyle name="RowTitles1-Detail 4 2 2 3 6 5 2" xfId="18530"/>
    <cellStyle name="RowTitles1-Detail 4 2 2 3 6 5 2 2" xfId="18531"/>
    <cellStyle name="RowTitles1-Detail 4 2 2 3 6 6" xfId="18532"/>
    <cellStyle name="RowTitles1-Detail 4 2 2 3 6 6 2" xfId="18533"/>
    <cellStyle name="RowTitles1-Detail 4 2 2 3 6 7" xfId="18534"/>
    <cellStyle name="RowTitles1-Detail 4 2 2 3 7" xfId="18535"/>
    <cellStyle name="RowTitles1-Detail 4 2 2 3 7 2" xfId="18536"/>
    <cellStyle name="RowTitles1-Detail 4 2 2 3 7 2 2" xfId="18537"/>
    <cellStyle name="RowTitles1-Detail 4 2 2 3 7 2 2 2" xfId="18538"/>
    <cellStyle name="RowTitles1-Detail 4 2 2 3 7 2 3" xfId="18539"/>
    <cellStyle name="RowTitles1-Detail 4 2 2 3 7 3" xfId="18540"/>
    <cellStyle name="RowTitles1-Detail 4 2 2 3 7 3 2" xfId="18541"/>
    <cellStyle name="RowTitles1-Detail 4 2 2 3 7 3 2 2" xfId="18542"/>
    <cellStyle name="RowTitles1-Detail 4 2 2 3 7 4" xfId="18543"/>
    <cellStyle name="RowTitles1-Detail 4 2 2 3 7 4 2" xfId="18544"/>
    <cellStyle name="RowTitles1-Detail 4 2 2 3 7 5" xfId="18545"/>
    <cellStyle name="RowTitles1-Detail 4 2 2 3 8" xfId="18546"/>
    <cellStyle name="RowTitles1-Detail 4 2 2 3 8 2" xfId="18547"/>
    <cellStyle name="RowTitles1-Detail 4 2 2 3 8 2 2" xfId="18548"/>
    <cellStyle name="RowTitles1-Detail 4 2 2 3 8 2 2 2" xfId="18549"/>
    <cellStyle name="RowTitles1-Detail 4 2 2 3 8 2 3" xfId="18550"/>
    <cellStyle name="RowTitles1-Detail 4 2 2 3 8 3" xfId="18551"/>
    <cellStyle name="RowTitles1-Detail 4 2 2 3 8 3 2" xfId="18552"/>
    <cellStyle name="RowTitles1-Detail 4 2 2 3 8 3 2 2" xfId="18553"/>
    <cellStyle name="RowTitles1-Detail 4 2 2 3 8 4" xfId="18554"/>
    <cellStyle name="RowTitles1-Detail 4 2 2 3 8 4 2" xfId="18555"/>
    <cellStyle name="RowTitles1-Detail 4 2 2 3 8 5" xfId="18556"/>
    <cellStyle name="RowTitles1-Detail 4 2 2 3 9" xfId="18557"/>
    <cellStyle name="RowTitles1-Detail 4 2 2 3 9 2" xfId="18558"/>
    <cellStyle name="RowTitles1-Detail 4 2 2 3 9 2 2" xfId="18559"/>
    <cellStyle name="RowTitles1-Detail 4 2 2 3_STUD aligned by INSTIT" xfId="18560"/>
    <cellStyle name="RowTitles1-Detail 4 2 2 4" xfId="18561"/>
    <cellStyle name="RowTitles1-Detail 4 2 2 4 2" xfId="18562"/>
    <cellStyle name="RowTitles1-Detail 4 2 2 4 2 2" xfId="18563"/>
    <cellStyle name="RowTitles1-Detail 4 2 2 4 2 2 2" xfId="18564"/>
    <cellStyle name="RowTitles1-Detail 4 2 2 4 2 2 2 2" xfId="18565"/>
    <cellStyle name="RowTitles1-Detail 4 2 2 4 2 2 2 2 2" xfId="18566"/>
    <cellStyle name="RowTitles1-Detail 4 2 2 4 2 2 2 3" xfId="18567"/>
    <cellStyle name="RowTitles1-Detail 4 2 2 4 2 2 3" xfId="18568"/>
    <cellStyle name="RowTitles1-Detail 4 2 2 4 2 2 3 2" xfId="18569"/>
    <cellStyle name="RowTitles1-Detail 4 2 2 4 2 2 3 2 2" xfId="18570"/>
    <cellStyle name="RowTitles1-Detail 4 2 2 4 2 2 4" xfId="18571"/>
    <cellStyle name="RowTitles1-Detail 4 2 2 4 2 2 4 2" xfId="18572"/>
    <cellStyle name="RowTitles1-Detail 4 2 2 4 2 2 5" xfId="18573"/>
    <cellStyle name="RowTitles1-Detail 4 2 2 4 2 3" xfId="18574"/>
    <cellStyle name="RowTitles1-Detail 4 2 2 4 2 3 2" xfId="18575"/>
    <cellStyle name="RowTitles1-Detail 4 2 2 4 2 3 2 2" xfId="18576"/>
    <cellStyle name="RowTitles1-Detail 4 2 2 4 2 3 2 2 2" xfId="18577"/>
    <cellStyle name="RowTitles1-Detail 4 2 2 4 2 3 2 3" xfId="18578"/>
    <cellStyle name="RowTitles1-Detail 4 2 2 4 2 3 3" xfId="18579"/>
    <cellStyle name="RowTitles1-Detail 4 2 2 4 2 3 3 2" xfId="18580"/>
    <cellStyle name="RowTitles1-Detail 4 2 2 4 2 3 3 2 2" xfId="18581"/>
    <cellStyle name="RowTitles1-Detail 4 2 2 4 2 3 4" xfId="18582"/>
    <cellStyle name="RowTitles1-Detail 4 2 2 4 2 3 4 2" xfId="18583"/>
    <cellStyle name="RowTitles1-Detail 4 2 2 4 2 3 5" xfId="18584"/>
    <cellStyle name="RowTitles1-Detail 4 2 2 4 2 4" xfId="18585"/>
    <cellStyle name="RowTitles1-Detail 4 2 2 4 2 4 2" xfId="18586"/>
    <cellStyle name="RowTitles1-Detail 4 2 2 4 2 5" xfId="18587"/>
    <cellStyle name="RowTitles1-Detail 4 2 2 4 2 5 2" xfId="18588"/>
    <cellStyle name="RowTitles1-Detail 4 2 2 4 2 5 2 2" xfId="18589"/>
    <cellStyle name="RowTitles1-Detail 4 2 2 4 2 5 3" xfId="18590"/>
    <cellStyle name="RowTitles1-Detail 4 2 2 4 2 6" xfId="18591"/>
    <cellStyle name="RowTitles1-Detail 4 2 2 4 2 6 2" xfId="18592"/>
    <cellStyle name="RowTitles1-Detail 4 2 2 4 2 6 2 2" xfId="18593"/>
    <cellStyle name="RowTitles1-Detail 4 2 2 4 3" xfId="18594"/>
    <cellStyle name="RowTitles1-Detail 4 2 2 4 3 2" xfId="18595"/>
    <cellStyle name="RowTitles1-Detail 4 2 2 4 3 2 2" xfId="18596"/>
    <cellStyle name="RowTitles1-Detail 4 2 2 4 3 2 2 2" xfId="18597"/>
    <cellStyle name="RowTitles1-Detail 4 2 2 4 3 2 2 2 2" xfId="18598"/>
    <cellStyle name="RowTitles1-Detail 4 2 2 4 3 2 2 3" xfId="18599"/>
    <cellStyle name="RowTitles1-Detail 4 2 2 4 3 2 3" xfId="18600"/>
    <cellStyle name="RowTitles1-Detail 4 2 2 4 3 2 3 2" xfId="18601"/>
    <cellStyle name="RowTitles1-Detail 4 2 2 4 3 2 3 2 2" xfId="18602"/>
    <cellStyle name="RowTitles1-Detail 4 2 2 4 3 2 4" xfId="18603"/>
    <cellStyle name="RowTitles1-Detail 4 2 2 4 3 2 4 2" xfId="18604"/>
    <cellStyle name="RowTitles1-Detail 4 2 2 4 3 2 5" xfId="18605"/>
    <cellStyle name="RowTitles1-Detail 4 2 2 4 3 3" xfId="18606"/>
    <cellStyle name="RowTitles1-Detail 4 2 2 4 3 3 2" xfId="18607"/>
    <cellStyle name="RowTitles1-Detail 4 2 2 4 3 3 2 2" xfId="18608"/>
    <cellStyle name="RowTitles1-Detail 4 2 2 4 3 3 2 2 2" xfId="18609"/>
    <cellStyle name="RowTitles1-Detail 4 2 2 4 3 3 2 3" xfId="18610"/>
    <cellStyle name="RowTitles1-Detail 4 2 2 4 3 3 3" xfId="18611"/>
    <cellStyle name="RowTitles1-Detail 4 2 2 4 3 3 3 2" xfId="18612"/>
    <cellStyle name="RowTitles1-Detail 4 2 2 4 3 3 3 2 2" xfId="18613"/>
    <cellStyle name="RowTitles1-Detail 4 2 2 4 3 3 4" xfId="18614"/>
    <cellStyle name="RowTitles1-Detail 4 2 2 4 3 3 4 2" xfId="18615"/>
    <cellStyle name="RowTitles1-Detail 4 2 2 4 3 3 5" xfId="18616"/>
    <cellStyle name="RowTitles1-Detail 4 2 2 4 3 4" xfId="18617"/>
    <cellStyle name="RowTitles1-Detail 4 2 2 4 3 4 2" xfId="18618"/>
    <cellStyle name="RowTitles1-Detail 4 2 2 4 3 5" xfId="18619"/>
    <cellStyle name="RowTitles1-Detail 4 2 2 4 3 5 2" xfId="18620"/>
    <cellStyle name="RowTitles1-Detail 4 2 2 4 3 5 2 2" xfId="18621"/>
    <cellStyle name="RowTitles1-Detail 4 2 2 4 3 6" xfId="18622"/>
    <cellStyle name="RowTitles1-Detail 4 2 2 4 3 6 2" xfId="18623"/>
    <cellStyle name="RowTitles1-Detail 4 2 2 4 3 7" xfId="18624"/>
    <cellStyle name="RowTitles1-Detail 4 2 2 4 4" xfId="18625"/>
    <cellStyle name="RowTitles1-Detail 4 2 2 4 4 2" xfId="18626"/>
    <cellStyle name="RowTitles1-Detail 4 2 2 4 4 2 2" xfId="18627"/>
    <cellStyle name="RowTitles1-Detail 4 2 2 4 4 2 2 2" xfId="18628"/>
    <cellStyle name="RowTitles1-Detail 4 2 2 4 4 2 2 2 2" xfId="18629"/>
    <cellStyle name="RowTitles1-Detail 4 2 2 4 4 2 2 3" xfId="18630"/>
    <cellStyle name="RowTitles1-Detail 4 2 2 4 4 2 3" xfId="18631"/>
    <cellStyle name="RowTitles1-Detail 4 2 2 4 4 2 3 2" xfId="18632"/>
    <cellStyle name="RowTitles1-Detail 4 2 2 4 4 2 3 2 2" xfId="18633"/>
    <cellStyle name="RowTitles1-Detail 4 2 2 4 4 2 4" xfId="18634"/>
    <cellStyle name="RowTitles1-Detail 4 2 2 4 4 2 4 2" xfId="18635"/>
    <cellStyle name="RowTitles1-Detail 4 2 2 4 4 2 5" xfId="18636"/>
    <cellStyle name="RowTitles1-Detail 4 2 2 4 4 3" xfId="18637"/>
    <cellStyle name="RowTitles1-Detail 4 2 2 4 4 3 2" xfId="18638"/>
    <cellStyle name="RowTitles1-Detail 4 2 2 4 4 3 2 2" xfId="18639"/>
    <cellStyle name="RowTitles1-Detail 4 2 2 4 4 3 2 2 2" xfId="18640"/>
    <cellStyle name="RowTitles1-Detail 4 2 2 4 4 3 2 3" xfId="18641"/>
    <cellStyle name="RowTitles1-Detail 4 2 2 4 4 3 3" xfId="18642"/>
    <cellStyle name="RowTitles1-Detail 4 2 2 4 4 3 3 2" xfId="18643"/>
    <cellStyle name="RowTitles1-Detail 4 2 2 4 4 3 3 2 2" xfId="18644"/>
    <cellStyle name="RowTitles1-Detail 4 2 2 4 4 3 4" xfId="18645"/>
    <cellStyle name="RowTitles1-Detail 4 2 2 4 4 3 4 2" xfId="18646"/>
    <cellStyle name="RowTitles1-Detail 4 2 2 4 4 3 5" xfId="18647"/>
    <cellStyle name="RowTitles1-Detail 4 2 2 4 4 4" xfId="18648"/>
    <cellStyle name="RowTitles1-Detail 4 2 2 4 4 4 2" xfId="18649"/>
    <cellStyle name="RowTitles1-Detail 4 2 2 4 4 5" xfId="18650"/>
    <cellStyle name="RowTitles1-Detail 4 2 2 4 4 5 2" xfId="18651"/>
    <cellStyle name="RowTitles1-Detail 4 2 2 4 4 5 2 2" xfId="18652"/>
    <cellStyle name="RowTitles1-Detail 4 2 2 4 4 5 3" xfId="18653"/>
    <cellStyle name="RowTitles1-Detail 4 2 2 4 4 6" xfId="18654"/>
    <cellStyle name="RowTitles1-Detail 4 2 2 4 4 6 2" xfId="18655"/>
    <cellStyle name="RowTitles1-Detail 4 2 2 4 4 6 2 2" xfId="18656"/>
    <cellStyle name="RowTitles1-Detail 4 2 2 4 4 7" xfId="18657"/>
    <cellStyle name="RowTitles1-Detail 4 2 2 4 4 7 2" xfId="18658"/>
    <cellStyle name="RowTitles1-Detail 4 2 2 4 4 8" xfId="18659"/>
    <cellStyle name="RowTitles1-Detail 4 2 2 4 5" xfId="18660"/>
    <cellStyle name="RowTitles1-Detail 4 2 2 4 5 2" xfId="18661"/>
    <cellStyle name="RowTitles1-Detail 4 2 2 4 5 2 2" xfId="18662"/>
    <cellStyle name="RowTitles1-Detail 4 2 2 4 5 2 2 2" xfId="18663"/>
    <cellStyle name="RowTitles1-Detail 4 2 2 4 5 2 2 2 2" xfId="18664"/>
    <cellStyle name="RowTitles1-Detail 4 2 2 4 5 2 2 3" xfId="18665"/>
    <cellStyle name="RowTitles1-Detail 4 2 2 4 5 2 3" xfId="18666"/>
    <cellStyle name="RowTitles1-Detail 4 2 2 4 5 2 3 2" xfId="18667"/>
    <cellStyle name="RowTitles1-Detail 4 2 2 4 5 2 3 2 2" xfId="18668"/>
    <cellStyle name="RowTitles1-Detail 4 2 2 4 5 2 4" xfId="18669"/>
    <cellStyle name="RowTitles1-Detail 4 2 2 4 5 2 4 2" xfId="18670"/>
    <cellStyle name="RowTitles1-Detail 4 2 2 4 5 2 5" xfId="18671"/>
    <cellStyle name="RowTitles1-Detail 4 2 2 4 5 3" xfId="18672"/>
    <cellStyle name="RowTitles1-Detail 4 2 2 4 5 3 2" xfId="18673"/>
    <cellStyle name="RowTitles1-Detail 4 2 2 4 5 3 2 2" xfId="18674"/>
    <cellStyle name="RowTitles1-Detail 4 2 2 4 5 3 2 2 2" xfId="18675"/>
    <cellStyle name="RowTitles1-Detail 4 2 2 4 5 3 2 3" xfId="18676"/>
    <cellStyle name="RowTitles1-Detail 4 2 2 4 5 3 3" xfId="18677"/>
    <cellStyle name="RowTitles1-Detail 4 2 2 4 5 3 3 2" xfId="18678"/>
    <cellStyle name="RowTitles1-Detail 4 2 2 4 5 3 3 2 2" xfId="18679"/>
    <cellStyle name="RowTitles1-Detail 4 2 2 4 5 3 4" xfId="18680"/>
    <cellStyle name="RowTitles1-Detail 4 2 2 4 5 3 4 2" xfId="18681"/>
    <cellStyle name="RowTitles1-Detail 4 2 2 4 5 3 5" xfId="18682"/>
    <cellStyle name="RowTitles1-Detail 4 2 2 4 5 4" xfId="18683"/>
    <cellStyle name="RowTitles1-Detail 4 2 2 4 5 4 2" xfId="18684"/>
    <cellStyle name="RowTitles1-Detail 4 2 2 4 5 4 2 2" xfId="18685"/>
    <cellStyle name="RowTitles1-Detail 4 2 2 4 5 4 3" xfId="18686"/>
    <cellStyle name="RowTitles1-Detail 4 2 2 4 5 5" xfId="18687"/>
    <cellStyle name="RowTitles1-Detail 4 2 2 4 5 5 2" xfId="18688"/>
    <cellStyle name="RowTitles1-Detail 4 2 2 4 5 5 2 2" xfId="18689"/>
    <cellStyle name="RowTitles1-Detail 4 2 2 4 5 6" xfId="18690"/>
    <cellStyle name="RowTitles1-Detail 4 2 2 4 5 6 2" xfId="18691"/>
    <cellStyle name="RowTitles1-Detail 4 2 2 4 5 7" xfId="18692"/>
    <cellStyle name="RowTitles1-Detail 4 2 2 4 6" xfId="18693"/>
    <cellStyle name="RowTitles1-Detail 4 2 2 4 6 2" xfId="18694"/>
    <cellStyle name="RowTitles1-Detail 4 2 2 4 6 2 2" xfId="18695"/>
    <cellStyle name="RowTitles1-Detail 4 2 2 4 6 2 2 2" xfId="18696"/>
    <cellStyle name="RowTitles1-Detail 4 2 2 4 6 2 2 2 2" xfId="18697"/>
    <cellStyle name="RowTitles1-Detail 4 2 2 4 6 2 2 3" xfId="18698"/>
    <cellStyle name="RowTitles1-Detail 4 2 2 4 6 2 3" xfId="18699"/>
    <cellStyle name="RowTitles1-Detail 4 2 2 4 6 2 3 2" xfId="18700"/>
    <cellStyle name="RowTitles1-Detail 4 2 2 4 6 2 3 2 2" xfId="18701"/>
    <cellStyle name="RowTitles1-Detail 4 2 2 4 6 2 4" xfId="18702"/>
    <cellStyle name="RowTitles1-Detail 4 2 2 4 6 2 4 2" xfId="18703"/>
    <cellStyle name="RowTitles1-Detail 4 2 2 4 6 2 5" xfId="18704"/>
    <cellStyle name="RowTitles1-Detail 4 2 2 4 6 3" xfId="18705"/>
    <cellStyle name="RowTitles1-Detail 4 2 2 4 6 3 2" xfId="18706"/>
    <cellStyle name="RowTitles1-Detail 4 2 2 4 6 3 2 2" xfId="18707"/>
    <cellStyle name="RowTitles1-Detail 4 2 2 4 6 3 2 2 2" xfId="18708"/>
    <cellStyle name="RowTitles1-Detail 4 2 2 4 6 3 2 3" xfId="18709"/>
    <cellStyle name="RowTitles1-Detail 4 2 2 4 6 3 3" xfId="18710"/>
    <cellStyle name="RowTitles1-Detail 4 2 2 4 6 3 3 2" xfId="18711"/>
    <cellStyle name="RowTitles1-Detail 4 2 2 4 6 3 3 2 2" xfId="18712"/>
    <cellStyle name="RowTitles1-Detail 4 2 2 4 6 3 4" xfId="18713"/>
    <cellStyle name="RowTitles1-Detail 4 2 2 4 6 3 4 2" xfId="18714"/>
    <cellStyle name="RowTitles1-Detail 4 2 2 4 6 3 5" xfId="18715"/>
    <cellStyle name="RowTitles1-Detail 4 2 2 4 6 4" xfId="18716"/>
    <cellStyle name="RowTitles1-Detail 4 2 2 4 6 4 2" xfId="18717"/>
    <cellStyle name="RowTitles1-Detail 4 2 2 4 6 4 2 2" xfId="18718"/>
    <cellStyle name="RowTitles1-Detail 4 2 2 4 6 4 3" xfId="18719"/>
    <cellStyle name="RowTitles1-Detail 4 2 2 4 6 5" xfId="18720"/>
    <cellStyle name="RowTitles1-Detail 4 2 2 4 6 5 2" xfId="18721"/>
    <cellStyle name="RowTitles1-Detail 4 2 2 4 6 5 2 2" xfId="18722"/>
    <cellStyle name="RowTitles1-Detail 4 2 2 4 6 6" xfId="18723"/>
    <cellStyle name="RowTitles1-Detail 4 2 2 4 6 6 2" xfId="18724"/>
    <cellStyle name="RowTitles1-Detail 4 2 2 4 6 7" xfId="18725"/>
    <cellStyle name="RowTitles1-Detail 4 2 2 4 7" xfId="18726"/>
    <cellStyle name="RowTitles1-Detail 4 2 2 4 7 2" xfId="18727"/>
    <cellStyle name="RowTitles1-Detail 4 2 2 4 7 2 2" xfId="18728"/>
    <cellStyle name="RowTitles1-Detail 4 2 2 4 7 2 2 2" xfId="18729"/>
    <cellStyle name="RowTitles1-Detail 4 2 2 4 7 2 3" xfId="18730"/>
    <cellStyle name="RowTitles1-Detail 4 2 2 4 7 3" xfId="18731"/>
    <cellStyle name="RowTitles1-Detail 4 2 2 4 7 3 2" xfId="18732"/>
    <cellStyle name="RowTitles1-Detail 4 2 2 4 7 3 2 2" xfId="18733"/>
    <cellStyle name="RowTitles1-Detail 4 2 2 4 7 4" xfId="18734"/>
    <cellStyle name="RowTitles1-Detail 4 2 2 4 7 4 2" xfId="18735"/>
    <cellStyle name="RowTitles1-Detail 4 2 2 4 7 5" xfId="18736"/>
    <cellStyle name="RowTitles1-Detail 4 2 2 4 8" xfId="18737"/>
    <cellStyle name="RowTitles1-Detail 4 2 2 4 8 2" xfId="18738"/>
    <cellStyle name="RowTitles1-Detail 4 2 2 4 9" xfId="18739"/>
    <cellStyle name="RowTitles1-Detail 4 2 2 4 9 2" xfId="18740"/>
    <cellStyle name="RowTitles1-Detail 4 2 2 4 9 2 2" xfId="18741"/>
    <cellStyle name="RowTitles1-Detail 4 2 2 4_STUD aligned by INSTIT" xfId="18742"/>
    <cellStyle name="RowTitles1-Detail 4 2 2 5" xfId="18743"/>
    <cellStyle name="RowTitles1-Detail 4 2 2 5 2" xfId="18744"/>
    <cellStyle name="RowTitles1-Detail 4 2 2 5 2 2" xfId="18745"/>
    <cellStyle name="RowTitles1-Detail 4 2 2 5 2 2 2" xfId="18746"/>
    <cellStyle name="RowTitles1-Detail 4 2 2 5 2 2 2 2" xfId="18747"/>
    <cellStyle name="RowTitles1-Detail 4 2 2 5 2 2 3" xfId="18748"/>
    <cellStyle name="RowTitles1-Detail 4 2 2 5 2 3" xfId="18749"/>
    <cellStyle name="RowTitles1-Detail 4 2 2 5 2 3 2" xfId="18750"/>
    <cellStyle name="RowTitles1-Detail 4 2 2 5 2 3 2 2" xfId="18751"/>
    <cellStyle name="RowTitles1-Detail 4 2 2 5 2 4" xfId="18752"/>
    <cellStyle name="RowTitles1-Detail 4 2 2 5 2 4 2" xfId="18753"/>
    <cellStyle name="RowTitles1-Detail 4 2 2 5 2 5" xfId="18754"/>
    <cellStyle name="RowTitles1-Detail 4 2 2 5 3" xfId="18755"/>
    <cellStyle name="RowTitles1-Detail 4 2 2 5 3 2" xfId="18756"/>
    <cellStyle name="RowTitles1-Detail 4 2 2 5 3 2 2" xfId="18757"/>
    <cellStyle name="RowTitles1-Detail 4 2 2 5 3 2 2 2" xfId="18758"/>
    <cellStyle name="RowTitles1-Detail 4 2 2 5 3 2 3" xfId="18759"/>
    <cellStyle name="RowTitles1-Detail 4 2 2 5 3 3" xfId="18760"/>
    <cellStyle name="RowTitles1-Detail 4 2 2 5 3 3 2" xfId="18761"/>
    <cellStyle name="RowTitles1-Detail 4 2 2 5 3 3 2 2" xfId="18762"/>
    <cellStyle name="RowTitles1-Detail 4 2 2 5 3 4" xfId="18763"/>
    <cellStyle name="RowTitles1-Detail 4 2 2 5 3 4 2" xfId="18764"/>
    <cellStyle name="RowTitles1-Detail 4 2 2 5 3 5" xfId="18765"/>
    <cellStyle name="RowTitles1-Detail 4 2 2 5 4" xfId="18766"/>
    <cellStyle name="RowTitles1-Detail 4 2 2 5 4 2" xfId="18767"/>
    <cellStyle name="RowTitles1-Detail 4 2 2 5 5" xfId="18768"/>
    <cellStyle name="RowTitles1-Detail 4 2 2 5 5 2" xfId="18769"/>
    <cellStyle name="RowTitles1-Detail 4 2 2 5 5 2 2" xfId="18770"/>
    <cellStyle name="RowTitles1-Detail 4 2 2 5 5 3" xfId="18771"/>
    <cellStyle name="RowTitles1-Detail 4 2 2 5 6" xfId="18772"/>
    <cellStyle name="RowTitles1-Detail 4 2 2 5 6 2" xfId="18773"/>
    <cellStyle name="RowTitles1-Detail 4 2 2 5 6 2 2" xfId="18774"/>
    <cellStyle name="RowTitles1-Detail 4 2 2 6" xfId="18775"/>
    <cellStyle name="RowTitles1-Detail 4 2 2 6 2" xfId="18776"/>
    <cellStyle name="RowTitles1-Detail 4 2 2 6 2 2" xfId="18777"/>
    <cellStyle name="RowTitles1-Detail 4 2 2 6 2 2 2" xfId="18778"/>
    <cellStyle name="RowTitles1-Detail 4 2 2 6 2 2 2 2" xfId="18779"/>
    <cellStyle name="RowTitles1-Detail 4 2 2 6 2 2 3" xfId="18780"/>
    <cellStyle name="RowTitles1-Detail 4 2 2 6 2 3" xfId="18781"/>
    <cellStyle name="RowTitles1-Detail 4 2 2 6 2 3 2" xfId="18782"/>
    <cellStyle name="RowTitles1-Detail 4 2 2 6 2 3 2 2" xfId="18783"/>
    <cellStyle name="RowTitles1-Detail 4 2 2 6 2 4" xfId="18784"/>
    <cellStyle name="RowTitles1-Detail 4 2 2 6 2 4 2" xfId="18785"/>
    <cellStyle name="RowTitles1-Detail 4 2 2 6 2 5" xfId="18786"/>
    <cellStyle name="RowTitles1-Detail 4 2 2 6 3" xfId="18787"/>
    <cellStyle name="RowTitles1-Detail 4 2 2 6 3 2" xfId="18788"/>
    <cellStyle name="RowTitles1-Detail 4 2 2 6 3 2 2" xfId="18789"/>
    <cellStyle name="RowTitles1-Detail 4 2 2 6 3 2 2 2" xfId="18790"/>
    <cellStyle name="RowTitles1-Detail 4 2 2 6 3 2 3" xfId="18791"/>
    <cellStyle name="RowTitles1-Detail 4 2 2 6 3 3" xfId="18792"/>
    <cellStyle name="RowTitles1-Detail 4 2 2 6 3 3 2" xfId="18793"/>
    <cellStyle name="RowTitles1-Detail 4 2 2 6 3 3 2 2" xfId="18794"/>
    <cellStyle name="RowTitles1-Detail 4 2 2 6 3 4" xfId="18795"/>
    <cellStyle name="RowTitles1-Detail 4 2 2 6 3 4 2" xfId="18796"/>
    <cellStyle name="RowTitles1-Detail 4 2 2 6 3 5" xfId="18797"/>
    <cellStyle name="RowTitles1-Detail 4 2 2 6 4" xfId="18798"/>
    <cellStyle name="RowTitles1-Detail 4 2 2 6 4 2" xfId="18799"/>
    <cellStyle name="RowTitles1-Detail 4 2 2 6 5" xfId="18800"/>
    <cellStyle name="RowTitles1-Detail 4 2 2 6 5 2" xfId="18801"/>
    <cellStyle name="RowTitles1-Detail 4 2 2 6 5 2 2" xfId="18802"/>
    <cellStyle name="RowTitles1-Detail 4 2 2 6 6" xfId="18803"/>
    <cellStyle name="RowTitles1-Detail 4 2 2 6 6 2" xfId="18804"/>
    <cellStyle name="RowTitles1-Detail 4 2 2 6 7" xfId="18805"/>
    <cellStyle name="RowTitles1-Detail 4 2 2 7" xfId="18806"/>
    <cellStyle name="RowTitles1-Detail 4 2 2 7 2" xfId="18807"/>
    <cellStyle name="RowTitles1-Detail 4 2 2 7 2 2" xfId="18808"/>
    <cellStyle name="RowTitles1-Detail 4 2 2 7 2 2 2" xfId="18809"/>
    <cellStyle name="RowTitles1-Detail 4 2 2 7 2 2 2 2" xfId="18810"/>
    <cellStyle name="RowTitles1-Detail 4 2 2 7 2 2 3" xfId="18811"/>
    <cellStyle name="RowTitles1-Detail 4 2 2 7 2 3" xfId="18812"/>
    <cellStyle name="RowTitles1-Detail 4 2 2 7 2 3 2" xfId="18813"/>
    <cellStyle name="RowTitles1-Detail 4 2 2 7 2 3 2 2" xfId="18814"/>
    <cellStyle name="RowTitles1-Detail 4 2 2 7 2 4" xfId="18815"/>
    <cellStyle name="RowTitles1-Detail 4 2 2 7 2 4 2" xfId="18816"/>
    <cellStyle name="RowTitles1-Detail 4 2 2 7 2 5" xfId="18817"/>
    <cellStyle name="RowTitles1-Detail 4 2 2 7 3" xfId="18818"/>
    <cellStyle name="RowTitles1-Detail 4 2 2 7 3 2" xfId="18819"/>
    <cellStyle name="RowTitles1-Detail 4 2 2 7 3 2 2" xfId="18820"/>
    <cellStyle name="RowTitles1-Detail 4 2 2 7 3 2 2 2" xfId="18821"/>
    <cellStyle name="RowTitles1-Detail 4 2 2 7 3 2 3" xfId="18822"/>
    <cellStyle name="RowTitles1-Detail 4 2 2 7 3 3" xfId="18823"/>
    <cellStyle name="RowTitles1-Detail 4 2 2 7 3 3 2" xfId="18824"/>
    <cellStyle name="RowTitles1-Detail 4 2 2 7 3 3 2 2" xfId="18825"/>
    <cellStyle name="RowTitles1-Detail 4 2 2 7 3 4" xfId="18826"/>
    <cellStyle name="RowTitles1-Detail 4 2 2 7 3 4 2" xfId="18827"/>
    <cellStyle name="RowTitles1-Detail 4 2 2 7 3 5" xfId="18828"/>
    <cellStyle name="RowTitles1-Detail 4 2 2 7 4" xfId="18829"/>
    <cellStyle name="RowTitles1-Detail 4 2 2 7 4 2" xfId="18830"/>
    <cellStyle name="RowTitles1-Detail 4 2 2 7 5" xfId="18831"/>
    <cellStyle name="RowTitles1-Detail 4 2 2 7 5 2" xfId="18832"/>
    <cellStyle name="RowTitles1-Detail 4 2 2 7 5 2 2" xfId="18833"/>
    <cellStyle name="RowTitles1-Detail 4 2 2 7 5 3" xfId="18834"/>
    <cellStyle name="RowTitles1-Detail 4 2 2 7 6" xfId="18835"/>
    <cellStyle name="RowTitles1-Detail 4 2 2 7 6 2" xfId="18836"/>
    <cellStyle name="RowTitles1-Detail 4 2 2 7 6 2 2" xfId="18837"/>
    <cellStyle name="RowTitles1-Detail 4 2 2 7 7" xfId="18838"/>
    <cellStyle name="RowTitles1-Detail 4 2 2 7 7 2" xfId="18839"/>
    <cellStyle name="RowTitles1-Detail 4 2 2 7 8" xfId="18840"/>
    <cellStyle name="RowTitles1-Detail 4 2 2 8" xfId="18841"/>
    <cellStyle name="RowTitles1-Detail 4 2 2 8 2" xfId="18842"/>
    <cellStyle name="RowTitles1-Detail 4 2 2 8 2 2" xfId="18843"/>
    <cellStyle name="RowTitles1-Detail 4 2 2 8 2 2 2" xfId="18844"/>
    <cellStyle name="RowTitles1-Detail 4 2 2 8 2 2 2 2" xfId="18845"/>
    <cellStyle name="RowTitles1-Detail 4 2 2 8 2 2 3" xfId="18846"/>
    <cellStyle name="RowTitles1-Detail 4 2 2 8 2 3" xfId="18847"/>
    <cellStyle name="RowTitles1-Detail 4 2 2 8 2 3 2" xfId="18848"/>
    <cellStyle name="RowTitles1-Detail 4 2 2 8 2 3 2 2" xfId="18849"/>
    <cellStyle name="RowTitles1-Detail 4 2 2 8 2 4" xfId="18850"/>
    <cellStyle name="RowTitles1-Detail 4 2 2 8 2 4 2" xfId="18851"/>
    <cellStyle name="RowTitles1-Detail 4 2 2 8 2 5" xfId="18852"/>
    <cellStyle name="RowTitles1-Detail 4 2 2 8 3" xfId="18853"/>
    <cellStyle name="RowTitles1-Detail 4 2 2 8 3 2" xfId="18854"/>
    <cellStyle name="RowTitles1-Detail 4 2 2 8 3 2 2" xfId="18855"/>
    <cellStyle name="RowTitles1-Detail 4 2 2 8 3 2 2 2" xfId="18856"/>
    <cellStyle name="RowTitles1-Detail 4 2 2 8 3 2 3" xfId="18857"/>
    <cellStyle name="RowTitles1-Detail 4 2 2 8 3 3" xfId="18858"/>
    <cellStyle name="RowTitles1-Detail 4 2 2 8 3 3 2" xfId="18859"/>
    <cellStyle name="RowTitles1-Detail 4 2 2 8 3 3 2 2" xfId="18860"/>
    <cellStyle name="RowTitles1-Detail 4 2 2 8 3 4" xfId="18861"/>
    <cellStyle name="RowTitles1-Detail 4 2 2 8 3 4 2" xfId="18862"/>
    <cellStyle name="RowTitles1-Detail 4 2 2 8 3 5" xfId="18863"/>
    <cellStyle name="RowTitles1-Detail 4 2 2 8 4" xfId="18864"/>
    <cellStyle name="RowTitles1-Detail 4 2 2 8 4 2" xfId="18865"/>
    <cellStyle name="RowTitles1-Detail 4 2 2 8 4 2 2" xfId="18866"/>
    <cellStyle name="RowTitles1-Detail 4 2 2 8 4 3" xfId="18867"/>
    <cellStyle name="RowTitles1-Detail 4 2 2 8 5" xfId="18868"/>
    <cellStyle name="RowTitles1-Detail 4 2 2 8 5 2" xfId="18869"/>
    <cellStyle name="RowTitles1-Detail 4 2 2 8 5 2 2" xfId="18870"/>
    <cellStyle name="RowTitles1-Detail 4 2 2 8 6" xfId="18871"/>
    <cellStyle name="RowTitles1-Detail 4 2 2 8 6 2" xfId="18872"/>
    <cellStyle name="RowTitles1-Detail 4 2 2 8 7" xfId="18873"/>
    <cellStyle name="RowTitles1-Detail 4 2 2 9" xfId="18874"/>
    <cellStyle name="RowTitles1-Detail 4 2 2 9 2" xfId="18875"/>
    <cellStyle name="RowTitles1-Detail 4 2 2 9 2 2" xfId="18876"/>
    <cellStyle name="RowTitles1-Detail 4 2 2 9 2 2 2" xfId="18877"/>
    <cellStyle name="RowTitles1-Detail 4 2 2 9 2 2 2 2" xfId="18878"/>
    <cellStyle name="RowTitles1-Detail 4 2 2 9 2 2 3" xfId="18879"/>
    <cellStyle name="RowTitles1-Detail 4 2 2 9 2 3" xfId="18880"/>
    <cellStyle name="RowTitles1-Detail 4 2 2 9 2 3 2" xfId="18881"/>
    <cellStyle name="RowTitles1-Detail 4 2 2 9 2 3 2 2" xfId="18882"/>
    <cellStyle name="RowTitles1-Detail 4 2 2 9 2 4" xfId="18883"/>
    <cellStyle name="RowTitles1-Detail 4 2 2 9 2 4 2" xfId="18884"/>
    <cellStyle name="RowTitles1-Detail 4 2 2 9 2 5" xfId="18885"/>
    <cellStyle name="RowTitles1-Detail 4 2 2 9 3" xfId="18886"/>
    <cellStyle name="RowTitles1-Detail 4 2 2 9 3 2" xfId="18887"/>
    <cellStyle name="RowTitles1-Detail 4 2 2 9 3 2 2" xfId="18888"/>
    <cellStyle name="RowTitles1-Detail 4 2 2 9 3 2 2 2" xfId="18889"/>
    <cellStyle name="RowTitles1-Detail 4 2 2 9 3 2 3" xfId="18890"/>
    <cellStyle name="RowTitles1-Detail 4 2 2 9 3 3" xfId="18891"/>
    <cellStyle name="RowTitles1-Detail 4 2 2 9 3 3 2" xfId="18892"/>
    <cellStyle name="RowTitles1-Detail 4 2 2 9 3 3 2 2" xfId="18893"/>
    <cellStyle name="RowTitles1-Detail 4 2 2 9 3 4" xfId="18894"/>
    <cellStyle name="RowTitles1-Detail 4 2 2 9 3 4 2" xfId="18895"/>
    <cellStyle name="RowTitles1-Detail 4 2 2 9 3 5" xfId="18896"/>
    <cellStyle name="RowTitles1-Detail 4 2 2 9 4" xfId="18897"/>
    <cellStyle name="RowTitles1-Detail 4 2 2 9 4 2" xfId="18898"/>
    <cellStyle name="RowTitles1-Detail 4 2 2 9 4 2 2" xfId="18899"/>
    <cellStyle name="RowTitles1-Detail 4 2 2 9 4 3" xfId="18900"/>
    <cellStyle name="RowTitles1-Detail 4 2 2 9 5" xfId="18901"/>
    <cellStyle name="RowTitles1-Detail 4 2 2 9 5 2" xfId="18902"/>
    <cellStyle name="RowTitles1-Detail 4 2 2 9 5 2 2" xfId="18903"/>
    <cellStyle name="RowTitles1-Detail 4 2 2 9 6" xfId="18904"/>
    <cellStyle name="RowTitles1-Detail 4 2 2 9 6 2" xfId="18905"/>
    <cellStyle name="RowTitles1-Detail 4 2 2 9 7" xfId="18906"/>
    <cellStyle name="RowTitles1-Detail 4 2 2_STUD aligned by INSTIT" xfId="18907"/>
    <cellStyle name="RowTitles1-Detail 4 2 3" xfId="18908"/>
    <cellStyle name="RowTitles1-Detail 4 2 3 2" xfId="18909"/>
    <cellStyle name="RowTitles1-Detail 4 2 3 2 2" xfId="18910"/>
    <cellStyle name="RowTitles1-Detail 4 2 3 2 2 2" xfId="18911"/>
    <cellStyle name="RowTitles1-Detail 4 2 3 2 2 2 2" xfId="18912"/>
    <cellStyle name="RowTitles1-Detail 4 2 3 2 2 2 2 2" xfId="18913"/>
    <cellStyle name="RowTitles1-Detail 4 2 3 2 2 2 3" xfId="18914"/>
    <cellStyle name="RowTitles1-Detail 4 2 3 2 2 3" xfId="18915"/>
    <cellStyle name="RowTitles1-Detail 4 2 3 2 2 3 2" xfId="18916"/>
    <cellStyle name="RowTitles1-Detail 4 2 3 2 2 3 2 2" xfId="18917"/>
    <cellStyle name="RowTitles1-Detail 4 2 3 2 2 4" xfId="18918"/>
    <cellStyle name="RowTitles1-Detail 4 2 3 2 2 4 2" xfId="18919"/>
    <cellStyle name="RowTitles1-Detail 4 2 3 2 2 5" xfId="18920"/>
    <cellStyle name="RowTitles1-Detail 4 2 3 2 3" xfId="18921"/>
    <cellStyle name="RowTitles1-Detail 4 2 3 2 3 2" xfId="18922"/>
    <cellStyle name="RowTitles1-Detail 4 2 3 2 3 2 2" xfId="18923"/>
    <cellStyle name="RowTitles1-Detail 4 2 3 2 3 2 2 2" xfId="18924"/>
    <cellStyle name="RowTitles1-Detail 4 2 3 2 3 2 3" xfId="18925"/>
    <cellStyle name="RowTitles1-Detail 4 2 3 2 3 3" xfId="18926"/>
    <cellStyle name="RowTitles1-Detail 4 2 3 2 3 3 2" xfId="18927"/>
    <cellStyle name="RowTitles1-Detail 4 2 3 2 3 3 2 2" xfId="18928"/>
    <cellStyle name="RowTitles1-Detail 4 2 3 2 3 4" xfId="18929"/>
    <cellStyle name="RowTitles1-Detail 4 2 3 2 3 4 2" xfId="18930"/>
    <cellStyle name="RowTitles1-Detail 4 2 3 2 3 5" xfId="18931"/>
    <cellStyle name="RowTitles1-Detail 4 2 3 2 4" xfId="18932"/>
    <cellStyle name="RowTitles1-Detail 4 2 3 2 4 2" xfId="18933"/>
    <cellStyle name="RowTitles1-Detail 4 2 3 2 5" xfId="18934"/>
    <cellStyle name="RowTitles1-Detail 4 2 3 2 5 2" xfId="18935"/>
    <cellStyle name="RowTitles1-Detail 4 2 3 2 5 2 2" xfId="18936"/>
    <cellStyle name="RowTitles1-Detail 4 2 3 3" xfId="18937"/>
    <cellStyle name="RowTitles1-Detail 4 2 3 3 2" xfId="18938"/>
    <cellStyle name="RowTitles1-Detail 4 2 3 3 2 2" xfId="18939"/>
    <cellStyle name="RowTitles1-Detail 4 2 3 3 2 2 2" xfId="18940"/>
    <cellStyle name="RowTitles1-Detail 4 2 3 3 2 2 2 2" xfId="18941"/>
    <cellStyle name="RowTitles1-Detail 4 2 3 3 2 2 3" xfId="18942"/>
    <cellStyle name="RowTitles1-Detail 4 2 3 3 2 3" xfId="18943"/>
    <cellStyle name="RowTitles1-Detail 4 2 3 3 2 3 2" xfId="18944"/>
    <cellStyle name="RowTitles1-Detail 4 2 3 3 2 3 2 2" xfId="18945"/>
    <cellStyle name="RowTitles1-Detail 4 2 3 3 2 4" xfId="18946"/>
    <cellStyle name="RowTitles1-Detail 4 2 3 3 2 4 2" xfId="18947"/>
    <cellStyle name="RowTitles1-Detail 4 2 3 3 2 5" xfId="18948"/>
    <cellStyle name="RowTitles1-Detail 4 2 3 3 3" xfId="18949"/>
    <cellStyle name="RowTitles1-Detail 4 2 3 3 3 2" xfId="18950"/>
    <cellStyle name="RowTitles1-Detail 4 2 3 3 3 2 2" xfId="18951"/>
    <cellStyle name="RowTitles1-Detail 4 2 3 3 3 2 2 2" xfId="18952"/>
    <cellStyle name="RowTitles1-Detail 4 2 3 3 3 2 3" xfId="18953"/>
    <cellStyle name="RowTitles1-Detail 4 2 3 3 3 3" xfId="18954"/>
    <cellStyle name="RowTitles1-Detail 4 2 3 3 3 3 2" xfId="18955"/>
    <cellStyle name="RowTitles1-Detail 4 2 3 3 3 3 2 2" xfId="18956"/>
    <cellStyle name="RowTitles1-Detail 4 2 3 3 3 4" xfId="18957"/>
    <cellStyle name="RowTitles1-Detail 4 2 3 3 3 4 2" xfId="18958"/>
    <cellStyle name="RowTitles1-Detail 4 2 3 3 3 5" xfId="18959"/>
    <cellStyle name="RowTitles1-Detail 4 2 3 3 4" xfId="18960"/>
    <cellStyle name="RowTitles1-Detail 4 2 3 3 4 2" xfId="18961"/>
    <cellStyle name="RowTitles1-Detail 4 2 3 3 5" xfId="18962"/>
    <cellStyle name="RowTitles1-Detail 4 2 3 3 5 2" xfId="18963"/>
    <cellStyle name="RowTitles1-Detail 4 2 3 3 5 2 2" xfId="18964"/>
    <cellStyle name="RowTitles1-Detail 4 2 3 3 5 3" xfId="18965"/>
    <cellStyle name="RowTitles1-Detail 4 2 3 3 6" xfId="18966"/>
    <cellStyle name="RowTitles1-Detail 4 2 3 3 6 2" xfId="18967"/>
    <cellStyle name="RowTitles1-Detail 4 2 3 3 6 2 2" xfId="18968"/>
    <cellStyle name="RowTitles1-Detail 4 2 3 3 7" xfId="18969"/>
    <cellStyle name="RowTitles1-Detail 4 2 3 3 7 2" xfId="18970"/>
    <cellStyle name="RowTitles1-Detail 4 2 3 3 8" xfId="18971"/>
    <cellStyle name="RowTitles1-Detail 4 2 3 4" xfId="18972"/>
    <cellStyle name="RowTitles1-Detail 4 2 3 4 2" xfId="18973"/>
    <cellStyle name="RowTitles1-Detail 4 2 3 4 2 2" xfId="18974"/>
    <cellStyle name="RowTitles1-Detail 4 2 3 4 2 2 2" xfId="18975"/>
    <cellStyle name="RowTitles1-Detail 4 2 3 4 2 2 2 2" xfId="18976"/>
    <cellStyle name="RowTitles1-Detail 4 2 3 4 2 2 3" xfId="18977"/>
    <cellStyle name="RowTitles1-Detail 4 2 3 4 2 3" xfId="18978"/>
    <cellStyle name="RowTitles1-Detail 4 2 3 4 2 3 2" xfId="18979"/>
    <cellStyle name="RowTitles1-Detail 4 2 3 4 2 3 2 2" xfId="18980"/>
    <cellStyle name="RowTitles1-Detail 4 2 3 4 2 4" xfId="18981"/>
    <cellStyle name="RowTitles1-Detail 4 2 3 4 2 4 2" xfId="18982"/>
    <cellStyle name="RowTitles1-Detail 4 2 3 4 2 5" xfId="18983"/>
    <cellStyle name="RowTitles1-Detail 4 2 3 4 3" xfId="18984"/>
    <cellStyle name="RowTitles1-Detail 4 2 3 4 3 2" xfId="18985"/>
    <cellStyle name="RowTitles1-Detail 4 2 3 4 3 2 2" xfId="18986"/>
    <cellStyle name="RowTitles1-Detail 4 2 3 4 3 2 2 2" xfId="18987"/>
    <cellStyle name="RowTitles1-Detail 4 2 3 4 3 2 3" xfId="18988"/>
    <cellStyle name="RowTitles1-Detail 4 2 3 4 3 3" xfId="18989"/>
    <cellStyle name="RowTitles1-Detail 4 2 3 4 3 3 2" xfId="18990"/>
    <cellStyle name="RowTitles1-Detail 4 2 3 4 3 3 2 2" xfId="18991"/>
    <cellStyle name="RowTitles1-Detail 4 2 3 4 3 4" xfId="18992"/>
    <cellStyle name="RowTitles1-Detail 4 2 3 4 3 4 2" xfId="18993"/>
    <cellStyle name="RowTitles1-Detail 4 2 3 4 3 5" xfId="18994"/>
    <cellStyle name="RowTitles1-Detail 4 2 3 4 4" xfId="18995"/>
    <cellStyle name="RowTitles1-Detail 4 2 3 4 4 2" xfId="18996"/>
    <cellStyle name="RowTitles1-Detail 4 2 3 4 4 2 2" xfId="18997"/>
    <cellStyle name="RowTitles1-Detail 4 2 3 4 4 3" xfId="18998"/>
    <cellStyle name="RowTitles1-Detail 4 2 3 4 5" xfId="18999"/>
    <cellStyle name="RowTitles1-Detail 4 2 3 4 5 2" xfId="19000"/>
    <cellStyle name="RowTitles1-Detail 4 2 3 4 5 2 2" xfId="19001"/>
    <cellStyle name="RowTitles1-Detail 4 2 3 4 6" xfId="19002"/>
    <cellStyle name="RowTitles1-Detail 4 2 3 4 6 2" xfId="19003"/>
    <cellStyle name="RowTitles1-Detail 4 2 3 4 7" xfId="19004"/>
    <cellStyle name="RowTitles1-Detail 4 2 3 5" xfId="19005"/>
    <cellStyle name="RowTitles1-Detail 4 2 3 5 2" xfId="19006"/>
    <cellStyle name="RowTitles1-Detail 4 2 3 5 2 2" xfId="19007"/>
    <cellStyle name="RowTitles1-Detail 4 2 3 5 2 2 2" xfId="19008"/>
    <cellStyle name="RowTitles1-Detail 4 2 3 5 2 2 2 2" xfId="19009"/>
    <cellStyle name="RowTitles1-Detail 4 2 3 5 2 2 3" xfId="19010"/>
    <cellStyle name="RowTitles1-Detail 4 2 3 5 2 3" xfId="19011"/>
    <cellStyle name="RowTitles1-Detail 4 2 3 5 2 3 2" xfId="19012"/>
    <cellStyle name="RowTitles1-Detail 4 2 3 5 2 3 2 2" xfId="19013"/>
    <cellStyle name="RowTitles1-Detail 4 2 3 5 2 4" xfId="19014"/>
    <cellStyle name="RowTitles1-Detail 4 2 3 5 2 4 2" xfId="19015"/>
    <cellStyle name="RowTitles1-Detail 4 2 3 5 2 5" xfId="19016"/>
    <cellStyle name="RowTitles1-Detail 4 2 3 5 3" xfId="19017"/>
    <cellStyle name="RowTitles1-Detail 4 2 3 5 3 2" xfId="19018"/>
    <cellStyle name="RowTitles1-Detail 4 2 3 5 3 2 2" xfId="19019"/>
    <cellStyle name="RowTitles1-Detail 4 2 3 5 3 2 2 2" xfId="19020"/>
    <cellStyle name="RowTitles1-Detail 4 2 3 5 3 2 3" xfId="19021"/>
    <cellStyle name="RowTitles1-Detail 4 2 3 5 3 3" xfId="19022"/>
    <cellStyle name="RowTitles1-Detail 4 2 3 5 3 3 2" xfId="19023"/>
    <cellStyle name="RowTitles1-Detail 4 2 3 5 3 3 2 2" xfId="19024"/>
    <cellStyle name="RowTitles1-Detail 4 2 3 5 3 4" xfId="19025"/>
    <cellStyle name="RowTitles1-Detail 4 2 3 5 3 4 2" xfId="19026"/>
    <cellStyle name="RowTitles1-Detail 4 2 3 5 3 5" xfId="19027"/>
    <cellStyle name="RowTitles1-Detail 4 2 3 5 4" xfId="19028"/>
    <cellStyle name="RowTitles1-Detail 4 2 3 5 4 2" xfId="19029"/>
    <cellStyle name="RowTitles1-Detail 4 2 3 5 4 2 2" xfId="19030"/>
    <cellStyle name="RowTitles1-Detail 4 2 3 5 4 3" xfId="19031"/>
    <cellStyle name="RowTitles1-Detail 4 2 3 5 5" xfId="19032"/>
    <cellStyle name="RowTitles1-Detail 4 2 3 5 5 2" xfId="19033"/>
    <cellStyle name="RowTitles1-Detail 4 2 3 5 5 2 2" xfId="19034"/>
    <cellStyle name="RowTitles1-Detail 4 2 3 5 6" xfId="19035"/>
    <cellStyle name="RowTitles1-Detail 4 2 3 5 6 2" xfId="19036"/>
    <cellStyle name="RowTitles1-Detail 4 2 3 5 7" xfId="19037"/>
    <cellStyle name="RowTitles1-Detail 4 2 3 6" xfId="19038"/>
    <cellStyle name="RowTitles1-Detail 4 2 3 6 2" xfId="19039"/>
    <cellStyle name="RowTitles1-Detail 4 2 3 6 2 2" xfId="19040"/>
    <cellStyle name="RowTitles1-Detail 4 2 3 6 2 2 2" xfId="19041"/>
    <cellStyle name="RowTitles1-Detail 4 2 3 6 2 2 2 2" xfId="19042"/>
    <cellStyle name="RowTitles1-Detail 4 2 3 6 2 2 3" xfId="19043"/>
    <cellStyle name="RowTitles1-Detail 4 2 3 6 2 3" xfId="19044"/>
    <cellStyle name="RowTitles1-Detail 4 2 3 6 2 3 2" xfId="19045"/>
    <cellStyle name="RowTitles1-Detail 4 2 3 6 2 3 2 2" xfId="19046"/>
    <cellStyle name="RowTitles1-Detail 4 2 3 6 2 4" xfId="19047"/>
    <cellStyle name="RowTitles1-Detail 4 2 3 6 2 4 2" xfId="19048"/>
    <cellStyle name="RowTitles1-Detail 4 2 3 6 2 5" xfId="19049"/>
    <cellStyle name="RowTitles1-Detail 4 2 3 6 3" xfId="19050"/>
    <cellStyle name="RowTitles1-Detail 4 2 3 6 3 2" xfId="19051"/>
    <cellStyle name="RowTitles1-Detail 4 2 3 6 3 2 2" xfId="19052"/>
    <cellStyle name="RowTitles1-Detail 4 2 3 6 3 2 2 2" xfId="19053"/>
    <cellStyle name="RowTitles1-Detail 4 2 3 6 3 2 3" xfId="19054"/>
    <cellStyle name="RowTitles1-Detail 4 2 3 6 3 3" xfId="19055"/>
    <cellStyle name="RowTitles1-Detail 4 2 3 6 3 3 2" xfId="19056"/>
    <cellStyle name="RowTitles1-Detail 4 2 3 6 3 3 2 2" xfId="19057"/>
    <cellStyle name="RowTitles1-Detail 4 2 3 6 3 4" xfId="19058"/>
    <cellStyle name="RowTitles1-Detail 4 2 3 6 3 4 2" xfId="19059"/>
    <cellStyle name="RowTitles1-Detail 4 2 3 6 3 5" xfId="19060"/>
    <cellStyle name="RowTitles1-Detail 4 2 3 6 4" xfId="19061"/>
    <cellStyle name="RowTitles1-Detail 4 2 3 6 4 2" xfId="19062"/>
    <cellStyle name="RowTitles1-Detail 4 2 3 6 4 2 2" xfId="19063"/>
    <cellStyle name="RowTitles1-Detail 4 2 3 6 4 3" xfId="19064"/>
    <cellStyle name="RowTitles1-Detail 4 2 3 6 5" xfId="19065"/>
    <cellStyle name="RowTitles1-Detail 4 2 3 6 5 2" xfId="19066"/>
    <cellStyle name="RowTitles1-Detail 4 2 3 6 5 2 2" xfId="19067"/>
    <cellStyle name="RowTitles1-Detail 4 2 3 6 6" xfId="19068"/>
    <cellStyle name="RowTitles1-Detail 4 2 3 6 6 2" xfId="19069"/>
    <cellStyle name="RowTitles1-Detail 4 2 3 6 7" xfId="19070"/>
    <cellStyle name="RowTitles1-Detail 4 2 3 7" xfId="19071"/>
    <cellStyle name="RowTitles1-Detail 4 2 3 7 2" xfId="19072"/>
    <cellStyle name="RowTitles1-Detail 4 2 3 7 2 2" xfId="19073"/>
    <cellStyle name="RowTitles1-Detail 4 2 3 7 2 2 2" xfId="19074"/>
    <cellStyle name="RowTitles1-Detail 4 2 3 7 2 3" xfId="19075"/>
    <cellStyle name="RowTitles1-Detail 4 2 3 7 3" xfId="19076"/>
    <cellStyle name="RowTitles1-Detail 4 2 3 7 3 2" xfId="19077"/>
    <cellStyle name="RowTitles1-Detail 4 2 3 7 3 2 2" xfId="19078"/>
    <cellStyle name="RowTitles1-Detail 4 2 3 7 4" xfId="19079"/>
    <cellStyle name="RowTitles1-Detail 4 2 3 7 4 2" xfId="19080"/>
    <cellStyle name="RowTitles1-Detail 4 2 3 7 5" xfId="19081"/>
    <cellStyle name="RowTitles1-Detail 4 2 3 8" xfId="19082"/>
    <cellStyle name="RowTitles1-Detail 4 2 3 8 2" xfId="19083"/>
    <cellStyle name="RowTitles1-Detail 4 2 3 9" xfId="19084"/>
    <cellStyle name="RowTitles1-Detail 4 2 3 9 2" xfId="19085"/>
    <cellStyle name="RowTitles1-Detail 4 2 3 9 2 2" xfId="19086"/>
    <cellStyle name="RowTitles1-Detail 4 2 3_STUD aligned by INSTIT" xfId="19087"/>
    <cellStyle name="RowTitles1-Detail 4 2 4" xfId="19088"/>
    <cellStyle name="RowTitles1-Detail 4 2 4 2" xfId="19089"/>
    <cellStyle name="RowTitles1-Detail 4 2 4 2 2" xfId="19090"/>
    <cellStyle name="RowTitles1-Detail 4 2 4 2 2 2" xfId="19091"/>
    <cellStyle name="RowTitles1-Detail 4 2 4 2 2 2 2" xfId="19092"/>
    <cellStyle name="RowTitles1-Detail 4 2 4 2 2 2 2 2" xfId="19093"/>
    <cellStyle name="RowTitles1-Detail 4 2 4 2 2 2 3" xfId="19094"/>
    <cellStyle name="RowTitles1-Detail 4 2 4 2 2 3" xfId="19095"/>
    <cellStyle name="RowTitles1-Detail 4 2 4 2 2 3 2" xfId="19096"/>
    <cellStyle name="RowTitles1-Detail 4 2 4 2 2 3 2 2" xfId="19097"/>
    <cellStyle name="RowTitles1-Detail 4 2 4 2 2 4" xfId="19098"/>
    <cellStyle name="RowTitles1-Detail 4 2 4 2 2 4 2" xfId="19099"/>
    <cellStyle name="RowTitles1-Detail 4 2 4 2 2 5" xfId="19100"/>
    <cellStyle name="RowTitles1-Detail 4 2 4 2 3" xfId="19101"/>
    <cellStyle name="RowTitles1-Detail 4 2 4 2 3 2" xfId="19102"/>
    <cellStyle name="RowTitles1-Detail 4 2 4 2 3 2 2" xfId="19103"/>
    <cellStyle name="RowTitles1-Detail 4 2 4 2 3 2 2 2" xfId="19104"/>
    <cellStyle name="RowTitles1-Detail 4 2 4 2 3 2 3" xfId="19105"/>
    <cellStyle name="RowTitles1-Detail 4 2 4 2 3 3" xfId="19106"/>
    <cellStyle name="RowTitles1-Detail 4 2 4 2 3 3 2" xfId="19107"/>
    <cellStyle name="RowTitles1-Detail 4 2 4 2 3 3 2 2" xfId="19108"/>
    <cellStyle name="RowTitles1-Detail 4 2 4 2 3 4" xfId="19109"/>
    <cellStyle name="RowTitles1-Detail 4 2 4 2 3 4 2" xfId="19110"/>
    <cellStyle name="RowTitles1-Detail 4 2 4 2 3 5" xfId="19111"/>
    <cellStyle name="RowTitles1-Detail 4 2 4 2 4" xfId="19112"/>
    <cellStyle name="RowTitles1-Detail 4 2 4 2 4 2" xfId="19113"/>
    <cellStyle name="RowTitles1-Detail 4 2 4 2 5" xfId="19114"/>
    <cellStyle name="RowTitles1-Detail 4 2 4 2 5 2" xfId="19115"/>
    <cellStyle name="RowTitles1-Detail 4 2 4 2 5 2 2" xfId="19116"/>
    <cellStyle name="RowTitles1-Detail 4 2 4 2 5 3" xfId="19117"/>
    <cellStyle name="RowTitles1-Detail 4 2 4 2 6" xfId="19118"/>
    <cellStyle name="RowTitles1-Detail 4 2 4 2 6 2" xfId="19119"/>
    <cellStyle name="RowTitles1-Detail 4 2 4 2 6 2 2" xfId="19120"/>
    <cellStyle name="RowTitles1-Detail 4 2 4 2 7" xfId="19121"/>
    <cellStyle name="RowTitles1-Detail 4 2 4 2 7 2" xfId="19122"/>
    <cellStyle name="RowTitles1-Detail 4 2 4 2 8" xfId="19123"/>
    <cellStyle name="RowTitles1-Detail 4 2 4 3" xfId="19124"/>
    <cellStyle name="RowTitles1-Detail 4 2 4 3 2" xfId="19125"/>
    <cellStyle name="RowTitles1-Detail 4 2 4 3 2 2" xfId="19126"/>
    <cellStyle name="RowTitles1-Detail 4 2 4 3 2 2 2" xfId="19127"/>
    <cellStyle name="RowTitles1-Detail 4 2 4 3 2 2 2 2" xfId="19128"/>
    <cellStyle name="RowTitles1-Detail 4 2 4 3 2 2 3" xfId="19129"/>
    <cellStyle name="RowTitles1-Detail 4 2 4 3 2 3" xfId="19130"/>
    <cellStyle name="RowTitles1-Detail 4 2 4 3 2 3 2" xfId="19131"/>
    <cellStyle name="RowTitles1-Detail 4 2 4 3 2 3 2 2" xfId="19132"/>
    <cellStyle name="RowTitles1-Detail 4 2 4 3 2 4" xfId="19133"/>
    <cellStyle name="RowTitles1-Detail 4 2 4 3 2 4 2" xfId="19134"/>
    <cellStyle name="RowTitles1-Detail 4 2 4 3 2 5" xfId="19135"/>
    <cellStyle name="RowTitles1-Detail 4 2 4 3 3" xfId="19136"/>
    <cellStyle name="RowTitles1-Detail 4 2 4 3 3 2" xfId="19137"/>
    <cellStyle name="RowTitles1-Detail 4 2 4 3 3 2 2" xfId="19138"/>
    <cellStyle name="RowTitles1-Detail 4 2 4 3 3 2 2 2" xfId="19139"/>
    <cellStyle name="RowTitles1-Detail 4 2 4 3 3 2 3" xfId="19140"/>
    <cellStyle name="RowTitles1-Detail 4 2 4 3 3 3" xfId="19141"/>
    <cellStyle name="RowTitles1-Detail 4 2 4 3 3 3 2" xfId="19142"/>
    <cellStyle name="RowTitles1-Detail 4 2 4 3 3 3 2 2" xfId="19143"/>
    <cellStyle name="RowTitles1-Detail 4 2 4 3 3 4" xfId="19144"/>
    <cellStyle name="RowTitles1-Detail 4 2 4 3 3 4 2" xfId="19145"/>
    <cellStyle name="RowTitles1-Detail 4 2 4 3 3 5" xfId="19146"/>
    <cellStyle name="RowTitles1-Detail 4 2 4 3 4" xfId="19147"/>
    <cellStyle name="RowTitles1-Detail 4 2 4 3 4 2" xfId="19148"/>
    <cellStyle name="RowTitles1-Detail 4 2 4 3 5" xfId="19149"/>
    <cellStyle name="RowTitles1-Detail 4 2 4 3 5 2" xfId="19150"/>
    <cellStyle name="RowTitles1-Detail 4 2 4 3 5 2 2" xfId="19151"/>
    <cellStyle name="RowTitles1-Detail 4 2 4 4" xfId="19152"/>
    <cellStyle name="RowTitles1-Detail 4 2 4 4 2" xfId="19153"/>
    <cellStyle name="RowTitles1-Detail 4 2 4 4 2 2" xfId="19154"/>
    <cellStyle name="RowTitles1-Detail 4 2 4 4 2 2 2" xfId="19155"/>
    <cellStyle name="RowTitles1-Detail 4 2 4 4 2 2 2 2" xfId="19156"/>
    <cellStyle name="RowTitles1-Detail 4 2 4 4 2 2 3" xfId="19157"/>
    <cellStyle name="RowTitles1-Detail 4 2 4 4 2 3" xfId="19158"/>
    <cellStyle name="RowTitles1-Detail 4 2 4 4 2 3 2" xfId="19159"/>
    <cellStyle name="RowTitles1-Detail 4 2 4 4 2 3 2 2" xfId="19160"/>
    <cellStyle name="RowTitles1-Detail 4 2 4 4 2 4" xfId="19161"/>
    <cellStyle name="RowTitles1-Detail 4 2 4 4 2 4 2" xfId="19162"/>
    <cellStyle name="RowTitles1-Detail 4 2 4 4 2 5" xfId="19163"/>
    <cellStyle name="RowTitles1-Detail 4 2 4 4 3" xfId="19164"/>
    <cellStyle name="RowTitles1-Detail 4 2 4 4 3 2" xfId="19165"/>
    <cellStyle name="RowTitles1-Detail 4 2 4 4 3 2 2" xfId="19166"/>
    <cellStyle name="RowTitles1-Detail 4 2 4 4 3 2 2 2" xfId="19167"/>
    <cellStyle name="RowTitles1-Detail 4 2 4 4 3 2 3" xfId="19168"/>
    <cellStyle name="RowTitles1-Detail 4 2 4 4 3 3" xfId="19169"/>
    <cellStyle name="RowTitles1-Detail 4 2 4 4 3 3 2" xfId="19170"/>
    <cellStyle name="RowTitles1-Detail 4 2 4 4 3 3 2 2" xfId="19171"/>
    <cellStyle name="RowTitles1-Detail 4 2 4 4 3 4" xfId="19172"/>
    <cellStyle name="RowTitles1-Detail 4 2 4 4 3 4 2" xfId="19173"/>
    <cellStyle name="RowTitles1-Detail 4 2 4 4 3 5" xfId="19174"/>
    <cellStyle name="RowTitles1-Detail 4 2 4 4 4" xfId="19175"/>
    <cellStyle name="RowTitles1-Detail 4 2 4 4 4 2" xfId="19176"/>
    <cellStyle name="RowTitles1-Detail 4 2 4 4 4 2 2" xfId="19177"/>
    <cellStyle name="RowTitles1-Detail 4 2 4 4 4 3" xfId="19178"/>
    <cellStyle name="RowTitles1-Detail 4 2 4 4 5" xfId="19179"/>
    <cellStyle name="RowTitles1-Detail 4 2 4 4 5 2" xfId="19180"/>
    <cellStyle name="RowTitles1-Detail 4 2 4 4 5 2 2" xfId="19181"/>
    <cellStyle name="RowTitles1-Detail 4 2 4 4 6" xfId="19182"/>
    <cellStyle name="RowTitles1-Detail 4 2 4 4 6 2" xfId="19183"/>
    <cellStyle name="RowTitles1-Detail 4 2 4 4 7" xfId="19184"/>
    <cellStyle name="RowTitles1-Detail 4 2 4 5" xfId="19185"/>
    <cellStyle name="RowTitles1-Detail 4 2 4 5 2" xfId="19186"/>
    <cellStyle name="RowTitles1-Detail 4 2 4 5 2 2" xfId="19187"/>
    <cellStyle name="RowTitles1-Detail 4 2 4 5 2 2 2" xfId="19188"/>
    <cellStyle name="RowTitles1-Detail 4 2 4 5 2 2 2 2" xfId="19189"/>
    <cellStyle name="RowTitles1-Detail 4 2 4 5 2 2 3" xfId="19190"/>
    <cellStyle name="RowTitles1-Detail 4 2 4 5 2 3" xfId="19191"/>
    <cellStyle name="RowTitles1-Detail 4 2 4 5 2 3 2" xfId="19192"/>
    <cellStyle name="RowTitles1-Detail 4 2 4 5 2 3 2 2" xfId="19193"/>
    <cellStyle name="RowTitles1-Detail 4 2 4 5 2 4" xfId="19194"/>
    <cellStyle name="RowTitles1-Detail 4 2 4 5 2 4 2" xfId="19195"/>
    <cellStyle name="RowTitles1-Detail 4 2 4 5 2 5" xfId="19196"/>
    <cellStyle name="RowTitles1-Detail 4 2 4 5 3" xfId="19197"/>
    <cellStyle name="RowTitles1-Detail 4 2 4 5 3 2" xfId="19198"/>
    <cellStyle name="RowTitles1-Detail 4 2 4 5 3 2 2" xfId="19199"/>
    <cellStyle name="RowTitles1-Detail 4 2 4 5 3 2 2 2" xfId="19200"/>
    <cellStyle name="RowTitles1-Detail 4 2 4 5 3 2 3" xfId="19201"/>
    <cellStyle name="RowTitles1-Detail 4 2 4 5 3 3" xfId="19202"/>
    <cellStyle name="RowTitles1-Detail 4 2 4 5 3 3 2" xfId="19203"/>
    <cellStyle name="RowTitles1-Detail 4 2 4 5 3 3 2 2" xfId="19204"/>
    <cellStyle name="RowTitles1-Detail 4 2 4 5 3 4" xfId="19205"/>
    <cellStyle name="RowTitles1-Detail 4 2 4 5 3 4 2" xfId="19206"/>
    <cellStyle name="RowTitles1-Detail 4 2 4 5 3 5" xfId="19207"/>
    <cellStyle name="RowTitles1-Detail 4 2 4 5 4" xfId="19208"/>
    <cellStyle name="RowTitles1-Detail 4 2 4 5 4 2" xfId="19209"/>
    <cellStyle name="RowTitles1-Detail 4 2 4 5 4 2 2" xfId="19210"/>
    <cellStyle name="RowTitles1-Detail 4 2 4 5 4 3" xfId="19211"/>
    <cellStyle name="RowTitles1-Detail 4 2 4 5 5" xfId="19212"/>
    <cellStyle name="RowTitles1-Detail 4 2 4 5 5 2" xfId="19213"/>
    <cellStyle name="RowTitles1-Detail 4 2 4 5 5 2 2" xfId="19214"/>
    <cellStyle name="RowTitles1-Detail 4 2 4 5 6" xfId="19215"/>
    <cellStyle name="RowTitles1-Detail 4 2 4 5 6 2" xfId="19216"/>
    <cellStyle name="RowTitles1-Detail 4 2 4 5 7" xfId="19217"/>
    <cellStyle name="RowTitles1-Detail 4 2 4 6" xfId="19218"/>
    <cellStyle name="RowTitles1-Detail 4 2 4 6 2" xfId="19219"/>
    <cellStyle name="RowTitles1-Detail 4 2 4 6 2 2" xfId="19220"/>
    <cellStyle name="RowTitles1-Detail 4 2 4 6 2 2 2" xfId="19221"/>
    <cellStyle name="RowTitles1-Detail 4 2 4 6 2 2 2 2" xfId="19222"/>
    <cellStyle name="RowTitles1-Detail 4 2 4 6 2 2 3" xfId="19223"/>
    <cellStyle name="RowTitles1-Detail 4 2 4 6 2 3" xfId="19224"/>
    <cellStyle name="RowTitles1-Detail 4 2 4 6 2 3 2" xfId="19225"/>
    <cellStyle name="RowTitles1-Detail 4 2 4 6 2 3 2 2" xfId="19226"/>
    <cellStyle name="RowTitles1-Detail 4 2 4 6 2 4" xfId="19227"/>
    <cellStyle name="RowTitles1-Detail 4 2 4 6 2 4 2" xfId="19228"/>
    <cellStyle name="RowTitles1-Detail 4 2 4 6 2 5" xfId="19229"/>
    <cellStyle name="RowTitles1-Detail 4 2 4 6 3" xfId="19230"/>
    <cellStyle name="RowTitles1-Detail 4 2 4 6 3 2" xfId="19231"/>
    <cellStyle name="RowTitles1-Detail 4 2 4 6 3 2 2" xfId="19232"/>
    <cellStyle name="RowTitles1-Detail 4 2 4 6 3 2 2 2" xfId="19233"/>
    <cellStyle name="RowTitles1-Detail 4 2 4 6 3 2 3" xfId="19234"/>
    <cellStyle name="RowTitles1-Detail 4 2 4 6 3 3" xfId="19235"/>
    <cellStyle name="RowTitles1-Detail 4 2 4 6 3 3 2" xfId="19236"/>
    <cellStyle name="RowTitles1-Detail 4 2 4 6 3 3 2 2" xfId="19237"/>
    <cellStyle name="RowTitles1-Detail 4 2 4 6 3 4" xfId="19238"/>
    <cellStyle name="RowTitles1-Detail 4 2 4 6 3 4 2" xfId="19239"/>
    <cellStyle name="RowTitles1-Detail 4 2 4 6 3 5" xfId="19240"/>
    <cellStyle name="RowTitles1-Detail 4 2 4 6 4" xfId="19241"/>
    <cellStyle name="RowTitles1-Detail 4 2 4 6 4 2" xfId="19242"/>
    <cellStyle name="RowTitles1-Detail 4 2 4 6 4 2 2" xfId="19243"/>
    <cellStyle name="RowTitles1-Detail 4 2 4 6 4 3" xfId="19244"/>
    <cellStyle name="RowTitles1-Detail 4 2 4 6 5" xfId="19245"/>
    <cellStyle name="RowTitles1-Detail 4 2 4 6 5 2" xfId="19246"/>
    <cellStyle name="RowTitles1-Detail 4 2 4 6 5 2 2" xfId="19247"/>
    <cellStyle name="RowTitles1-Detail 4 2 4 6 6" xfId="19248"/>
    <cellStyle name="RowTitles1-Detail 4 2 4 6 6 2" xfId="19249"/>
    <cellStyle name="RowTitles1-Detail 4 2 4 6 7" xfId="19250"/>
    <cellStyle name="RowTitles1-Detail 4 2 4 7" xfId="19251"/>
    <cellStyle name="RowTitles1-Detail 4 2 4 7 2" xfId="19252"/>
    <cellStyle name="RowTitles1-Detail 4 2 4 7 2 2" xfId="19253"/>
    <cellStyle name="RowTitles1-Detail 4 2 4 7 2 2 2" xfId="19254"/>
    <cellStyle name="RowTitles1-Detail 4 2 4 7 2 3" xfId="19255"/>
    <cellStyle name="RowTitles1-Detail 4 2 4 7 3" xfId="19256"/>
    <cellStyle name="RowTitles1-Detail 4 2 4 7 3 2" xfId="19257"/>
    <cellStyle name="RowTitles1-Detail 4 2 4 7 3 2 2" xfId="19258"/>
    <cellStyle name="RowTitles1-Detail 4 2 4 7 4" xfId="19259"/>
    <cellStyle name="RowTitles1-Detail 4 2 4 7 4 2" xfId="19260"/>
    <cellStyle name="RowTitles1-Detail 4 2 4 7 5" xfId="19261"/>
    <cellStyle name="RowTitles1-Detail 4 2 4 8" xfId="19262"/>
    <cellStyle name="RowTitles1-Detail 4 2 4 8 2" xfId="19263"/>
    <cellStyle name="RowTitles1-Detail 4 2 4 8 2 2" xfId="19264"/>
    <cellStyle name="RowTitles1-Detail 4 2 4 8 2 2 2" xfId="19265"/>
    <cellStyle name="RowTitles1-Detail 4 2 4 8 2 3" xfId="19266"/>
    <cellStyle name="RowTitles1-Detail 4 2 4 8 3" xfId="19267"/>
    <cellStyle name="RowTitles1-Detail 4 2 4 8 3 2" xfId="19268"/>
    <cellStyle name="RowTitles1-Detail 4 2 4 8 3 2 2" xfId="19269"/>
    <cellStyle name="RowTitles1-Detail 4 2 4 8 4" xfId="19270"/>
    <cellStyle name="RowTitles1-Detail 4 2 4 8 4 2" xfId="19271"/>
    <cellStyle name="RowTitles1-Detail 4 2 4 8 5" xfId="19272"/>
    <cellStyle name="RowTitles1-Detail 4 2 4 9" xfId="19273"/>
    <cellStyle name="RowTitles1-Detail 4 2 4 9 2" xfId="19274"/>
    <cellStyle name="RowTitles1-Detail 4 2 4 9 2 2" xfId="19275"/>
    <cellStyle name="RowTitles1-Detail 4 2 4_STUD aligned by INSTIT" xfId="19276"/>
    <cellStyle name="RowTitles1-Detail 4 2 5" xfId="19277"/>
    <cellStyle name="RowTitles1-Detail 4 2 5 2" xfId="19278"/>
    <cellStyle name="RowTitles1-Detail 4 2 5 2 2" xfId="19279"/>
    <cellStyle name="RowTitles1-Detail 4 2 5 2 2 2" xfId="19280"/>
    <cellStyle name="RowTitles1-Detail 4 2 5 2 2 2 2" xfId="19281"/>
    <cellStyle name="RowTitles1-Detail 4 2 5 2 2 2 2 2" xfId="19282"/>
    <cellStyle name="RowTitles1-Detail 4 2 5 2 2 2 3" xfId="19283"/>
    <cellStyle name="RowTitles1-Detail 4 2 5 2 2 3" xfId="19284"/>
    <cellStyle name="RowTitles1-Detail 4 2 5 2 2 3 2" xfId="19285"/>
    <cellStyle name="RowTitles1-Detail 4 2 5 2 2 3 2 2" xfId="19286"/>
    <cellStyle name="RowTitles1-Detail 4 2 5 2 2 4" xfId="19287"/>
    <cellStyle name="RowTitles1-Detail 4 2 5 2 2 4 2" xfId="19288"/>
    <cellStyle name="RowTitles1-Detail 4 2 5 2 2 5" xfId="19289"/>
    <cellStyle name="RowTitles1-Detail 4 2 5 2 3" xfId="19290"/>
    <cellStyle name="RowTitles1-Detail 4 2 5 2 3 2" xfId="19291"/>
    <cellStyle name="RowTitles1-Detail 4 2 5 2 3 2 2" xfId="19292"/>
    <cellStyle name="RowTitles1-Detail 4 2 5 2 3 2 2 2" xfId="19293"/>
    <cellStyle name="RowTitles1-Detail 4 2 5 2 3 2 3" xfId="19294"/>
    <cellStyle name="RowTitles1-Detail 4 2 5 2 3 3" xfId="19295"/>
    <cellStyle name="RowTitles1-Detail 4 2 5 2 3 3 2" xfId="19296"/>
    <cellStyle name="RowTitles1-Detail 4 2 5 2 3 3 2 2" xfId="19297"/>
    <cellStyle name="RowTitles1-Detail 4 2 5 2 3 4" xfId="19298"/>
    <cellStyle name="RowTitles1-Detail 4 2 5 2 3 4 2" xfId="19299"/>
    <cellStyle name="RowTitles1-Detail 4 2 5 2 3 5" xfId="19300"/>
    <cellStyle name="RowTitles1-Detail 4 2 5 2 4" xfId="19301"/>
    <cellStyle name="RowTitles1-Detail 4 2 5 2 4 2" xfId="19302"/>
    <cellStyle name="RowTitles1-Detail 4 2 5 2 5" xfId="19303"/>
    <cellStyle name="RowTitles1-Detail 4 2 5 2 5 2" xfId="19304"/>
    <cellStyle name="RowTitles1-Detail 4 2 5 2 5 2 2" xfId="19305"/>
    <cellStyle name="RowTitles1-Detail 4 2 5 2 5 3" xfId="19306"/>
    <cellStyle name="RowTitles1-Detail 4 2 5 2 6" xfId="19307"/>
    <cellStyle name="RowTitles1-Detail 4 2 5 2 6 2" xfId="19308"/>
    <cellStyle name="RowTitles1-Detail 4 2 5 2 6 2 2" xfId="19309"/>
    <cellStyle name="RowTitles1-Detail 4 2 5 3" xfId="19310"/>
    <cellStyle name="RowTitles1-Detail 4 2 5 3 2" xfId="19311"/>
    <cellStyle name="RowTitles1-Detail 4 2 5 3 2 2" xfId="19312"/>
    <cellStyle name="RowTitles1-Detail 4 2 5 3 2 2 2" xfId="19313"/>
    <cellStyle name="RowTitles1-Detail 4 2 5 3 2 2 2 2" xfId="19314"/>
    <cellStyle name="RowTitles1-Detail 4 2 5 3 2 2 3" xfId="19315"/>
    <cellStyle name="RowTitles1-Detail 4 2 5 3 2 3" xfId="19316"/>
    <cellStyle name="RowTitles1-Detail 4 2 5 3 2 3 2" xfId="19317"/>
    <cellStyle name="RowTitles1-Detail 4 2 5 3 2 3 2 2" xfId="19318"/>
    <cellStyle name="RowTitles1-Detail 4 2 5 3 2 4" xfId="19319"/>
    <cellStyle name="RowTitles1-Detail 4 2 5 3 2 4 2" xfId="19320"/>
    <cellStyle name="RowTitles1-Detail 4 2 5 3 2 5" xfId="19321"/>
    <cellStyle name="RowTitles1-Detail 4 2 5 3 3" xfId="19322"/>
    <cellStyle name="RowTitles1-Detail 4 2 5 3 3 2" xfId="19323"/>
    <cellStyle name="RowTitles1-Detail 4 2 5 3 3 2 2" xfId="19324"/>
    <cellStyle name="RowTitles1-Detail 4 2 5 3 3 2 2 2" xfId="19325"/>
    <cellStyle name="RowTitles1-Detail 4 2 5 3 3 2 3" xfId="19326"/>
    <cellStyle name="RowTitles1-Detail 4 2 5 3 3 3" xfId="19327"/>
    <cellStyle name="RowTitles1-Detail 4 2 5 3 3 3 2" xfId="19328"/>
    <cellStyle name="RowTitles1-Detail 4 2 5 3 3 3 2 2" xfId="19329"/>
    <cellStyle name="RowTitles1-Detail 4 2 5 3 3 4" xfId="19330"/>
    <cellStyle name="RowTitles1-Detail 4 2 5 3 3 4 2" xfId="19331"/>
    <cellStyle name="RowTitles1-Detail 4 2 5 3 3 5" xfId="19332"/>
    <cellStyle name="RowTitles1-Detail 4 2 5 3 4" xfId="19333"/>
    <cellStyle name="RowTitles1-Detail 4 2 5 3 4 2" xfId="19334"/>
    <cellStyle name="RowTitles1-Detail 4 2 5 3 5" xfId="19335"/>
    <cellStyle name="RowTitles1-Detail 4 2 5 3 5 2" xfId="19336"/>
    <cellStyle name="RowTitles1-Detail 4 2 5 3 5 2 2" xfId="19337"/>
    <cellStyle name="RowTitles1-Detail 4 2 5 3 6" xfId="19338"/>
    <cellStyle name="RowTitles1-Detail 4 2 5 3 6 2" xfId="19339"/>
    <cellStyle name="RowTitles1-Detail 4 2 5 3 7" xfId="19340"/>
    <cellStyle name="RowTitles1-Detail 4 2 5 4" xfId="19341"/>
    <cellStyle name="RowTitles1-Detail 4 2 5 4 2" xfId="19342"/>
    <cellStyle name="RowTitles1-Detail 4 2 5 4 2 2" xfId="19343"/>
    <cellStyle name="RowTitles1-Detail 4 2 5 4 2 2 2" xfId="19344"/>
    <cellStyle name="RowTitles1-Detail 4 2 5 4 2 2 2 2" xfId="19345"/>
    <cellStyle name="RowTitles1-Detail 4 2 5 4 2 2 3" xfId="19346"/>
    <cellStyle name="RowTitles1-Detail 4 2 5 4 2 3" xfId="19347"/>
    <cellStyle name="RowTitles1-Detail 4 2 5 4 2 3 2" xfId="19348"/>
    <cellStyle name="RowTitles1-Detail 4 2 5 4 2 3 2 2" xfId="19349"/>
    <cellStyle name="RowTitles1-Detail 4 2 5 4 2 4" xfId="19350"/>
    <cellStyle name="RowTitles1-Detail 4 2 5 4 2 4 2" xfId="19351"/>
    <cellStyle name="RowTitles1-Detail 4 2 5 4 2 5" xfId="19352"/>
    <cellStyle name="RowTitles1-Detail 4 2 5 4 3" xfId="19353"/>
    <cellStyle name="RowTitles1-Detail 4 2 5 4 3 2" xfId="19354"/>
    <cellStyle name="RowTitles1-Detail 4 2 5 4 3 2 2" xfId="19355"/>
    <cellStyle name="RowTitles1-Detail 4 2 5 4 3 2 2 2" xfId="19356"/>
    <cellStyle name="RowTitles1-Detail 4 2 5 4 3 2 3" xfId="19357"/>
    <cellStyle name="RowTitles1-Detail 4 2 5 4 3 3" xfId="19358"/>
    <cellStyle name="RowTitles1-Detail 4 2 5 4 3 3 2" xfId="19359"/>
    <cellStyle name="RowTitles1-Detail 4 2 5 4 3 3 2 2" xfId="19360"/>
    <cellStyle name="RowTitles1-Detail 4 2 5 4 3 4" xfId="19361"/>
    <cellStyle name="RowTitles1-Detail 4 2 5 4 3 4 2" xfId="19362"/>
    <cellStyle name="RowTitles1-Detail 4 2 5 4 3 5" xfId="19363"/>
    <cellStyle name="RowTitles1-Detail 4 2 5 4 4" xfId="19364"/>
    <cellStyle name="RowTitles1-Detail 4 2 5 4 4 2" xfId="19365"/>
    <cellStyle name="RowTitles1-Detail 4 2 5 4 5" xfId="19366"/>
    <cellStyle name="RowTitles1-Detail 4 2 5 4 5 2" xfId="19367"/>
    <cellStyle name="RowTitles1-Detail 4 2 5 4 5 2 2" xfId="19368"/>
    <cellStyle name="RowTitles1-Detail 4 2 5 4 5 3" xfId="19369"/>
    <cellStyle name="RowTitles1-Detail 4 2 5 4 6" xfId="19370"/>
    <cellStyle name="RowTitles1-Detail 4 2 5 4 6 2" xfId="19371"/>
    <cellStyle name="RowTitles1-Detail 4 2 5 4 6 2 2" xfId="19372"/>
    <cellStyle name="RowTitles1-Detail 4 2 5 4 7" xfId="19373"/>
    <cellStyle name="RowTitles1-Detail 4 2 5 4 7 2" xfId="19374"/>
    <cellStyle name="RowTitles1-Detail 4 2 5 4 8" xfId="19375"/>
    <cellStyle name="RowTitles1-Detail 4 2 5 5" xfId="19376"/>
    <cellStyle name="RowTitles1-Detail 4 2 5 5 2" xfId="19377"/>
    <cellStyle name="RowTitles1-Detail 4 2 5 5 2 2" xfId="19378"/>
    <cellStyle name="RowTitles1-Detail 4 2 5 5 2 2 2" xfId="19379"/>
    <cellStyle name="RowTitles1-Detail 4 2 5 5 2 2 2 2" xfId="19380"/>
    <cellStyle name="RowTitles1-Detail 4 2 5 5 2 2 3" xfId="19381"/>
    <cellStyle name="RowTitles1-Detail 4 2 5 5 2 3" xfId="19382"/>
    <cellStyle name="RowTitles1-Detail 4 2 5 5 2 3 2" xfId="19383"/>
    <cellStyle name="RowTitles1-Detail 4 2 5 5 2 3 2 2" xfId="19384"/>
    <cellStyle name="RowTitles1-Detail 4 2 5 5 2 4" xfId="19385"/>
    <cellStyle name="RowTitles1-Detail 4 2 5 5 2 4 2" xfId="19386"/>
    <cellStyle name="RowTitles1-Detail 4 2 5 5 2 5" xfId="19387"/>
    <cellStyle name="RowTitles1-Detail 4 2 5 5 3" xfId="19388"/>
    <cellStyle name="RowTitles1-Detail 4 2 5 5 3 2" xfId="19389"/>
    <cellStyle name="RowTitles1-Detail 4 2 5 5 3 2 2" xfId="19390"/>
    <cellStyle name="RowTitles1-Detail 4 2 5 5 3 2 2 2" xfId="19391"/>
    <cellStyle name="RowTitles1-Detail 4 2 5 5 3 2 3" xfId="19392"/>
    <cellStyle name="RowTitles1-Detail 4 2 5 5 3 3" xfId="19393"/>
    <cellStyle name="RowTitles1-Detail 4 2 5 5 3 3 2" xfId="19394"/>
    <cellStyle name="RowTitles1-Detail 4 2 5 5 3 3 2 2" xfId="19395"/>
    <cellStyle name="RowTitles1-Detail 4 2 5 5 3 4" xfId="19396"/>
    <cellStyle name="RowTitles1-Detail 4 2 5 5 3 4 2" xfId="19397"/>
    <cellStyle name="RowTitles1-Detail 4 2 5 5 3 5" xfId="19398"/>
    <cellStyle name="RowTitles1-Detail 4 2 5 5 4" xfId="19399"/>
    <cellStyle name="RowTitles1-Detail 4 2 5 5 4 2" xfId="19400"/>
    <cellStyle name="RowTitles1-Detail 4 2 5 5 4 2 2" xfId="19401"/>
    <cellStyle name="RowTitles1-Detail 4 2 5 5 4 3" xfId="19402"/>
    <cellStyle name="RowTitles1-Detail 4 2 5 5 5" xfId="19403"/>
    <cellStyle name="RowTitles1-Detail 4 2 5 5 5 2" xfId="19404"/>
    <cellStyle name="RowTitles1-Detail 4 2 5 5 5 2 2" xfId="19405"/>
    <cellStyle name="RowTitles1-Detail 4 2 5 5 6" xfId="19406"/>
    <cellStyle name="RowTitles1-Detail 4 2 5 5 6 2" xfId="19407"/>
    <cellStyle name="RowTitles1-Detail 4 2 5 5 7" xfId="19408"/>
    <cellStyle name="RowTitles1-Detail 4 2 5 6" xfId="19409"/>
    <cellStyle name="RowTitles1-Detail 4 2 5 6 2" xfId="19410"/>
    <cellStyle name="RowTitles1-Detail 4 2 5 6 2 2" xfId="19411"/>
    <cellStyle name="RowTitles1-Detail 4 2 5 6 2 2 2" xfId="19412"/>
    <cellStyle name="RowTitles1-Detail 4 2 5 6 2 2 2 2" xfId="19413"/>
    <cellStyle name="RowTitles1-Detail 4 2 5 6 2 2 3" xfId="19414"/>
    <cellStyle name="RowTitles1-Detail 4 2 5 6 2 3" xfId="19415"/>
    <cellStyle name="RowTitles1-Detail 4 2 5 6 2 3 2" xfId="19416"/>
    <cellStyle name="RowTitles1-Detail 4 2 5 6 2 3 2 2" xfId="19417"/>
    <cellStyle name="RowTitles1-Detail 4 2 5 6 2 4" xfId="19418"/>
    <cellStyle name="RowTitles1-Detail 4 2 5 6 2 4 2" xfId="19419"/>
    <cellStyle name="RowTitles1-Detail 4 2 5 6 2 5" xfId="19420"/>
    <cellStyle name="RowTitles1-Detail 4 2 5 6 3" xfId="19421"/>
    <cellStyle name="RowTitles1-Detail 4 2 5 6 3 2" xfId="19422"/>
    <cellStyle name="RowTitles1-Detail 4 2 5 6 3 2 2" xfId="19423"/>
    <cellStyle name="RowTitles1-Detail 4 2 5 6 3 2 2 2" xfId="19424"/>
    <cellStyle name="RowTitles1-Detail 4 2 5 6 3 2 3" xfId="19425"/>
    <cellStyle name="RowTitles1-Detail 4 2 5 6 3 3" xfId="19426"/>
    <cellStyle name="RowTitles1-Detail 4 2 5 6 3 3 2" xfId="19427"/>
    <cellStyle name="RowTitles1-Detail 4 2 5 6 3 3 2 2" xfId="19428"/>
    <cellStyle name="RowTitles1-Detail 4 2 5 6 3 4" xfId="19429"/>
    <cellStyle name="RowTitles1-Detail 4 2 5 6 3 4 2" xfId="19430"/>
    <cellStyle name="RowTitles1-Detail 4 2 5 6 3 5" xfId="19431"/>
    <cellStyle name="RowTitles1-Detail 4 2 5 6 4" xfId="19432"/>
    <cellStyle name="RowTitles1-Detail 4 2 5 6 4 2" xfId="19433"/>
    <cellStyle name="RowTitles1-Detail 4 2 5 6 4 2 2" xfId="19434"/>
    <cellStyle name="RowTitles1-Detail 4 2 5 6 4 3" xfId="19435"/>
    <cellStyle name="RowTitles1-Detail 4 2 5 6 5" xfId="19436"/>
    <cellStyle name="RowTitles1-Detail 4 2 5 6 5 2" xfId="19437"/>
    <cellStyle name="RowTitles1-Detail 4 2 5 6 5 2 2" xfId="19438"/>
    <cellStyle name="RowTitles1-Detail 4 2 5 6 6" xfId="19439"/>
    <cellStyle name="RowTitles1-Detail 4 2 5 6 6 2" xfId="19440"/>
    <cellStyle name="RowTitles1-Detail 4 2 5 6 7" xfId="19441"/>
    <cellStyle name="RowTitles1-Detail 4 2 5 7" xfId="19442"/>
    <cellStyle name="RowTitles1-Detail 4 2 5 7 2" xfId="19443"/>
    <cellStyle name="RowTitles1-Detail 4 2 5 7 2 2" xfId="19444"/>
    <cellStyle name="RowTitles1-Detail 4 2 5 7 2 2 2" xfId="19445"/>
    <cellStyle name="RowTitles1-Detail 4 2 5 7 2 3" xfId="19446"/>
    <cellStyle name="RowTitles1-Detail 4 2 5 7 3" xfId="19447"/>
    <cellStyle name="RowTitles1-Detail 4 2 5 7 3 2" xfId="19448"/>
    <cellStyle name="RowTitles1-Detail 4 2 5 7 3 2 2" xfId="19449"/>
    <cellStyle name="RowTitles1-Detail 4 2 5 7 4" xfId="19450"/>
    <cellStyle name="RowTitles1-Detail 4 2 5 7 4 2" xfId="19451"/>
    <cellStyle name="RowTitles1-Detail 4 2 5 7 5" xfId="19452"/>
    <cellStyle name="RowTitles1-Detail 4 2 5 8" xfId="19453"/>
    <cellStyle name="RowTitles1-Detail 4 2 5 8 2" xfId="19454"/>
    <cellStyle name="RowTitles1-Detail 4 2 5 9" xfId="19455"/>
    <cellStyle name="RowTitles1-Detail 4 2 5 9 2" xfId="19456"/>
    <cellStyle name="RowTitles1-Detail 4 2 5 9 2 2" xfId="19457"/>
    <cellStyle name="RowTitles1-Detail 4 2 5_STUD aligned by INSTIT" xfId="19458"/>
    <cellStyle name="RowTitles1-Detail 4 2 6" xfId="19459"/>
    <cellStyle name="RowTitles1-Detail 4 2 6 2" xfId="19460"/>
    <cellStyle name="RowTitles1-Detail 4 2 6 2 2" xfId="19461"/>
    <cellStyle name="RowTitles1-Detail 4 2 6 2 2 2" xfId="19462"/>
    <cellStyle name="RowTitles1-Detail 4 2 6 2 2 2 2" xfId="19463"/>
    <cellStyle name="RowTitles1-Detail 4 2 6 2 2 3" xfId="19464"/>
    <cellStyle name="RowTitles1-Detail 4 2 6 2 3" xfId="19465"/>
    <cellStyle name="RowTitles1-Detail 4 2 6 2 3 2" xfId="19466"/>
    <cellStyle name="RowTitles1-Detail 4 2 6 2 3 2 2" xfId="19467"/>
    <cellStyle name="RowTitles1-Detail 4 2 6 2 4" xfId="19468"/>
    <cellStyle name="RowTitles1-Detail 4 2 6 2 4 2" xfId="19469"/>
    <cellStyle name="RowTitles1-Detail 4 2 6 2 5" xfId="19470"/>
    <cellStyle name="RowTitles1-Detail 4 2 6 3" xfId="19471"/>
    <cellStyle name="RowTitles1-Detail 4 2 6 3 2" xfId="19472"/>
    <cellStyle name="RowTitles1-Detail 4 2 6 3 2 2" xfId="19473"/>
    <cellStyle name="RowTitles1-Detail 4 2 6 3 2 2 2" xfId="19474"/>
    <cellStyle name="RowTitles1-Detail 4 2 6 3 2 3" xfId="19475"/>
    <cellStyle name="RowTitles1-Detail 4 2 6 3 3" xfId="19476"/>
    <cellStyle name="RowTitles1-Detail 4 2 6 3 3 2" xfId="19477"/>
    <cellStyle name="RowTitles1-Detail 4 2 6 3 3 2 2" xfId="19478"/>
    <cellStyle name="RowTitles1-Detail 4 2 6 3 4" xfId="19479"/>
    <cellStyle name="RowTitles1-Detail 4 2 6 3 4 2" xfId="19480"/>
    <cellStyle name="RowTitles1-Detail 4 2 6 3 5" xfId="19481"/>
    <cellStyle name="RowTitles1-Detail 4 2 6 4" xfId="19482"/>
    <cellStyle name="RowTitles1-Detail 4 2 6 4 2" xfId="19483"/>
    <cellStyle name="RowTitles1-Detail 4 2 6 5" xfId="19484"/>
    <cellStyle name="RowTitles1-Detail 4 2 6 5 2" xfId="19485"/>
    <cellStyle name="RowTitles1-Detail 4 2 6 5 2 2" xfId="19486"/>
    <cellStyle name="RowTitles1-Detail 4 2 6 5 3" xfId="19487"/>
    <cellStyle name="RowTitles1-Detail 4 2 6 6" xfId="19488"/>
    <cellStyle name="RowTitles1-Detail 4 2 6 6 2" xfId="19489"/>
    <cellStyle name="RowTitles1-Detail 4 2 6 6 2 2" xfId="19490"/>
    <cellStyle name="RowTitles1-Detail 4 2 7" xfId="19491"/>
    <cellStyle name="RowTitles1-Detail 4 2 7 2" xfId="19492"/>
    <cellStyle name="RowTitles1-Detail 4 2 7 2 2" xfId="19493"/>
    <cellStyle name="RowTitles1-Detail 4 2 7 2 2 2" xfId="19494"/>
    <cellStyle name="RowTitles1-Detail 4 2 7 2 2 2 2" xfId="19495"/>
    <cellStyle name="RowTitles1-Detail 4 2 7 2 2 3" xfId="19496"/>
    <cellStyle name="RowTitles1-Detail 4 2 7 2 3" xfId="19497"/>
    <cellStyle name="RowTitles1-Detail 4 2 7 2 3 2" xfId="19498"/>
    <cellStyle name="RowTitles1-Detail 4 2 7 2 3 2 2" xfId="19499"/>
    <cellStyle name="RowTitles1-Detail 4 2 7 2 4" xfId="19500"/>
    <cellStyle name="RowTitles1-Detail 4 2 7 2 4 2" xfId="19501"/>
    <cellStyle name="RowTitles1-Detail 4 2 7 2 5" xfId="19502"/>
    <cellStyle name="RowTitles1-Detail 4 2 7 3" xfId="19503"/>
    <cellStyle name="RowTitles1-Detail 4 2 7 3 2" xfId="19504"/>
    <cellStyle name="RowTitles1-Detail 4 2 7 3 2 2" xfId="19505"/>
    <cellStyle name="RowTitles1-Detail 4 2 7 3 2 2 2" xfId="19506"/>
    <cellStyle name="RowTitles1-Detail 4 2 7 3 2 3" xfId="19507"/>
    <cellStyle name="RowTitles1-Detail 4 2 7 3 3" xfId="19508"/>
    <cellStyle name="RowTitles1-Detail 4 2 7 3 3 2" xfId="19509"/>
    <cellStyle name="RowTitles1-Detail 4 2 7 3 3 2 2" xfId="19510"/>
    <cellStyle name="RowTitles1-Detail 4 2 7 3 4" xfId="19511"/>
    <cellStyle name="RowTitles1-Detail 4 2 7 3 4 2" xfId="19512"/>
    <cellStyle name="RowTitles1-Detail 4 2 7 3 5" xfId="19513"/>
    <cellStyle name="RowTitles1-Detail 4 2 7 4" xfId="19514"/>
    <cellStyle name="RowTitles1-Detail 4 2 7 4 2" xfId="19515"/>
    <cellStyle name="RowTitles1-Detail 4 2 7 5" xfId="19516"/>
    <cellStyle name="RowTitles1-Detail 4 2 7 5 2" xfId="19517"/>
    <cellStyle name="RowTitles1-Detail 4 2 7 5 2 2" xfId="19518"/>
    <cellStyle name="RowTitles1-Detail 4 2 7 6" xfId="19519"/>
    <cellStyle name="RowTitles1-Detail 4 2 7 6 2" xfId="19520"/>
    <cellStyle name="RowTitles1-Detail 4 2 7 7" xfId="19521"/>
    <cellStyle name="RowTitles1-Detail 4 2 8" xfId="19522"/>
    <cellStyle name="RowTitles1-Detail 4 2 8 2" xfId="19523"/>
    <cellStyle name="RowTitles1-Detail 4 2 8 2 2" xfId="19524"/>
    <cellStyle name="RowTitles1-Detail 4 2 8 2 2 2" xfId="19525"/>
    <cellStyle name="RowTitles1-Detail 4 2 8 2 2 2 2" xfId="19526"/>
    <cellStyle name="RowTitles1-Detail 4 2 8 2 2 3" xfId="19527"/>
    <cellStyle name="RowTitles1-Detail 4 2 8 2 3" xfId="19528"/>
    <cellStyle name="RowTitles1-Detail 4 2 8 2 3 2" xfId="19529"/>
    <cellStyle name="RowTitles1-Detail 4 2 8 2 3 2 2" xfId="19530"/>
    <cellStyle name="RowTitles1-Detail 4 2 8 2 4" xfId="19531"/>
    <cellStyle name="RowTitles1-Detail 4 2 8 2 4 2" xfId="19532"/>
    <cellStyle name="RowTitles1-Detail 4 2 8 2 5" xfId="19533"/>
    <cellStyle name="RowTitles1-Detail 4 2 8 3" xfId="19534"/>
    <cellStyle name="RowTitles1-Detail 4 2 8 3 2" xfId="19535"/>
    <cellStyle name="RowTitles1-Detail 4 2 8 3 2 2" xfId="19536"/>
    <cellStyle name="RowTitles1-Detail 4 2 8 3 2 2 2" xfId="19537"/>
    <cellStyle name="RowTitles1-Detail 4 2 8 3 2 3" xfId="19538"/>
    <cellStyle name="RowTitles1-Detail 4 2 8 3 3" xfId="19539"/>
    <cellStyle name="RowTitles1-Detail 4 2 8 3 3 2" xfId="19540"/>
    <cellStyle name="RowTitles1-Detail 4 2 8 3 3 2 2" xfId="19541"/>
    <cellStyle name="RowTitles1-Detail 4 2 8 3 4" xfId="19542"/>
    <cellStyle name="RowTitles1-Detail 4 2 8 3 4 2" xfId="19543"/>
    <cellStyle name="RowTitles1-Detail 4 2 8 3 5" xfId="19544"/>
    <cellStyle name="RowTitles1-Detail 4 2 8 4" xfId="19545"/>
    <cellStyle name="RowTitles1-Detail 4 2 8 4 2" xfId="19546"/>
    <cellStyle name="RowTitles1-Detail 4 2 8 5" xfId="19547"/>
    <cellStyle name="RowTitles1-Detail 4 2 8 5 2" xfId="19548"/>
    <cellStyle name="RowTitles1-Detail 4 2 8 5 2 2" xfId="19549"/>
    <cellStyle name="RowTitles1-Detail 4 2 8 5 3" xfId="19550"/>
    <cellStyle name="RowTitles1-Detail 4 2 8 6" xfId="19551"/>
    <cellStyle name="RowTitles1-Detail 4 2 8 6 2" xfId="19552"/>
    <cellStyle name="RowTitles1-Detail 4 2 8 6 2 2" xfId="19553"/>
    <cellStyle name="RowTitles1-Detail 4 2 8 7" xfId="19554"/>
    <cellStyle name="RowTitles1-Detail 4 2 8 7 2" xfId="19555"/>
    <cellStyle name="RowTitles1-Detail 4 2 8 8" xfId="19556"/>
    <cellStyle name="RowTitles1-Detail 4 2 9" xfId="19557"/>
    <cellStyle name="RowTitles1-Detail 4 2 9 2" xfId="19558"/>
    <cellStyle name="RowTitles1-Detail 4 2 9 2 2" xfId="19559"/>
    <cellStyle name="RowTitles1-Detail 4 2 9 2 2 2" xfId="19560"/>
    <cellStyle name="RowTitles1-Detail 4 2 9 2 2 2 2" xfId="19561"/>
    <cellStyle name="RowTitles1-Detail 4 2 9 2 2 3" xfId="19562"/>
    <cellStyle name="RowTitles1-Detail 4 2 9 2 3" xfId="19563"/>
    <cellStyle name="RowTitles1-Detail 4 2 9 2 3 2" xfId="19564"/>
    <cellStyle name="RowTitles1-Detail 4 2 9 2 3 2 2" xfId="19565"/>
    <cellStyle name="RowTitles1-Detail 4 2 9 2 4" xfId="19566"/>
    <cellStyle name="RowTitles1-Detail 4 2 9 2 4 2" xfId="19567"/>
    <cellStyle name="RowTitles1-Detail 4 2 9 2 5" xfId="19568"/>
    <cellStyle name="RowTitles1-Detail 4 2 9 3" xfId="19569"/>
    <cellStyle name="RowTitles1-Detail 4 2 9 3 2" xfId="19570"/>
    <cellStyle name="RowTitles1-Detail 4 2 9 3 2 2" xfId="19571"/>
    <cellStyle name="RowTitles1-Detail 4 2 9 3 2 2 2" xfId="19572"/>
    <cellStyle name="RowTitles1-Detail 4 2 9 3 2 3" xfId="19573"/>
    <cellStyle name="RowTitles1-Detail 4 2 9 3 3" xfId="19574"/>
    <cellStyle name="RowTitles1-Detail 4 2 9 3 3 2" xfId="19575"/>
    <cellStyle name="RowTitles1-Detail 4 2 9 3 3 2 2" xfId="19576"/>
    <cellStyle name="RowTitles1-Detail 4 2 9 3 4" xfId="19577"/>
    <cellStyle name="RowTitles1-Detail 4 2 9 3 4 2" xfId="19578"/>
    <cellStyle name="RowTitles1-Detail 4 2 9 3 5" xfId="19579"/>
    <cellStyle name="RowTitles1-Detail 4 2 9 4" xfId="19580"/>
    <cellStyle name="RowTitles1-Detail 4 2 9 4 2" xfId="19581"/>
    <cellStyle name="RowTitles1-Detail 4 2 9 4 2 2" xfId="19582"/>
    <cellStyle name="RowTitles1-Detail 4 2 9 4 3" xfId="19583"/>
    <cellStyle name="RowTitles1-Detail 4 2 9 5" xfId="19584"/>
    <cellStyle name="RowTitles1-Detail 4 2 9 5 2" xfId="19585"/>
    <cellStyle name="RowTitles1-Detail 4 2 9 5 2 2" xfId="19586"/>
    <cellStyle name="RowTitles1-Detail 4 2 9 6" xfId="19587"/>
    <cellStyle name="RowTitles1-Detail 4 2 9 6 2" xfId="19588"/>
    <cellStyle name="RowTitles1-Detail 4 2 9 7" xfId="19589"/>
    <cellStyle name="RowTitles1-Detail 4 2_STUD aligned by INSTIT" xfId="19590"/>
    <cellStyle name="RowTitles1-Detail 4 3" xfId="19591"/>
    <cellStyle name="RowTitles1-Detail 4 3 10" xfId="19592"/>
    <cellStyle name="RowTitles1-Detail 4 3 10 2" xfId="19593"/>
    <cellStyle name="RowTitles1-Detail 4 3 10 2 2" xfId="19594"/>
    <cellStyle name="RowTitles1-Detail 4 3 10 2 2 2" xfId="19595"/>
    <cellStyle name="RowTitles1-Detail 4 3 10 2 3" xfId="19596"/>
    <cellStyle name="RowTitles1-Detail 4 3 10 3" xfId="19597"/>
    <cellStyle name="RowTitles1-Detail 4 3 10 3 2" xfId="19598"/>
    <cellStyle name="RowTitles1-Detail 4 3 10 3 2 2" xfId="19599"/>
    <cellStyle name="RowTitles1-Detail 4 3 10 4" xfId="19600"/>
    <cellStyle name="RowTitles1-Detail 4 3 10 4 2" xfId="19601"/>
    <cellStyle name="RowTitles1-Detail 4 3 10 5" xfId="19602"/>
    <cellStyle name="RowTitles1-Detail 4 3 11" xfId="19603"/>
    <cellStyle name="RowTitles1-Detail 4 3 11 2" xfId="19604"/>
    <cellStyle name="RowTitles1-Detail 4 3 12" xfId="19605"/>
    <cellStyle name="RowTitles1-Detail 4 3 12 2" xfId="19606"/>
    <cellStyle name="RowTitles1-Detail 4 3 12 2 2" xfId="19607"/>
    <cellStyle name="RowTitles1-Detail 4 3 2" xfId="19608"/>
    <cellStyle name="RowTitles1-Detail 4 3 2 2" xfId="19609"/>
    <cellStyle name="RowTitles1-Detail 4 3 2 2 2" xfId="19610"/>
    <cellStyle name="RowTitles1-Detail 4 3 2 2 2 2" xfId="19611"/>
    <cellStyle name="RowTitles1-Detail 4 3 2 2 2 2 2" xfId="19612"/>
    <cellStyle name="RowTitles1-Detail 4 3 2 2 2 2 2 2" xfId="19613"/>
    <cellStyle name="RowTitles1-Detail 4 3 2 2 2 2 3" xfId="19614"/>
    <cellStyle name="RowTitles1-Detail 4 3 2 2 2 3" xfId="19615"/>
    <cellStyle name="RowTitles1-Detail 4 3 2 2 2 3 2" xfId="19616"/>
    <cellStyle name="RowTitles1-Detail 4 3 2 2 2 3 2 2" xfId="19617"/>
    <cellStyle name="RowTitles1-Detail 4 3 2 2 2 4" xfId="19618"/>
    <cellStyle name="RowTitles1-Detail 4 3 2 2 2 4 2" xfId="19619"/>
    <cellStyle name="RowTitles1-Detail 4 3 2 2 2 5" xfId="19620"/>
    <cellStyle name="RowTitles1-Detail 4 3 2 2 3" xfId="19621"/>
    <cellStyle name="RowTitles1-Detail 4 3 2 2 3 2" xfId="19622"/>
    <cellStyle name="RowTitles1-Detail 4 3 2 2 3 2 2" xfId="19623"/>
    <cellStyle name="RowTitles1-Detail 4 3 2 2 3 2 2 2" xfId="19624"/>
    <cellStyle name="RowTitles1-Detail 4 3 2 2 3 2 3" xfId="19625"/>
    <cellStyle name="RowTitles1-Detail 4 3 2 2 3 3" xfId="19626"/>
    <cellStyle name="RowTitles1-Detail 4 3 2 2 3 3 2" xfId="19627"/>
    <cellStyle name="RowTitles1-Detail 4 3 2 2 3 3 2 2" xfId="19628"/>
    <cellStyle name="RowTitles1-Detail 4 3 2 2 3 4" xfId="19629"/>
    <cellStyle name="RowTitles1-Detail 4 3 2 2 3 4 2" xfId="19630"/>
    <cellStyle name="RowTitles1-Detail 4 3 2 2 3 5" xfId="19631"/>
    <cellStyle name="RowTitles1-Detail 4 3 2 2 4" xfId="19632"/>
    <cellStyle name="RowTitles1-Detail 4 3 2 2 4 2" xfId="19633"/>
    <cellStyle name="RowTitles1-Detail 4 3 2 2 5" xfId="19634"/>
    <cellStyle name="RowTitles1-Detail 4 3 2 2 5 2" xfId="19635"/>
    <cellStyle name="RowTitles1-Detail 4 3 2 2 5 2 2" xfId="19636"/>
    <cellStyle name="RowTitles1-Detail 4 3 2 3" xfId="19637"/>
    <cellStyle name="RowTitles1-Detail 4 3 2 3 2" xfId="19638"/>
    <cellStyle name="RowTitles1-Detail 4 3 2 3 2 2" xfId="19639"/>
    <cellStyle name="RowTitles1-Detail 4 3 2 3 2 2 2" xfId="19640"/>
    <cellStyle name="RowTitles1-Detail 4 3 2 3 2 2 2 2" xfId="19641"/>
    <cellStyle name="RowTitles1-Detail 4 3 2 3 2 2 3" xfId="19642"/>
    <cellStyle name="RowTitles1-Detail 4 3 2 3 2 3" xfId="19643"/>
    <cellStyle name="RowTitles1-Detail 4 3 2 3 2 3 2" xfId="19644"/>
    <cellStyle name="RowTitles1-Detail 4 3 2 3 2 3 2 2" xfId="19645"/>
    <cellStyle name="RowTitles1-Detail 4 3 2 3 2 4" xfId="19646"/>
    <cellStyle name="RowTitles1-Detail 4 3 2 3 2 4 2" xfId="19647"/>
    <cellStyle name="RowTitles1-Detail 4 3 2 3 2 5" xfId="19648"/>
    <cellStyle name="RowTitles1-Detail 4 3 2 3 3" xfId="19649"/>
    <cellStyle name="RowTitles1-Detail 4 3 2 3 3 2" xfId="19650"/>
    <cellStyle name="RowTitles1-Detail 4 3 2 3 3 2 2" xfId="19651"/>
    <cellStyle name="RowTitles1-Detail 4 3 2 3 3 2 2 2" xfId="19652"/>
    <cellStyle name="RowTitles1-Detail 4 3 2 3 3 2 3" xfId="19653"/>
    <cellStyle name="RowTitles1-Detail 4 3 2 3 3 3" xfId="19654"/>
    <cellStyle name="RowTitles1-Detail 4 3 2 3 3 3 2" xfId="19655"/>
    <cellStyle name="RowTitles1-Detail 4 3 2 3 3 3 2 2" xfId="19656"/>
    <cellStyle name="RowTitles1-Detail 4 3 2 3 3 4" xfId="19657"/>
    <cellStyle name="RowTitles1-Detail 4 3 2 3 3 4 2" xfId="19658"/>
    <cellStyle name="RowTitles1-Detail 4 3 2 3 3 5" xfId="19659"/>
    <cellStyle name="RowTitles1-Detail 4 3 2 3 4" xfId="19660"/>
    <cellStyle name="RowTitles1-Detail 4 3 2 3 4 2" xfId="19661"/>
    <cellStyle name="RowTitles1-Detail 4 3 2 3 5" xfId="19662"/>
    <cellStyle name="RowTitles1-Detail 4 3 2 3 5 2" xfId="19663"/>
    <cellStyle name="RowTitles1-Detail 4 3 2 3 5 2 2" xfId="19664"/>
    <cellStyle name="RowTitles1-Detail 4 3 2 3 5 3" xfId="19665"/>
    <cellStyle name="RowTitles1-Detail 4 3 2 3 6" xfId="19666"/>
    <cellStyle name="RowTitles1-Detail 4 3 2 3 6 2" xfId="19667"/>
    <cellStyle name="RowTitles1-Detail 4 3 2 3 6 2 2" xfId="19668"/>
    <cellStyle name="RowTitles1-Detail 4 3 2 3 7" xfId="19669"/>
    <cellStyle name="RowTitles1-Detail 4 3 2 3 7 2" xfId="19670"/>
    <cellStyle name="RowTitles1-Detail 4 3 2 3 8" xfId="19671"/>
    <cellStyle name="RowTitles1-Detail 4 3 2 4" xfId="19672"/>
    <cellStyle name="RowTitles1-Detail 4 3 2 4 2" xfId="19673"/>
    <cellStyle name="RowTitles1-Detail 4 3 2 4 2 2" xfId="19674"/>
    <cellStyle name="RowTitles1-Detail 4 3 2 4 2 2 2" xfId="19675"/>
    <cellStyle name="RowTitles1-Detail 4 3 2 4 2 2 2 2" xfId="19676"/>
    <cellStyle name="RowTitles1-Detail 4 3 2 4 2 2 3" xfId="19677"/>
    <cellStyle name="RowTitles1-Detail 4 3 2 4 2 3" xfId="19678"/>
    <cellStyle name="RowTitles1-Detail 4 3 2 4 2 3 2" xfId="19679"/>
    <cellStyle name="RowTitles1-Detail 4 3 2 4 2 3 2 2" xfId="19680"/>
    <cellStyle name="RowTitles1-Detail 4 3 2 4 2 4" xfId="19681"/>
    <cellStyle name="RowTitles1-Detail 4 3 2 4 2 4 2" xfId="19682"/>
    <cellStyle name="RowTitles1-Detail 4 3 2 4 2 5" xfId="19683"/>
    <cellStyle name="RowTitles1-Detail 4 3 2 4 3" xfId="19684"/>
    <cellStyle name="RowTitles1-Detail 4 3 2 4 3 2" xfId="19685"/>
    <cellStyle name="RowTitles1-Detail 4 3 2 4 3 2 2" xfId="19686"/>
    <cellStyle name="RowTitles1-Detail 4 3 2 4 3 2 2 2" xfId="19687"/>
    <cellStyle name="RowTitles1-Detail 4 3 2 4 3 2 3" xfId="19688"/>
    <cellStyle name="RowTitles1-Detail 4 3 2 4 3 3" xfId="19689"/>
    <cellStyle name="RowTitles1-Detail 4 3 2 4 3 3 2" xfId="19690"/>
    <cellStyle name="RowTitles1-Detail 4 3 2 4 3 3 2 2" xfId="19691"/>
    <cellStyle name="RowTitles1-Detail 4 3 2 4 3 4" xfId="19692"/>
    <cellStyle name="RowTitles1-Detail 4 3 2 4 3 4 2" xfId="19693"/>
    <cellStyle name="RowTitles1-Detail 4 3 2 4 3 5" xfId="19694"/>
    <cellStyle name="RowTitles1-Detail 4 3 2 4 4" xfId="19695"/>
    <cellStyle name="RowTitles1-Detail 4 3 2 4 4 2" xfId="19696"/>
    <cellStyle name="RowTitles1-Detail 4 3 2 4 4 2 2" xfId="19697"/>
    <cellStyle name="RowTitles1-Detail 4 3 2 4 4 3" xfId="19698"/>
    <cellStyle name="RowTitles1-Detail 4 3 2 4 5" xfId="19699"/>
    <cellStyle name="RowTitles1-Detail 4 3 2 4 5 2" xfId="19700"/>
    <cellStyle name="RowTitles1-Detail 4 3 2 4 5 2 2" xfId="19701"/>
    <cellStyle name="RowTitles1-Detail 4 3 2 4 6" xfId="19702"/>
    <cellStyle name="RowTitles1-Detail 4 3 2 4 6 2" xfId="19703"/>
    <cellStyle name="RowTitles1-Detail 4 3 2 4 7" xfId="19704"/>
    <cellStyle name="RowTitles1-Detail 4 3 2 5" xfId="19705"/>
    <cellStyle name="RowTitles1-Detail 4 3 2 5 2" xfId="19706"/>
    <cellStyle name="RowTitles1-Detail 4 3 2 5 2 2" xfId="19707"/>
    <cellStyle name="RowTitles1-Detail 4 3 2 5 2 2 2" xfId="19708"/>
    <cellStyle name="RowTitles1-Detail 4 3 2 5 2 2 2 2" xfId="19709"/>
    <cellStyle name="RowTitles1-Detail 4 3 2 5 2 2 3" xfId="19710"/>
    <cellStyle name="RowTitles1-Detail 4 3 2 5 2 3" xfId="19711"/>
    <cellStyle name="RowTitles1-Detail 4 3 2 5 2 3 2" xfId="19712"/>
    <cellStyle name="RowTitles1-Detail 4 3 2 5 2 3 2 2" xfId="19713"/>
    <cellStyle name="RowTitles1-Detail 4 3 2 5 2 4" xfId="19714"/>
    <cellStyle name="RowTitles1-Detail 4 3 2 5 2 4 2" xfId="19715"/>
    <cellStyle name="RowTitles1-Detail 4 3 2 5 2 5" xfId="19716"/>
    <cellStyle name="RowTitles1-Detail 4 3 2 5 3" xfId="19717"/>
    <cellStyle name="RowTitles1-Detail 4 3 2 5 3 2" xfId="19718"/>
    <cellStyle name="RowTitles1-Detail 4 3 2 5 3 2 2" xfId="19719"/>
    <cellStyle name="RowTitles1-Detail 4 3 2 5 3 2 2 2" xfId="19720"/>
    <cellStyle name="RowTitles1-Detail 4 3 2 5 3 2 3" xfId="19721"/>
    <cellStyle name="RowTitles1-Detail 4 3 2 5 3 3" xfId="19722"/>
    <cellStyle name="RowTitles1-Detail 4 3 2 5 3 3 2" xfId="19723"/>
    <cellStyle name="RowTitles1-Detail 4 3 2 5 3 3 2 2" xfId="19724"/>
    <cellStyle name="RowTitles1-Detail 4 3 2 5 3 4" xfId="19725"/>
    <cellStyle name="RowTitles1-Detail 4 3 2 5 3 4 2" xfId="19726"/>
    <cellStyle name="RowTitles1-Detail 4 3 2 5 3 5" xfId="19727"/>
    <cellStyle name="RowTitles1-Detail 4 3 2 5 4" xfId="19728"/>
    <cellStyle name="RowTitles1-Detail 4 3 2 5 4 2" xfId="19729"/>
    <cellStyle name="RowTitles1-Detail 4 3 2 5 4 2 2" xfId="19730"/>
    <cellStyle name="RowTitles1-Detail 4 3 2 5 4 3" xfId="19731"/>
    <cellStyle name="RowTitles1-Detail 4 3 2 5 5" xfId="19732"/>
    <cellStyle name="RowTitles1-Detail 4 3 2 5 5 2" xfId="19733"/>
    <cellStyle name="RowTitles1-Detail 4 3 2 5 5 2 2" xfId="19734"/>
    <cellStyle name="RowTitles1-Detail 4 3 2 5 6" xfId="19735"/>
    <cellStyle name="RowTitles1-Detail 4 3 2 5 6 2" xfId="19736"/>
    <cellStyle name="RowTitles1-Detail 4 3 2 5 7" xfId="19737"/>
    <cellStyle name="RowTitles1-Detail 4 3 2 6" xfId="19738"/>
    <cellStyle name="RowTitles1-Detail 4 3 2 6 2" xfId="19739"/>
    <cellStyle name="RowTitles1-Detail 4 3 2 6 2 2" xfId="19740"/>
    <cellStyle name="RowTitles1-Detail 4 3 2 6 2 2 2" xfId="19741"/>
    <cellStyle name="RowTitles1-Detail 4 3 2 6 2 2 2 2" xfId="19742"/>
    <cellStyle name="RowTitles1-Detail 4 3 2 6 2 2 3" xfId="19743"/>
    <cellStyle name="RowTitles1-Detail 4 3 2 6 2 3" xfId="19744"/>
    <cellStyle name="RowTitles1-Detail 4 3 2 6 2 3 2" xfId="19745"/>
    <cellStyle name="RowTitles1-Detail 4 3 2 6 2 3 2 2" xfId="19746"/>
    <cellStyle name="RowTitles1-Detail 4 3 2 6 2 4" xfId="19747"/>
    <cellStyle name="RowTitles1-Detail 4 3 2 6 2 4 2" xfId="19748"/>
    <cellStyle name="RowTitles1-Detail 4 3 2 6 2 5" xfId="19749"/>
    <cellStyle name="RowTitles1-Detail 4 3 2 6 3" xfId="19750"/>
    <cellStyle name="RowTitles1-Detail 4 3 2 6 3 2" xfId="19751"/>
    <cellStyle name="RowTitles1-Detail 4 3 2 6 3 2 2" xfId="19752"/>
    <cellStyle name="RowTitles1-Detail 4 3 2 6 3 2 2 2" xfId="19753"/>
    <cellStyle name="RowTitles1-Detail 4 3 2 6 3 2 3" xfId="19754"/>
    <cellStyle name="RowTitles1-Detail 4 3 2 6 3 3" xfId="19755"/>
    <cellStyle name="RowTitles1-Detail 4 3 2 6 3 3 2" xfId="19756"/>
    <cellStyle name="RowTitles1-Detail 4 3 2 6 3 3 2 2" xfId="19757"/>
    <cellStyle name="RowTitles1-Detail 4 3 2 6 3 4" xfId="19758"/>
    <cellStyle name="RowTitles1-Detail 4 3 2 6 3 4 2" xfId="19759"/>
    <cellStyle name="RowTitles1-Detail 4 3 2 6 3 5" xfId="19760"/>
    <cellStyle name="RowTitles1-Detail 4 3 2 6 4" xfId="19761"/>
    <cellStyle name="RowTitles1-Detail 4 3 2 6 4 2" xfId="19762"/>
    <cellStyle name="RowTitles1-Detail 4 3 2 6 4 2 2" xfId="19763"/>
    <cellStyle name="RowTitles1-Detail 4 3 2 6 4 3" xfId="19764"/>
    <cellStyle name="RowTitles1-Detail 4 3 2 6 5" xfId="19765"/>
    <cellStyle name="RowTitles1-Detail 4 3 2 6 5 2" xfId="19766"/>
    <cellStyle name="RowTitles1-Detail 4 3 2 6 5 2 2" xfId="19767"/>
    <cellStyle name="RowTitles1-Detail 4 3 2 6 6" xfId="19768"/>
    <cellStyle name="RowTitles1-Detail 4 3 2 6 6 2" xfId="19769"/>
    <cellStyle name="RowTitles1-Detail 4 3 2 6 7" xfId="19770"/>
    <cellStyle name="RowTitles1-Detail 4 3 2 7" xfId="19771"/>
    <cellStyle name="RowTitles1-Detail 4 3 2 7 2" xfId="19772"/>
    <cellStyle name="RowTitles1-Detail 4 3 2 7 2 2" xfId="19773"/>
    <cellStyle name="RowTitles1-Detail 4 3 2 7 2 2 2" xfId="19774"/>
    <cellStyle name="RowTitles1-Detail 4 3 2 7 2 3" xfId="19775"/>
    <cellStyle name="RowTitles1-Detail 4 3 2 7 3" xfId="19776"/>
    <cellStyle name="RowTitles1-Detail 4 3 2 7 3 2" xfId="19777"/>
    <cellStyle name="RowTitles1-Detail 4 3 2 7 3 2 2" xfId="19778"/>
    <cellStyle name="RowTitles1-Detail 4 3 2 7 4" xfId="19779"/>
    <cellStyle name="RowTitles1-Detail 4 3 2 7 4 2" xfId="19780"/>
    <cellStyle name="RowTitles1-Detail 4 3 2 7 5" xfId="19781"/>
    <cellStyle name="RowTitles1-Detail 4 3 2 8" xfId="19782"/>
    <cellStyle name="RowTitles1-Detail 4 3 2 8 2" xfId="19783"/>
    <cellStyle name="RowTitles1-Detail 4 3 2 9" xfId="19784"/>
    <cellStyle name="RowTitles1-Detail 4 3 2 9 2" xfId="19785"/>
    <cellStyle name="RowTitles1-Detail 4 3 2 9 2 2" xfId="19786"/>
    <cellStyle name="RowTitles1-Detail 4 3 2_STUD aligned by INSTIT" xfId="19787"/>
    <cellStyle name="RowTitles1-Detail 4 3 3" xfId="19788"/>
    <cellStyle name="RowTitles1-Detail 4 3 3 2" xfId="19789"/>
    <cellStyle name="RowTitles1-Detail 4 3 3 2 2" xfId="19790"/>
    <cellStyle name="RowTitles1-Detail 4 3 3 2 2 2" xfId="19791"/>
    <cellStyle name="RowTitles1-Detail 4 3 3 2 2 2 2" xfId="19792"/>
    <cellStyle name="RowTitles1-Detail 4 3 3 2 2 2 2 2" xfId="19793"/>
    <cellStyle name="RowTitles1-Detail 4 3 3 2 2 2 3" xfId="19794"/>
    <cellStyle name="RowTitles1-Detail 4 3 3 2 2 3" xfId="19795"/>
    <cellStyle name="RowTitles1-Detail 4 3 3 2 2 3 2" xfId="19796"/>
    <cellStyle name="RowTitles1-Detail 4 3 3 2 2 3 2 2" xfId="19797"/>
    <cellStyle name="RowTitles1-Detail 4 3 3 2 2 4" xfId="19798"/>
    <cellStyle name="RowTitles1-Detail 4 3 3 2 2 4 2" xfId="19799"/>
    <cellStyle name="RowTitles1-Detail 4 3 3 2 2 5" xfId="19800"/>
    <cellStyle name="RowTitles1-Detail 4 3 3 2 3" xfId="19801"/>
    <cellStyle name="RowTitles1-Detail 4 3 3 2 3 2" xfId="19802"/>
    <cellStyle name="RowTitles1-Detail 4 3 3 2 3 2 2" xfId="19803"/>
    <cellStyle name="RowTitles1-Detail 4 3 3 2 3 2 2 2" xfId="19804"/>
    <cellStyle name="RowTitles1-Detail 4 3 3 2 3 2 3" xfId="19805"/>
    <cellStyle name="RowTitles1-Detail 4 3 3 2 3 3" xfId="19806"/>
    <cellStyle name="RowTitles1-Detail 4 3 3 2 3 3 2" xfId="19807"/>
    <cellStyle name="RowTitles1-Detail 4 3 3 2 3 3 2 2" xfId="19808"/>
    <cellStyle name="RowTitles1-Detail 4 3 3 2 3 4" xfId="19809"/>
    <cellStyle name="RowTitles1-Detail 4 3 3 2 3 4 2" xfId="19810"/>
    <cellStyle name="RowTitles1-Detail 4 3 3 2 3 5" xfId="19811"/>
    <cellStyle name="RowTitles1-Detail 4 3 3 2 4" xfId="19812"/>
    <cellStyle name="RowTitles1-Detail 4 3 3 2 4 2" xfId="19813"/>
    <cellStyle name="RowTitles1-Detail 4 3 3 2 5" xfId="19814"/>
    <cellStyle name="RowTitles1-Detail 4 3 3 2 5 2" xfId="19815"/>
    <cellStyle name="RowTitles1-Detail 4 3 3 2 5 2 2" xfId="19816"/>
    <cellStyle name="RowTitles1-Detail 4 3 3 2 5 3" xfId="19817"/>
    <cellStyle name="RowTitles1-Detail 4 3 3 2 6" xfId="19818"/>
    <cellStyle name="RowTitles1-Detail 4 3 3 2 6 2" xfId="19819"/>
    <cellStyle name="RowTitles1-Detail 4 3 3 2 6 2 2" xfId="19820"/>
    <cellStyle name="RowTitles1-Detail 4 3 3 2 7" xfId="19821"/>
    <cellStyle name="RowTitles1-Detail 4 3 3 2 7 2" xfId="19822"/>
    <cellStyle name="RowTitles1-Detail 4 3 3 2 8" xfId="19823"/>
    <cellStyle name="RowTitles1-Detail 4 3 3 3" xfId="19824"/>
    <cellStyle name="RowTitles1-Detail 4 3 3 3 2" xfId="19825"/>
    <cellStyle name="RowTitles1-Detail 4 3 3 3 2 2" xfId="19826"/>
    <cellStyle name="RowTitles1-Detail 4 3 3 3 2 2 2" xfId="19827"/>
    <cellStyle name="RowTitles1-Detail 4 3 3 3 2 2 2 2" xfId="19828"/>
    <cellStyle name="RowTitles1-Detail 4 3 3 3 2 2 3" xfId="19829"/>
    <cellStyle name="RowTitles1-Detail 4 3 3 3 2 3" xfId="19830"/>
    <cellStyle name="RowTitles1-Detail 4 3 3 3 2 3 2" xfId="19831"/>
    <cellStyle name="RowTitles1-Detail 4 3 3 3 2 3 2 2" xfId="19832"/>
    <cellStyle name="RowTitles1-Detail 4 3 3 3 2 4" xfId="19833"/>
    <cellStyle name="RowTitles1-Detail 4 3 3 3 2 4 2" xfId="19834"/>
    <cellStyle name="RowTitles1-Detail 4 3 3 3 2 5" xfId="19835"/>
    <cellStyle name="RowTitles1-Detail 4 3 3 3 3" xfId="19836"/>
    <cellStyle name="RowTitles1-Detail 4 3 3 3 3 2" xfId="19837"/>
    <cellStyle name="RowTitles1-Detail 4 3 3 3 3 2 2" xfId="19838"/>
    <cellStyle name="RowTitles1-Detail 4 3 3 3 3 2 2 2" xfId="19839"/>
    <cellStyle name="RowTitles1-Detail 4 3 3 3 3 2 3" xfId="19840"/>
    <cellStyle name="RowTitles1-Detail 4 3 3 3 3 3" xfId="19841"/>
    <cellStyle name="RowTitles1-Detail 4 3 3 3 3 3 2" xfId="19842"/>
    <cellStyle name="RowTitles1-Detail 4 3 3 3 3 3 2 2" xfId="19843"/>
    <cellStyle name="RowTitles1-Detail 4 3 3 3 3 4" xfId="19844"/>
    <cellStyle name="RowTitles1-Detail 4 3 3 3 3 4 2" xfId="19845"/>
    <cellStyle name="RowTitles1-Detail 4 3 3 3 3 5" xfId="19846"/>
    <cellStyle name="RowTitles1-Detail 4 3 3 3 4" xfId="19847"/>
    <cellStyle name="RowTitles1-Detail 4 3 3 3 4 2" xfId="19848"/>
    <cellStyle name="RowTitles1-Detail 4 3 3 3 5" xfId="19849"/>
    <cellStyle name="RowTitles1-Detail 4 3 3 3 5 2" xfId="19850"/>
    <cellStyle name="RowTitles1-Detail 4 3 3 3 5 2 2" xfId="19851"/>
    <cellStyle name="RowTitles1-Detail 4 3 3 4" xfId="19852"/>
    <cellStyle name="RowTitles1-Detail 4 3 3 4 2" xfId="19853"/>
    <cellStyle name="RowTitles1-Detail 4 3 3 4 2 2" xfId="19854"/>
    <cellStyle name="RowTitles1-Detail 4 3 3 4 2 2 2" xfId="19855"/>
    <cellStyle name="RowTitles1-Detail 4 3 3 4 2 2 2 2" xfId="19856"/>
    <cellStyle name="RowTitles1-Detail 4 3 3 4 2 2 3" xfId="19857"/>
    <cellStyle name="RowTitles1-Detail 4 3 3 4 2 3" xfId="19858"/>
    <cellStyle name="RowTitles1-Detail 4 3 3 4 2 3 2" xfId="19859"/>
    <cellStyle name="RowTitles1-Detail 4 3 3 4 2 3 2 2" xfId="19860"/>
    <cellStyle name="RowTitles1-Detail 4 3 3 4 2 4" xfId="19861"/>
    <cellStyle name="RowTitles1-Detail 4 3 3 4 2 4 2" xfId="19862"/>
    <cellStyle name="RowTitles1-Detail 4 3 3 4 2 5" xfId="19863"/>
    <cellStyle name="RowTitles1-Detail 4 3 3 4 3" xfId="19864"/>
    <cellStyle name="RowTitles1-Detail 4 3 3 4 3 2" xfId="19865"/>
    <cellStyle name="RowTitles1-Detail 4 3 3 4 3 2 2" xfId="19866"/>
    <cellStyle name="RowTitles1-Detail 4 3 3 4 3 2 2 2" xfId="19867"/>
    <cellStyle name="RowTitles1-Detail 4 3 3 4 3 2 3" xfId="19868"/>
    <cellStyle name="RowTitles1-Detail 4 3 3 4 3 3" xfId="19869"/>
    <cellStyle name="RowTitles1-Detail 4 3 3 4 3 3 2" xfId="19870"/>
    <cellStyle name="RowTitles1-Detail 4 3 3 4 3 3 2 2" xfId="19871"/>
    <cellStyle name="RowTitles1-Detail 4 3 3 4 3 4" xfId="19872"/>
    <cellStyle name="RowTitles1-Detail 4 3 3 4 3 4 2" xfId="19873"/>
    <cellStyle name="RowTitles1-Detail 4 3 3 4 3 5" xfId="19874"/>
    <cellStyle name="RowTitles1-Detail 4 3 3 4 4" xfId="19875"/>
    <cellStyle name="RowTitles1-Detail 4 3 3 4 4 2" xfId="19876"/>
    <cellStyle name="RowTitles1-Detail 4 3 3 4 4 2 2" xfId="19877"/>
    <cellStyle name="RowTitles1-Detail 4 3 3 4 4 3" xfId="19878"/>
    <cellStyle name="RowTitles1-Detail 4 3 3 4 5" xfId="19879"/>
    <cellStyle name="RowTitles1-Detail 4 3 3 4 5 2" xfId="19880"/>
    <cellStyle name="RowTitles1-Detail 4 3 3 4 5 2 2" xfId="19881"/>
    <cellStyle name="RowTitles1-Detail 4 3 3 4 6" xfId="19882"/>
    <cellStyle name="RowTitles1-Detail 4 3 3 4 6 2" xfId="19883"/>
    <cellStyle name="RowTitles1-Detail 4 3 3 4 7" xfId="19884"/>
    <cellStyle name="RowTitles1-Detail 4 3 3 5" xfId="19885"/>
    <cellStyle name="RowTitles1-Detail 4 3 3 5 2" xfId="19886"/>
    <cellStyle name="RowTitles1-Detail 4 3 3 5 2 2" xfId="19887"/>
    <cellStyle name="RowTitles1-Detail 4 3 3 5 2 2 2" xfId="19888"/>
    <cellStyle name="RowTitles1-Detail 4 3 3 5 2 2 2 2" xfId="19889"/>
    <cellStyle name="RowTitles1-Detail 4 3 3 5 2 2 3" xfId="19890"/>
    <cellStyle name="RowTitles1-Detail 4 3 3 5 2 3" xfId="19891"/>
    <cellStyle name="RowTitles1-Detail 4 3 3 5 2 3 2" xfId="19892"/>
    <cellStyle name="RowTitles1-Detail 4 3 3 5 2 3 2 2" xfId="19893"/>
    <cellStyle name="RowTitles1-Detail 4 3 3 5 2 4" xfId="19894"/>
    <cellStyle name="RowTitles1-Detail 4 3 3 5 2 4 2" xfId="19895"/>
    <cellStyle name="RowTitles1-Detail 4 3 3 5 2 5" xfId="19896"/>
    <cellStyle name="RowTitles1-Detail 4 3 3 5 3" xfId="19897"/>
    <cellStyle name="RowTitles1-Detail 4 3 3 5 3 2" xfId="19898"/>
    <cellStyle name="RowTitles1-Detail 4 3 3 5 3 2 2" xfId="19899"/>
    <cellStyle name="RowTitles1-Detail 4 3 3 5 3 2 2 2" xfId="19900"/>
    <cellStyle name="RowTitles1-Detail 4 3 3 5 3 2 3" xfId="19901"/>
    <cellStyle name="RowTitles1-Detail 4 3 3 5 3 3" xfId="19902"/>
    <cellStyle name="RowTitles1-Detail 4 3 3 5 3 3 2" xfId="19903"/>
    <cellStyle name="RowTitles1-Detail 4 3 3 5 3 3 2 2" xfId="19904"/>
    <cellStyle name="RowTitles1-Detail 4 3 3 5 3 4" xfId="19905"/>
    <cellStyle name="RowTitles1-Detail 4 3 3 5 3 4 2" xfId="19906"/>
    <cellStyle name="RowTitles1-Detail 4 3 3 5 3 5" xfId="19907"/>
    <cellStyle name="RowTitles1-Detail 4 3 3 5 4" xfId="19908"/>
    <cellStyle name="RowTitles1-Detail 4 3 3 5 4 2" xfId="19909"/>
    <cellStyle name="RowTitles1-Detail 4 3 3 5 4 2 2" xfId="19910"/>
    <cellStyle name="RowTitles1-Detail 4 3 3 5 4 3" xfId="19911"/>
    <cellStyle name="RowTitles1-Detail 4 3 3 5 5" xfId="19912"/>
    <cellStyle name="RowTitles1-Detail 4 3 3 5 5 2" xfId="19913"/>
    <cellStyle name="RowTitles1-Detail 4 3 3 5 5 2 2" xfId="19914"/>
    <cellStyle name="RowTitles1-Detail 4 3 3 5 6" xfId="19915"/>
    <cellStyle name="RowTitles1-Detail 4 3 3 5 6 2" xfId="19916"/>
    <cellStyle name="RowTitles1-Detail 4 3 3 5 7" xfId="19917"/>
    <cellStyle name="RowTitles1-Detail 4 3 3 6" xfId="19918"/>
    <cellStyle name="RowTitles1-Detail 4 3 3 6 2" xfId="19919"/>
    <cellStyle name="RowTitles1-Detail 4 3 3 6 2 2" xfId="19920"/>
    <cellStyle name="RowTitles1-Detail 4 3 3 6 2 2 2" xfId="19921"/>
    <cellStyle name="RowTitles1-Detail 4 3 3 6 2 2 2 2" xfId="19922"/>
    <cellStyle name="RowTitles1-Detail 4 3 3 6 2 2 3" xfId="19923"/>
    <cellStyle name="RowTitles1-Detail 4 3 3 6 2 3" xfId="19924"/>
    <cellStyle name="RowTitles1-Detail 4 3 3 6 2 3 2" xfId="19925"/>
    <cellStyle name="RowTitles1-Detail 4 3 3 6 2 3 2 2" xfId="19926"/>
    <cellStyle name="RowTitles1-Detail 4 3 3 6 2 4" xfId="19927"/>
    <cellStyle name="RowTitles1-Detail 4 3 3 6 2 4 2" xfId="19928"/>
    <cellStyle name="RowTitles1-Detail 4 3 3 6 2 5" xfId="19929"/>
    <cellStyle name="RowTitles1-Detail 4 3 3 6 3" xfId="19930"/>
    <cellStyle name="RowTitles1-Detail 4 3 3 6 3 2" xfId="19931"/>
    <cellStyle name="RowTitles1-Detail 4 3 3 6 3 2 2" xfId="19932"/>
    <cellStyle name="RowTitles1-Detail 4 3 3 6 3 2 2 2" xfId="19933"/>
    <cellStyle name="RowTitles1-Detail 4 3 3 6 3 2 3" xfId="19934"/>
    <cellStyle name="RowTitles1-Detail 4 3 3 6 3 3" xfId="19935"/>
    <cellStyle name="RowTitles1-Detail 4 3 3 6 3 3 2" xfId="19936"/>
    <cellStyle name="RowTitles1-Detail 4 3 3 6 3 3 2 2" xfId="19937"/>
    <cellStyle name="RowTitles1-Detail 4 3 3 6 3 4" xfId="19938"/>
    <cellStyle name="RowTitles1-Detail 4 3 3 6 3 4 2" xfId="19939"/>
    <cellStyle name="RowTitles1-Detail 4 3 3 6 3 5" xfId="19940"/>
    <cellStyle name="RowTitles1-Detail 4 3 3 6 4" xfId="19941"/>
    <cellStyle name="RowTitles1-Detail 4 3 3 6 4 2" xfId="19942"/>
    <cellStyle name="RowTitles1-Detail 4 3 3 6 4 2 2" xfId="19943"/>
    <cellStyle name="RowTitles1-Detail 4 3 3 6 4 3" xfId="19944"/>
    <cellStyle name="RowTitles1-Detail 4 3 3 6 5" xfId="19945"/>
    <cellStyle name="RowTitles1-Detail 4 3 3 6 5 2" xfId="19946"/>
    <cellStyle name="RowTitles1-Detail 4 3 3 6 5 2 2" xfId="19947"/>
    <cellStyle name="RowTitles1-Detail 4 3 3 6 6" xfId="19948"/>
    <cellStyle name="RowTitles1-Detail 4 3 3 6 6 2" xfId="19949"/>
    <cellStyle name="RowTitles1-Detail 4 3 3 6 7" xfId="19950"/>
    <cellStyle name="RowTitles1-Detail 4 3 3 7" xfId="19951"/>
    <cellStyle name="RowTitles1-Detail 4 3 3 7 2" xfId="19952"/>
    <cellStyle name="RowTitles1-Detail 4 3 3 7 2 2" xfId="19953"/>
    <cellStyle name="RowTitles1-Detail 4 3 3 7 2 2 2" xfId="19954"/>
    <cellStyle name="RowTitles1-Detail 4 3 3 7 2 3" xfId="19955"/>
    <cellStyle name="RowTitles1-Detail 4 3 3 7 3" xfId="19956"/>
    <cellStyle name="RowTitles1-Detail 4 3 3 7 3 2" xfId="19957"/>
    <cellStyle name="RowTitles1-Detail 4 3 3 7 3 2 2" xfId="19958"/>
    <cellStyle name="RowTitles1-Detail 4 3 3 7 4" xfId="19959"/>
    <cellStyle name="RowTitles1-Detail 4 3 3 7 4 2" xfId="19960"/>
    <cellStyle name="RowTitles1-Detail 4 3 3 7 5" xfId="19961"/>
    <cellStyle name="RowTitles1-Detail 4 3 3 8" xfId="19962"/>
    <cellStyle name="RowTitles1-Detail 4 3 3 8 2" xfId="19963"/>
    <cellStyle name="RowTitles1-Detail 4 3 3 8 2 2" xfId="19964"/>
    <cellStyle name="RowTitles1-Detail 4 3 3 8 2 2 2" xfId="19965"/>
    <cellStyle name="RowTitles1-Detail 4 3 3 8 2 3" xfId="19966"/>
    <cellStyle name="RowTitles1-Detail 4 3 3 8 3" xfId="19967"/>
    <cellStyle name="RowTitles1-Detail 4 3 3 8 3 2" xfId="19968"/>
    <cellStyle name="RowTitles1-Detail 4 3 3 8 3 2 2" xfId="19969"/>
    <cellStyle name="RowTitles1-Detail 4 3 3 8 4" xfId="19970"/>
    <cellStyle name="RowTitles1-Detail 4 3 3 8 4 2" xfId="19971"/>
    <cellStyle name="RowTitles1-Detail 4 3 3 8 5" xfId="19972"/>
    <cellStyle name="RowTitles1-Detail 4 3 3 9" xfId="19973"/>
    <cellStyle name="RowTitles1-Detail 4 3 3 9 2" xfId="19974"/>
    <cellStyle name="RowTitles1-Detail 4 3 3 9 2 2" xfId="19975"/>
    <cellStyle name="RowTitles1-Detail 4 3 3_STUD aligned by INSTIT" xfId="19976"/>
    <cellStyle name="RowTitles1-Detail 4 3 4" xfId="19977"/>
    <cellStyle name="RowTitles1-Detail 4 3 4 2" xfId="19978"/>
    <cellStyle name="RowTitles1-Detail 4 3 4 2 2" xfId="19979"/>
    <cellStyle name="RowTitles1-Detail 4 3 4 2 2 2" xfId="19980"/>
    <cellStyle name="RowTitles1-Detail 4 3 4 2 2 2 2" xfId="19981"/>
    <cellStyle name="RowTitles1-Detail 4 3 4 2 2 2 2 2" xfId="19982"/>
    <cellStyle name="RowTitles1-Detail 4 3 4 2 2 2 3" xfId="19983"/>
    <cellStyle name="RowTitles1-Detail 4 3 4 2 2 3" xfId="19984"/>
    <cellStyle name="RowTitles1-Detail 4 3 4 2 2 3 2" xfId="19985"/>
    <cellStyle name="RowTitles1-Detail 4 3 4 2 2 3 2 2" xfId="19986"/>
    <cellStyle name="RowTitles1-Detail 4 3 4 2 2 4" xfId="19987"/>
    <cellStyle name="RowTitles1-Detail 4 3 4 2 2 4 2" xfId="19988"/>
    <cellStyle name="RowTitles1-Detail 4 3 4 2 2 5" xfId="19989"/>
    <cellStyle name="RowTitles1-Detail 4 3 4 2 3" xfId="19990"/>
    <cellStyle name="RowTitles1-Detail 4 3 4 2 3 2" xfId="19991"/>
    <cellStyle name="RowTitles1-Detail 4 3 4 2 3 2 2" xfId="19992"/>
    <cellStyle name="RowTitles1-Detail 4 3 4 2 3 2 2 2" xfId="19993"/>
    <cellStyle name="RowTitles1-Detail 4 3 4 2 3 2 3" xfId="19994"/>
    <cellStyle name="RowTitles1-Detail 4 3 4 2 3 3" xfId="19995"/>
    <cellStyle name="RowTitles1-Detail 4 3 4 2 3 3 2" xfId="19996"/>
    <cellStyle name="RowTitles1-Detail 4 3 4 2 3 3 2 2" xfId="19997"/>
    <cellStyle name="RowTitles1-Detail 4 3 4 2 3 4" xfId="19998"/>
    <cellStyle name="RowTitles1-Detail 4 3 4 2 3 4 2" xfId="19999"/>
    <cellStyle name="RowTitles1-Detail 4 3 4 2 3 5" xfId="20000"/>
    <cellStyle name="RowTitles1-Detail 4 3 4 2 4" xfId="20001"/>
    <cellStyle name="RowTitles1-Detail 4 3 4 2 4 2" xfId="20002"/>
    <cellStyle name="RowTitles1-Detail 4 3 4 2 5" xfId="20003"/>
    <cellStyle name="RowTitles1-Detail 4 3 4 2 5 2" xfId="20004"/>
    <cellStyle name="RowTitles1-Detail 4 3 4 2 5 2 2" xfId="20005"/>
    <cellStyle name="RowTitles1-Detail 4 3 4 2 5 3" xfId="20006"/>
    <cellStyle name="RowTitles1-Detail 4 3 4 2 6" xfId="20007"/>
    <cellStyle name="RowTitles1-Detail 4 3 4 2 6 2" xfId="20008"/>
    <cellStyle name="RowTitles1-Detail 4 3 4 2 6 2 2" xfId="20009"/>
    <cellStyle name="RowTitles1-Detail 4 3 4 3" xfId="20010"/>
    <cellStyle name="RowTitles1-Detail 4 3 4 3 2" xfId="20011"/>
    <cellStyle name="RowTitles1-Detail 4 3 4 3 2 2" xfId="20012"/>
    <cellStyle name="RowTitles1-Detail 4 3 4 3 2 2 2" xfId="20013"/>
    <cellStyle name="RowTitles1-Detail 4 3 4 3 2 2 2 2" xfId="20014"/>
    <cellStyle name="RowTitles1-Detail 4 3 4 3 2 2 3" xfId="20015"/>
    <cellStyle name="RowTitles1-Detail 4 3 4 3 2 3" xfId="20016"/>
    <cellStyle name="RowTitles1-Detail 4 3 4 3 2 3 2" xfId="20017"/>
    <cellStyle name="RowTitles1-Detail 4 3 4 3 2 3 2 2" xfId="20018"/>
    <cellStyle name="RowTitles1-Detail 4 3 4 3 2 4" xfId="20019"/>
    <cellStyle name="RowTitles1-Detail 4 3 4 3 2 4 2" xfId="20020"/>
    <cellStyle name="RowTitles1-Detail 4 3 4 3 2 5" xfId="20021"/>
    <cellStyle name="RowTitles1-Detail 4 3 4 3 3" xfId="20022"/>
    <cellStyle name="RowTitles1-Detail 4 3 4 3 3 2" xfId="20023"/>
    <cellStyle name="RowTitles1-Detail 4 3 4 3 3 2 2" xfId="20024"/>
    <cellStyle name="RowTitles1-Detail 4 3 4 3 3 2 2 2" xfId="20025"/>
    <cellStyle name="RowTitles1-Detail 4 3 4 3 3 2 3" xfId="20026"/>
    <cellStyle name="RowTitles1-Detail 4 3 4 3 3 3" xfId="20027"/>
    <cellStyle name="RowTitles1-Detail 4 3 4 3 3 3 2" xfId="20028"/>
    <cellStyle name="RowTitles1-Detail 4 3 4 3 3 3 2 2" xfId="20029"/>
    <cellStyle name="RowTitles1-Detail 4 3 4 3 3 4" xfId="20030"/>
    <cellStyle name="RowTitles1-Detail 4 3 4 3 3 4 2" xfId="20031"/>
    <cellStyle name="RowTitles1-Detail 4 3 4 3 3 5" xfId="20032"/>
    <cellStyle name="RowTitles1-Detail 4 3 4 3 4" xfId="20033"/>
    <cellStyle name="RowTitles1-Detail 4 3 4 3 4 2" xfId="20034"/>
    <cellStyle name="RowTitles1-Detail 4 3 4 3 5" xfId="20035"/>
    <cellStyle name="RowTitles1-Detail 4 3 4 3 5 2" xfId="20036"/>
    <cellStyle name="RowTitles1-Detail 4 3 4 3 5 2 2" xfId="20037"/>
    <cellStyle name="RowTitles1-Detail 4 3 4 3 6" xfId="20038"/>
    <cellStyle name="RowTitles1-Detail 4 3 4 3 6 2" xfId="20039"/>
    <cellStyle name="RowTitles1-Detail 4 3 4 3 7" xfId="20040"/>
    <cellStyle name="RowTitles1-Detail 4 3 4 4" xfId="20041"/>
    <cellStyle name="RowTitles1-Detail 4 3 4 4 2" xfId="20042"/>
    <cellStyle name="RowTitles1-Detail 4 3 4 4 2 2" xfId="20043"/>
    <cellStyle name="RowTitles1-Detail 4 3 4 4 2 2 2" xfId="20044"/>
    <cellStyle name="RowTitles1-Detail 4 3 4 4 2 2 2 2" xfId="20045"/>
    <cellStyle name="RowTitles1-Detail 4 3 4 4 2 2 3" xfId="20046"/>
    <cellStyle name="RowTitles1-Detail 4 3 4 4 2 3" xfId="20047"/>
    <cellStyle name="RowTitles1-Detail 4 3 4 4 2 3 2" xfId="20048"/>
    <cellStyle name="RowTitles1-Detail 4 3 4 4 2 3 2 2" xfId="20049"/>
    <cellStyle name="RowTitles1-Detail 4 3 4 4 2 4" xfId="20050"/>
    <cellStyle name="RowTitles1-Detail 4 3 4 4 2 4 2" xfId="20051"/>
    <cellStyle name="RowTitles1-Detail 4 3 4 4 2 5" xfId="20052"/>
    <cellStyle name="RowTitles1-Detail 4 3 4 4 3" xfId="20053"/>
    <cellStyle name="RowTitles1-Detail 4 3 4 4 3 2" xfId="20054"/>
    <cellStyle name="RowTitles1-Detail 4 3 4 4 3 2 2" xfId="20055"/>
    <cellStyle name="RowTitles1-Detail 4 3 4 4 3 2 2 2" xfId="20056"/>
    <cellStyle name="RowTitles1-Detail 4 3 4 4 3 2 3" xfId="20057"/>
    <cellStyle name="RowTitles1-Detail 4 3 4 4 3 3" xfId="20058"/>
    <cellStyle name="RowTitles1-Detail 4 3 4 4 3 3 2" xfId="20059"/>
    <cellStyle name="RowTitles1-Detail 4 3 4 4 3 3 2 2" xfId="20060"/>
    <cellStyle name="RowTitles1-Detail 4 3 4 4 3 4" xfId="20061"/>
    <cellStyle name="RowTitles1-Detail 4 3 4 4 3 4 2" xfId="20062"/>
    <cellStyle name="RowTitles1-Detail 4 3 4 4 3 5" xfId="20063"/>
    <cellStyle name="RowTitles1-Detail 4 3 4 4 4" xfId="20064"/>
    <cellStyle name="RowTitles1-Detail 4 3 4 4 4 2" xfId="20065"/>
    <cellStyle name="RowTitles1-Detail 4 3 4 4 5" xfId="20066"/>
    <cellStyle name="RowTitles1-Detail 4 3 4 4 5 2" xfId="20067"/>
    <cellStyle name="RowTitles1-Detail 4 3 4 4 5 2 2" xfId="20068"/>
    <cellStyle name="RowTitles1-Detail 4 3 4 4 5 3" xfId="20069"/>
    <cellStyle name="RowTitles1-Detail 4 3 4 4 6" xfId="20070"/>
    <cellStyle name="RowTitles1-Detail 4 3 4 4 6 2" xfId="20071"/>
    <cellStyle name="RowTitles1-Detail 4 3 4 4 6 2 2" xfId="20072"/>
    <cellStyle name="RowTitles1-Detail 4 3 4 4 7" xfId="20073"/>
    <cellStyle name="RowTitles1-Detail 4 3 4 4 7 2" xfId="20074"/>
    <cellStyle name="RowTitles1-Detail 4 3 4 4 8" xfId="20075"/>
    <cellStyle name="RowTitles1-Detail 4 3 4 5" xfId="20076"/>
    <cellStyle name="RowTitles1-Detail 4 3 4 5 2" xfId="20077"/>
    <cellStyle name="RowTitles1-Detail 4 3 4 5 2 2" xfId="20078"/>
    <cellStyle name="RowTitles1-Detail 4 3 4 5 2 2 2" xfId="20079"/>
    <cellStyle name="RowTitles1-Detail 4 3 4 5 2 2 2 2" xfId="20080"/>
    <cellStyle name="RowTitles1-Detail 4 3 4 5 2 2 3" xfId="20081"/>
    <cellStyle name="RowTitles1-Detail 4 3 4 5 2 3" xfId="20082"/>
    <cellStyle name="RowTitles1-Detail 4 3 4 5 2 3 2" xfId="20083"/>
    <cellStyle name="RowTitles1-Detail 4 3 4 5 2 3 2 2" xfId="20084"/>
    <cellStyle name="RowTitles1-Detail 4 3 4 5 2 4" xfId="20085"/>
    <cellStyle name="RowTitles1-Detail 4 3 4 5 2 4 2" xfId="20086"/>
    <cellStyle name="RowTitles1-Detail 4 3 4 5 2 5" xfId="20087"/>
    <cellStyle name="RowTitles1-Detail 4 3 4 5 3" xfId="20088"/>
    <cellStyle name="RowTitles1-Detail 4 3 4 5 3 2" xfId="20089"/>
    <cellStyle name="RowTitles1-Detail 4 3 4 5 3 2 2" xfId="20090"/>
    <cellStyle name="RowTitles1-Detail 4 3 4 5 3 2 2 2" xfId="20091"/>
    <cellStyle name="RowTitles1-Detail 4 3 4 5 3 2 3" xfId="20092"/>
    <cellStyle name="RowTitles1-Detail 4 3 4 5 3 3" xfId="20093"/>
    <cellStyle name="RowTitles1-Detail 4 3 4 5 3 3 2" xfId="20094"/>
    <cellStyle name="RowTitles1-Detail 4 3 4 5 3 3 2 2" xfId="20095"/>
    <cellStyle name="RowTitles1-Detail 4 3 4 5 3 4" xfId="20096"/>
    <cellStyle name="RowTitles1-Detail 4 3 4 5 3 4 2" xfId="20097"/>
    <cellStyle name="RowTitles1-Detail 4 3 4 5 3 5" xfId="20098"/>
    <cellStyle name="RowTitles1-Detail 4 3 4 5 4" xfId="20099"/>
    <cellStyle name="RowTitles1-Detail 4 3 4 5 4 2" xfId="20100"/>
    <cellStyle name="RowTitles1-Detail 4 3 4 5 4 2 2" xfId="20101"/>
    <cellStyle name="RowTitles1-Detail 4 3 4 5 4 3" xfId="20102"/>
    <cellStyle name="RowTitles1-Detail 4 3 4 5 5" xfId="20103"/>
    <cellStyle name="RowTitles1-Detail 4 3 4 5 5 2" xfId="20104"/>
    <cellStyle name="RowTitles1-Detail 4 3 4 5 5 2 2" xfId="20105"/>
    <cellStyle name="RowTitles1-Detail 4 3 4 5 6" xfId="20106"/>
    <cellStyle name="RowTitles1-Detail 4 3 4 5 6 2" xfId="20107"/>
    <cellStyle name="RowTitles1-Detail 4 3 4 5 7" xfId="20108"/>
    <cellStyle name="RowTitles1-Detail 4 3 4 6" xfId="20109"/>
    <cellStyle name="RowTitles1-Detail 4 3 4 6 2" xfId="20110"/>
    <cellStyle name="RowTitles1-Detail 4 3 4 6 2 2" xfId="20111"/>
    <cellStyle name="RowTitles1-Detail 4 3 4 6 2 2 2" xfId="20112"/>
    <cellStyle name="RowTitles1-Detail 4 3 4 6 2 2 2 2" xfId="20113"/>
    <cellStyle name="RowTitles1-Detail 4 3 4 6 2 2 3" xfId="20114"/>
    <cellStyle name="RowTitles1-Detail 4 3 4 6 2 3" xfId="20115"/>
    <cellStyle name="RowTitles1-Detail 4 3 4 6 2 3 2" xfId="20116"/>
    <cellStyle name="RowTitles1-Detail 4 3 4 6 2 3 2 2" xfId="20117"/>
    <cellStyle name="RowTitles1-Detail 4 3 4 6 2 4" xfId="20118"/>
    <cellStyle name="RowTitles1-Detail 4 3 4 6 2 4 2" xfId="20119"/>
    <cellStyle name="RowTitles1-Detail 4 3 4 6 2 5" xfId="20120"/>
    <cellStyle name="RowTitles1-Detail 4 3 4 6 3" xfId="20121"/>
    <cellStyle name="RowTitles1-Detail 4 3 4 6 3 2" xfId="20122"/>
    <cellStyle name="RowTitles1-Detail 4 3 4 6 3 2 2" xfId="20123"/>
    <cellStyle name="RowTitles1-Detail 4 3 4 6 3 2 2 2" xfId="20124"/>
    <cellStyle name="RowTitles1-Detail 4 3 4 6 3 2 3" xfId="20125"/>
    <cellStyle name="RowTitles1-Detail 4 3 4 6 3 3" xfId="20126"/>
    <cellStyle name="RowTitles1-Detail 4 3 4 6 3 3 2" xfId="20127"/>
    <cellStyle name="RowTitles1-Detail 4 3 4 6 3 3 2 2" xfId="20128"/>
    <cellStyle name="RowTitles1-Detail 4 3 4 6 3 4" xfId="20129"/>
    <cellStyle name="RowTitles1-Detail 4 3 4 6 3 4 2" xfId="20130"/>
    <cellStyle name="RowTitles1-Detail 4 3 4 6 3 5" xfId="20131"/>
    <cellStyle name="RowTitles1-Detail 4 3 4 6 4" xfId="20132"/>
    <cellStyle name="RowTitles1-Detail 4 3 4 6 4 2" xfId="20133"/>
    <cellStyle name="RowTitles1-Detail 4 3 4 6 4 2 2" xfId="20134"/>
    <cellStyle name="RowTitles1-Detail 4 3 4 6 4 3" xfId="20135"/>
    <cellStyle name="RowTitles1-Detail 4 3 4 6 5" xfId="20136"/>
    <cellStyle name="RowTitles1-Detail 4 3 4 6 5 2" xfId="20137"/>
    <cellStyle name="RowTitles1-Detail 4 3 4 6 5 2 2" xfId="20138"/>
    <cellStyle name="RowTitles1-Detail 4 3 4 6 6" xfId="20139"/>
    <cellStyle name="RowTitles1-Detail 4 3 4 6 6 2" xfId="20140"/>
    <cellStyle name="RowTitles1-Detail 4 3 4 6 7" xfId="20141"/>
    <cellStyle name="RowTitles1-Detail 4 3 4 7" xfId="20142"/>
    <cellStyle name="RowTitles1-Detail 4 3 4 7 2" xfId="20143"/>
    <cellStyle name="RowTitles1-Detail 4 3 4 7 2 2" xfId="20144"/>
    <cellStyle name="RowTitles1-Detail 4 3 4 7 2 2 2" xfId="20145"/>
    <cellStyle name="RowTitles1-Detail 4 3 4 7 2 3" xfId="20146"/>
    <cellStyle name="RowTitles1-Detail 4 3 4 7 3" xfId="20147"/>
    <cellStyle name="RowTitles1-Detail 4 3 4 7 3 2" xfId="20148"/>
    <cellStyle name="RowTitles1-Detail 4 3 4 7 3 2 2" xfId="20149"/>
    <cellStyle name="RowTitles1-Detail 4 3 4 7 4" xfId="20150"/>
    <cellStyle name="RowTitles1-Detail 4 3 4 7 4 2" xfId="20151"/>
    <cellStyle name="RowTitles1-Detail 4 3 4 7 5" xfId="20152"/>
    <cellStyle name="RowTitles1-Detail 4 3 4 8" xfId="20153"/>
    <cellStyle name="RowTitles1-Detail 4 3 4 8 2" xfId="20154"/>
    <cellStyle name="RowTitles1-Detail 4 3 4 9" xfId="20155"/>
    <cellStyle name="RowTitles1-Detail 4 3 4 9 2" xfId="20156"/>
    <cellStyle name="RowTitles1-Detail 4 3 4 9 2 2" xfId="20157"/>
    <cellStyle name="RowTitles1-Detail 4 3 4_STUD aligned by INSTIT" xfId="20158"/>
    <cellStyle name="RowTitles1-Detail 4 3 5" xfId="20159"/>
    <cellStyle name="RowTitles1-Detail 4 3 5 2" xfId="20160"/>
    <cellStyle name="RowTitles1-Detail 4 3 5 2 2" xfId="20161"/>
    <cellStyle name="RowTitles1-Detail 4 3 5 2 2 2" xfId="20162"/>
    <cellStyle name="RowTitles1-Detail 4 3 5 2 2 2 2" xfId="20163"/>
    <cellStyle name="RowTitles1-Detail 4 3 5 2 2 3" xfId="20164"/>
    <cellStyle name="RowTitles1-Detail 4 3 5 2 3" xfId="20165"/>
    <cellStyle name="RowTitles1-Detail 4 3 5 2 3 2" xfId="20166"/>
    <cellStyle name="RowTitles1-Detail 4 3 5 2 3 2 2" xfId="20167"/>
    <cellStyle name="RowTitles1-Detail 4 3 5 2 4" xfId="20168"/>
    <cellStyle name="RowTitles1-Detail 4 3 5 2 4 2" xfId="20169"/>
    <cellStyle name="RowTitles1-Detail 4 3 5 2 5" xfId="20170"/>
    <cellStyle name="RowTitles1-Detail 4 3 5 3" xfId="20171"/>
    <cellStyle name="RowTitles1-Detail 4 3 5 3 2" xfId="20172"/>
    <cellStyle name="RowTitles1-Detail 4 3 5 3 2 2" xfId="20173"/>
    <cellStyle name="RowTitles1-Detail 4 3 5 3 2 2 2" xfId="20174"/>
    <cellStyle name="RowTitles1-Detail 4 3 5 3 2 3" xfId="20175"/>
    <cellStyle name="RowTitles1-Detail 4 3 5 3 3" xfId="20176"/>
    <cellStyle name="RowTitles1-Detail 4 3 5 3 3 2" xfId="20177"/>
    <cellStyle name="RowTitles1-Detail 4 3 5 3 3 2 2" xfId="20178"/>
    <cellStyle name="RowTitles1-Detail 4 3 5 3 4" xfId="20179"/>
    <cellStyle name="RowTitles1-Detail 4 3 5 3 4 2" xfId="20180"/>
    <cellStyle name="RowTitles1-Detail 4 3 5 3 5" xfId="20181"/>
    <cellStyle name="RowTitles1-Detail 4 3 5 4" xfId="20182"/>
    <cellStyle name="RowTitles1-Detail 4 3 5 4 2" xfId="20183"/>
    <cellStyle name="RowTitles1-Detail 4 3 5 5" xfId="20184"/>
    <cellStyle name="RowTitles1-Detail 4 3 5 5 2" xfId="20185"/>
    <cellStyle name="RowTitles1-Detail 4 3 5 5 2 2" xfId="20186"/>
    <cellStyle name="RowTitles1-Detail 4 3 5 5 3" xfId="20187"/>
    <cellStyle name="RowTitles1-Detail 4 3 5 6" xfId="20188"/>
    <cellStyle name="RowTitles1-Detail 4 3 5 6 2" xfId="20189"/>
    <cellStyle name="RowTitles1-Detail 4 3 5 6 2 2" xfId="20190"/>
    <cellStyle name="RowTitles1-Detail 4 3 6" xfId="20191"/>
    <cellStyle name="RowTitles1-Detail 4 3 6 2" xfId="20192"/>
    <cellStyle name="RowTitles1-Detail 4 3 6 2 2" xfId="20193"/>
    <cellStyle name="RowTitles1-Detail 4 3 6 2 2 2" xfId="20194"/>
    <cellStyle name="RowTitles1-Detail 4 3 6 2 2 2 2" xfId="20195"/>
    <cellStyle name="RowTitles1-Detail 4 3 6 2 2 3" xfId="20196"/>
    <cellStyle name="RowTitles1-Detail 4 3 6 2 3" xfId="20197"/>
    <cellStyle name="RowTitles1-Detail 4 3 6 2 3 2" xfId="20198"/>
    <cellStyle name="RowTitles1-Detail 4 3 6 2 3 2 2" xfId="20199"/>
    <cellStyle name="RowTitles1-Detail 4 3 6 2 4" xfId="20200"/>
    <cellStyle name="RowTitles1-Detail 4 3 6 2 4 2" xfId="20201"/>
    <cellStyle name="RowTitles1-Detail 4 3 6 2 5" xfId="20202"/>
    <cellStyle name="RowTitles1-Detail 4 3 6 3" xfId="20203"/>
    <cellStyle name="RowTitles1-Detail 4 3 6 3 2" xfId="20204"/>
    <cellStyle name="RowTitles1-Detail 4 3 6 3 2 2" xfId="20205"/>
    <cellStyle name="RowTitles1-Detail 4 3 6 3 2 2 2" xfId="20206"/>
    <cellStyle name="RowTitles1-Detail 4 3 6 3 2 3" xfId="20207"/>
    <cellStyle name="RowTitles1-Detail 4 3 6 3 3" xfId="20208"/>
    <cellStyle name="RowTitles1-Detail 4 3 6 3 3 2" xfId="20209"/>
    <cellStyle name="RowTitles1-Detail 4 3 6 3 3 2 2" xfId="20210"/>
    <cellStyle name="RowTitles1-Detail 4 3 6 3 4" xfId="20211"/>
    <cellStyle name="RowTitles1-Detail 4 3 6 3 4 2" xfId="20212"/>
    <cellStyle name="RowTitles1-Detail 4 3 6 3 5" xfId="20213"/>
    <cellStyle name="RowTitles1-Detail 4 3 6 4" xfId="20214"/>
    <cellStyle name="RowTitles1-Detail 4 3 6 4 2" xfId="20215"/>
    <cellStyle name="RowTitles1-Detail 4 3 6 5" xfId="20216"/>
    <cellStyle name="RowTitles1-Detail 4 3 6 5 2" xfId="20217"/>
    <cellStyle name="RowTitles1-Detail 4 3 6 5 2 2" xfId="20218"/>
    <cellStyle name="RowTitles1-Detail 4 3 6 6" xfId="20219"/>
    <cellStyle name="RowTitles1-Detail 4 3 6 6 2" xfId="20220"/>
    <cellStyle name="RowTitles1-Detail 4 3 6 7" xfId="20221"/>
    <cellStyle name="RowTitles1-Detail 4 3 7" xfId="20222"/>
    <cellStyle name="RowTitles1-Detail 4 3 7 2" xfId="20223"/>
    <cellStyle name="RowTitles1-Detail 4 3 7 2 2" xfId="20224"/>
    <cellStyle name="RowTitles1-Detail 4 3 7 2 2 2" xfId="20225"/>
    <cellStyle name="RowTitles1-Detail 4 3 7 2 2 2 2" xfId="20226"/>
    <cellStyle name="RowTitles1-Detail 4 3 7 2 2 3" xfId="20227"/>
    <cellStyle name="RowTitles1-Detail 4 3 7 2 3" xfId="20228"/>
    <cellStyle name="RowTitles1-Detail 4 3 7 2 3 2" xfId="20229"/>
    <cellStyle name="RowTitles1-Detail 4 3 7 2 3 2 2" xfId="20230"/>
    <cellStyle name="RowTitles1-Detail 4 3 7 2 4" xfId="20231"/>
    <cellStyle name="RowTitles1-Detail 4 3 7 2 4 2" xfId="20232"/>
    <cellStyle name="RowTitles1-Detail 4 3 7 2 5" xfId="20233"/>
    <cellStyle name="RowTitles1-Detail 4 3 7 3" xfId="20234"/>
    <cellStyle name="RowTitles1-Detail 4 3 7 3 2" xfId="20235"/>
    <cellStyle name="RowTitles1-Detail 4 3 7 3 2 2" xfId="20236"/>
    <cellStyle name="RowTitles1-Detail 4 3 7 3 2 2 2" xfId="20237"/>
    <cellStyle name="RowTitles1-Detail 4 3 7 3 2 3" xfId="20238"/>
    <cellStyle name="RowTitles1-Detail 4 3 7 3 3" xfId="20239"/>
    <cellStyle name="RowTitles1-Detail 4 3 7 3 3 2" xfId="20240"/>
    <cellStyle name="RowTitles1-Detail 4 3 7 3 3 2 2" xfId="20241"/>
    <cellStyle name="RowTitles1-Detail 4 3 7 3 4" xfId="20242"/>
    <cellStyle name="RowTitles1-Detail 4 3 7 3 4 2" xfId="20243"/>
    <cellStyle name="RowTitles1-Detail 4 3 7 3 5" xfId="20244"/>
    <cellStyle name="RowTitles1-Detail 4 3 7 4" xfId="20245"/>
    <cellStyle name="RowTitles1-Detail 4 3 7 4 2" xfId="20246"/>
    <cellStyle name="RowTitles1-Detail 4 3 7 5" xfId="20247"/>
    <cellStyle name="RowTitles1-Detail 4 3 7 5 2" xfId="20248"/>
    <cellStyle name="RowTitles1-Detail 4 3 7 5 2 2" xfId="20249"/>
    <cellStyle name="RowTitles1-Detail 4 3 7 5 3" xfId="20250"/>
    <cellStyle name="RowTitles1-Detail 4 3 7 6" xfId="20251"/>
    <cellStyle name="RowTitles1-Detail 4 3 7 6 2" xfId="20252"/>
    <cellStyle name="RowTitles1-Detail 4 3 7 6 2 2" xfId="20253"/>
    <cellStyle name="RowTitles1-Detail 4 3 7 7" xfId="20254"/>
    <cellStyle name="RowTitles1-Detail 4 3 7 7 2" xfId="20255"/>
    <cellStyle name="RowTitles1-Detail 4 3 7 8" xfId="20256"/>
    <cellStyle name="RowTitles1-Detail 4 3 8" xfId="20257"/>
    <cellStyle name="RowTitles1-Detail 4 3 8 2" xfId="20258"/>
    <cellStyle name="RowTitles1-Detail 4 3 8 2 2" xfId="20259"/>
    <cellStyle name="RowTitles1-Detail 4 3 8 2 2 2" xfId="20260"/>
    <cellStyle name="RowTitles1-Detail 4 3 8 2 2 2 2" xfId="20261"/>
    <cellStyle name="RowTitles1-Detail 4 3 8 2 2 3" xfId="20262"/>
    <cellStyle name="RowTitles1-Detail 4 3 8 2 3" xfId="20263"/>
    <cellStyle name="RowTitles1-Detail 4 3 8 2 3 2" xfId="20264"/>
    <cellStyle name="RowTitles1-Detail 4 3 8 2 3 2 2" xfId="20265"/>
    <cellStyle name="RowTitles1-Detail 4 3 8 2 4" xfId="20266"/>
    <cellStyle name="RowTitles1-Detail 4 3 8 2 4 2" xfId="20267"/>
    <cellStyle name="RowTitles1-Detail 4 3 8 2 5" xfId="20268"/>
    <cellStyle name="RowTitles1-Detail 4 3 8 3" xfId="20269"/>
    <cellStyle name="RowTitles1-Detail 4 3 8 3 2" xfId="20270"/>
    <cellStyle name="RowTitles1-Detail 4 3 8 3 2 2" xfId="20271"/>
    <cellStyle name="RowTitles1-Detail 4 3 8 3 2 2 2" xfId="20272"/>
    <cellStyle name="RowTitles1-Detail 4 3 8 3 2 3" xfId="20273"/>
    <cellStyle name="RowTitles1-Detail 4 3 8 3 3" xfId="20274"/>
    <cellStyle name="RowTitles1-Detail 4 3 8 3 3 2" xfId="20275"/>
    <cellStyle name="RowTitles1-Detail 4 3 8 3 3 2 2" xfId="20276"/>
    <cellStyle name="RowTitles1-Detail 4 3 8 3 4" xfId="20277"/>
    <cellStyle name="RowTitles1-Detail 4 3 8 3 4 2" xfId="20278"/>
    <cellStyle name="RowTitles1-Detail 4 3 8 3 5" xfId="20279"/>
    <cellStyle name="RowTitles1-Detail 4 3 8 4" xfId="20280"/>
    <cellStyle name="RowTitles1-Detail 4 3 8 4 2" xfId="20281"/>
    <cellStyle name="RowTitles1-Detail 4 3 8 4 2 2" xfId="20282"/>
    <cellStyle name="RowTitles1-Detail 4 3 8 4 3" xfId="20283"/>
    <cellStyle name="RowTitles1-Detail 4 3 8 5" xfId="20284"/>
    <cellStyle name="RowTitles1-Detail 4 3 8 5 2" xfId="20285"/>
    <cellStyle name="RowTitles1-Detail 4 3 8 5 2 2" xfId="20286"/>
    <cellStyle name="RowTitles1-Detail 4 3 8 6" xfId="20287"/>
    <cellStyle name="RowTitles1-Detail 4 3 8 6 2" xfId="20288"/>
    <cellStyle name="RowTitles1-Detail 4 3 8 7" xfId="20289"/>
    <cellStyle name="RowTitles1-Detail 4 3 9" xfId="20290"/>
    <cellStyle name="RowTitles1-Detail 4 3 9 2" xfId="20291"/>
    <cellStyle name="RowTitles1-Detail 4 3 9 2 2" xfId="20292"/>
    <cellStyle name="RowTitles1-Detail 4 3 9 2 2 2" xfId="20293"/>
    <cellStyle name="RowTitles1-Detail 4 3 9 2 2 2 2" xfId="20294"/>
    <cellStyle name="RowTitles1-Detail 4 3 9 2 2 3" xfId="20295"/>
    <cellStyle name="RowTitles1-Detail 4 3 9 2 3" xfId="20296"/>
    <cellStyle name="RowTitles1-Detail 4 3 9 2 3 2" xfId="20297"/>
    <cellStyle name="RowTitles1-Detail 4 3 9 2 3 2 2" xfId="20298"/>
    <cellStyle name="RowTitles1-Detail 4 3 9 2 4" xfId="20299"/>
    <cellStyle name="RowTitles1-Detail 4 3 9 2 4 2" xfId="20300"/>
    <cellStyle name="RowTitles1-Detail 4 3 9 2 5" xfId="20301"/>
    <cellStyle name="RowTitles1-Detail 4 3 9 3" xfId="20302"/>
    <cellStyle name="RowTitles1-Detail 4 3 9 3 2" xfId="20303"/>
    <cellStyle name="RowTitles1-Detail 4 3 9 3 2 2" xfId="20304"/>
    <cellStyle name="RowTitles1-Detail 4 3 9 3 2 2 2" xfId="20305"/>
    <cellStyle name="RowTitles1-Detail 4 3 9 3 2 3" xfId="20306"/>
    <cellStyle name="RowTitles1-Detail 4 3 9 3 3" xfId="20307"/>
    <cellStyle name="RowTitles1-Detail 4 3 9 3 3 2" xfId="20308"/>
    <cellStyle name="RowTitles1-Detail 4 3 9 3 3 2 2" xfId="20309"/>
    <cellStyle name="RowTitles1-Detail 4 3 9 3 4" xfId="20310"/>
    <cellStyle name="RowTitles1-Detail 4 3 9 3 4 2" xfId="20311"/>
    <cellStyle name="RowTitles1-Detail 4 3 9 3 5" xfId="20312"/>
    <cellStyle name="RowTitles1-Detail 4 3 9 4" xfId="20313"/>
    <cellStyle name="RowTitles1-Detail 4 3 9 4 2" xfId="20314"/>
    <cellStyle name="RowTitles1-Detail 4 3 9 4 2 2" xfId="20315"/>
    <cellStyle name="RowTitles1-Detail 4 3 9 4 3" xfId="20316"/>
    <cellStyle name="RowTitles1-Detail 4 3 9 5" xfId="20317"/>
    <cellStyle name="RowTitles1-Detail 4 3 9 5 2" xfId="20318"/>
    <cellStyle name="RowTitles1-Detail 4 3 9 5 2 2" xfId="20319"/>
    <cellStyle name="RowTitles1-Detail 4 3 9 6" xfId="20320"/>
    <cellStyle name="RowTitles1-Detail 4 3 9 6 2" xfId="20321"/>
    <cellStyle name="RowTitles1-Detail 4 3 9 7" xfId="20322"/>
    <cellStyle name="RowTitles1-Detail 4 3_STUD aligned by INSTIT" xfId="20323"/>
    <cellStyle name="RowTitles1-Detail 4 4" xfId="20324"/>
    <cellStyle name="RowTitles1-Detail 4 4 2" xfId="20325"/>
    <cellStyle name="RowTitles1-Detail 4 4 2 2" xfId="20326"/>
    <cellStyle name="RowTitles1-Detail 4 4 2 2 2" xfId="20327"/>
    <cellStyle name="RowTitles1-Detail 4 4 2 2 2 2" xfId="20328"/>
    <cellStyle name="RowTitles1-Detail 4 4 2 2 2 2 2" xfId="20329"/>
    <cellStyle name="RowTitles1-Detail 4 4 2 2 2 3" xfId="20330"/>
    <cellStyle name="RowTitles1-Detail 4 4 2 2 3" xfId="20331"/>
    <cellStyle name="RowTitles1-Detail 4 4 2 2 3 2" xfId="20332"/>
    <cellStyle name="RowTitles1-Detail 4 4 2 2 3 2 2" xfId="20333"/>
    <cellStyle name="RowTitles1-Detail 4 4 2 2 4" xfId="20334"/>
    <cellStyle name="RowTitles1-Detail 4 4 2 2 4 2" xfId="20335"/>
    <cellStyle name="RowTitles1-Detail 4 4 2 2 5" xfId="20336"/>
    <cellStyle name="RowTitles1-Detail 4 4 2 3" xfId="20337"/>
    <cellStyle name="RowTitles1-Detail 4 4 2 3 2" xfId="20338"/>
    <cellStyle name="RowTitles1-Detail 4 4 2 3 2 2" xfId="20339"/>
    <cellStyle name="RowTitles1-Detail 4 4 2 3 2 2 2" xfId="20340"/>
    <cellStyle name="RowTitles1-Detail 4 4 2 3 2 3" xfId="20341"/>
    <cellStyle name="RowTitles1-Detail 4 4 2 3 3" xfId="20342"/>
    <cellStyle name="RowTitles1-Detail 4 4 2 3 3 2" xfId="20343"/>
    <cellStyle name="RowTitles1-Detail 4 4 2 3 3 2 2" xfId="20344"/>
    <cellStyle name="RowTitles1-Detail 4 4 2 3 4" xfId="20345"/>
    <cellStyle name="RowTitles1-Detail 4 4 2 3 4 2" xfId="20346"/>
    <cellStyle name="RowTitles1-Detail 4 4 2 3 5" xfId="20347"/>
    <cellStyle name="RowTitles1-Detail 4 4 2 4" xfId="20348"/>
    <cellStyle name="RowTitles1-Detail 4 4 2 4 2" xfId="20349"/>
    <cellStyle name="RowTitles1-Detail 4 4 2 5" xfId="20350"/>
    <cellStyle name="RowTitles1-Detail 4 4 2 5 2" xfId="20351"/>
    <cellStyle name="RowTitles1-Detail 4 4 2 5 2 2" xfId="20352"/>
    <cellStyle name="RowTitles1-Detail 4 4 3" xfId="20353"/>
    <cellStyle name="RowTitles1-Detail 4 4 3 2" xfId="20354"/>
    <cellStyle name="RowTitles1-Detail 4 4 3 2 2" xfId="20355"/>
    <cellStyle name="RowTitles1-Detail 4 4 3 2 2 2" xfId="20356"/>
    <cellStyle name="RowTitles1-Detail 4 4 3 2 2 2 2" xfId="20357"/>
    <cellStyle name="RowTitles1-Detail 4 4 3 2 2 3" xfId="20358"/>
    <cellStyle name="RowTitles1-Detail 4 4 3 2 3" xfId="20359"/>
    <cellStyle name="RowTitles1-Detail 4 4 3 2 3 2" xfId="20360"/>
    <cellStyle name="RowTitles1-Detail 4 4 3 2 3 2 2" xfId="20361"/>
    <cellStyle name="RowTitles1-Detail 4 4 3 2 4" xfId="20362"/>
    <cellStyle name="RowTitles1-Detail 4 4 3 2 4 2" xfId="20363"/>
    <cellStyle name="RowTitles1-Detail 4 4 3 2 5" xfId="20364"/>
    <cellStyle name="RowTitles1-Detail 4 4 3 3" xfId="20365"/>
    <cellStyle name="RowTitles1-Detail 4 4 3 3 2" xfId="20366"/>
    <cellStyle name="RowTitles1-Detail 4 4 3 3 2 2" xfId="20367"/>
    <cellStyle name="RowTitles1-Detail 4 4 3 3 2 2 2" xfId="20368"/>
    <cellStyle name="RowTitles1-Detail 4 4 3 3 2 3" xfId="20369"/>
    <cellStyle name="RowTitles1-Detail 4 4 3 3 3" xfId="20370"/>
    <cellStyle name="RowTitles1-Detail 4 4 3 3 3 2" xfId="20371"/>
    <cellStyle name="RowTitles1-Detail 4 4 3 3 3 2 2" xfId="20372"/>
    <cellStyle name="RowTitles1-Detail 4 4 3 3 4" xfId="20373"/>
    <cellStyle name="RowTitles1-Detail 4 4 3 3 4 2" xfId="20374"/>
    <cellStyle name="RowTitles1-Detail 4 4 3 3 5" xfId="20375"/>
    <cellStyle name="RowTitles1-Detail 4 4 3 4" xfId="20376"/>
    <cellStyle name="RowTitles1-Detail 4 4 3 4 2" xfId="20377"/>
    <cellStyle name="RowTitles1-Detail 4 4 3 5" xfId="20378"/>
    <cellStyle name="RowTitles1-Detail 4 4 3 5 2" xfId="20379"/>
    <cellStyle name="RowTitles1-Detail 4 4 3 5 2 2" xfId="20380"/>
    <cellStyle name="RowTitles1-Detail 4 4 3 5 3" xfId="20381"/>
    <cellStyle name="RowTitles1-Detail 4 4 3 6" xfId="20382"/>
    <cellStyle name="RowTitles1-Detail 4 4 3 6 2" xfId="20383"/>
    <cellStyle name="RowTitles1-Detail 4 4 3 6 2 2" xfId="20384"/>
    <cellStyle name="RowTitles1-Detail 4 4 3 7" xfId="20385"/>
    <cellStyle name="RowTitles1-Detail 4 4 3 7 2" xfId="20386"/>
    <cellStyle name="RowTitles1-Detail 4 4 3 8" xfId="20387"/>
    <cellStyle name="RowTitles1-Detail 4 4 4" xfId="20388"/>
    <cellStyle name="RowTitles1-Detail 4 4 4 2" xfId="20389"/>
    <cellStyle name="RowTitles1-Detail 4 4 4 2 2" xfId="20390"/>
    <cellStyle name="RowTitles1-Detail 4 4 4 2 2 2" xfId="20391"/>
    <cellStyle name="RowTitles1-Detail 4 4 4 2 2 2 2" xfId="20392"/>
    <cellStyle name="RowTitles1-Detail 4 4 4 2 2 3" xfId="20393"/>
    <cellStyle name="RowTitles1-Detail 4 4 4 2 3" xfId="20394"/>
    <cellStyle name="RowTitles1-Detail 4 4 4 2 3 2" xfId="20395"/>
    <cellStyle name="RowTitles1-Detail 4 4 4 2 3 2 2" xfId="20396"/>
    <cellStyle name="RowTitles1-Detail 4 4 4 2 4" xfId="20397"/>
    <cellStyle name="RowTitles1-Detail 4 4 4 2 4 2" xfId="20398"/>
    <cellStyle name="RowTitles1-Detail 4 4 4 2 5" xfId="20399"/>
    <cellStyle name="RowTitles1-Detail 4 4 4 3" xfId="20400"/>
    <cellStyle name="RowTitles1-Detail 4 4 4 3 2" xfId="20401"/>
    <cellStyle name="RowTitles1-Detail 4 4 4 3 2 2" xfId="20402"/>
    <cellStyle name="RowTitles1-Detail 4 4 4 3 2 2 2" xfId="20403"/>
    <cellStyle name="RowTitles1-Detail 4 4 4 3 2 3" xfId="20404"/>
    <cellStyle name="RowTitles1-Detail 4 4 4 3 3" xfId="20405"/>
    <cellStyle name="RowTitles1-Detail 4 4 4 3 3 2" xfId="20406"/>
    <cellStyle name="RowTitles1-Detail 4 4 4 3 3 2 2" xfId="20407"/>
    <cellStyle name="RowTitles1-Detail 4 4 4 3 4" xfId="20408"/>
    <cellStyle name="RowTitles1-Detail 4 4 4 3 4 2" xfId="20409"/>
    <cellStyle name="RowTitles1-Detail 4 4 4 3 5" xfId="20410"/>
    <cellStyle name="RowTitles1-Detail 4 4 4 4" xfId="20411"/>
    <cellStyle name="RowTitles1-Detail 4 4 4 4 2" xfId="20412"/>
    <cellStyle name="RowTitles1-Detail 4 4 4 4 2 2" xfId="20413"/>
    <cellStyle name="RowTitles1-Detail 4 4 4 4 3" xfId="20414"/>
    <cellStyle name="RowTitles1-Detail 4 4 4 5" xfId="20415"/>
    <cellStyle name="RowTitles1-Detail 4 4 4 5 2" xfId="20416"/>
    <cellStyle name="RowTitles1-Detail 4 4 4 5 2 2" xfId="20417"/>
    <cellStyle name="RowTitles1-Detail 4 4 4 6" xfId="20418"/>
    <cellStyle name="RowTitles1-Detail 4 4 4 6 2" xfId="20419"/>
    <cellStyle name="RowTitles1-Detail 4 4 4 7" xfId="20420"/>
    <cellStyle name="RowTitles1-Detail 4 4 5" xfId="20421"/>
    <cellStyle name="RowTitles1-Detail 4 4 5 2" xfId="20422"/>
    <cellStyle name="RowTitles1-Detail 4 4 5 2 2" xfId="20423"/>
    <cellStyle name="RowTitles1-Detail 4 4 5 2 2 2" xfId="20424"/>
    <cellStyle name="RowTitles1-Detail 4 4 5 2 2 2 2" xfId="20425"/>
    <cellStyle name="RowTitles1-Detail 4 4 5 2 2 3" xfId="20426"/>
    <cellStyle name="RowTitles1-Detail 4 4 5 2 3" xfId="20427"/>
    <cellStyle name="RowTitles1-Detail 4 4 5 2 3 2" xfId="20428"/>
    <cellStyle name="RowTitles1-Detail 4 4 5 2 3 2 2" xfId="20429"/>
    <cellStyle name="RowTitles1-Detail 4 4 5 2 4" xfId="20430"/>
    <cellStyle name="RowTitles1-Detail 4 4 5 2 4 2" xfId="20431"/>
    <cellStyle name="RowTitles1-Detail 4 4 5 2 5" xfId="20432"/>
    <cellStyle name="RowTitles1-Detail 4 4 5 3" xfId="20433"/>
    <cellStyle name="RowTitles1-Detail 4 4 5 3 2" xfId="20434"/>
    <cellStyle name="RowTitles1-Detail 4 4 5 3 2 2" xfId="20435"/>
    <cellStyle name="RowTitles1-Detail 4 4 5 3 2 2 2" xfId="20436"/>
    <cellStyle name="RowTitles1-Detail 4 4 5 3 2 3" xfId="20437"/>
    <cellStyle name="RowTitles1-Detail 4 4 5 3 3" xfId="20438"/>
    <cellStyle name="RowTitles1-Detail 4 4 5 3 3 2" xfId="20439"/>
    <cellStyle name="RowTitles1-Detail 4 4 5 3 3 2 2" xfId="20440"/>
    <cellStyle name="RowTitles1-Detail 4 4 5 3 4" xfId="20441"/>
    <cellStyle name="RowTitles1-Detail 4 4 5 3 4 2" xfId="20442"/>
    <cellStyle name="RowTitles1-Detail 4 4 5 3 5" xfId="20443"/>
    <cellStyle name="RowTitles1-Detail 4 4 5 4" xfId="20444"/>
    <cellStyle name="RowTitles1-Detail 4 4 5 4 2" xfId="20445"/>
    <cellStyle name="RowTitles1-Detail 4 4 5 4 2 2" xfId="20446"/>
    <cellStyle name="RowTitles1-Detail 4 4 5 4 3" xfId="20447"/>
    <cellStyle name="RowTitles1-Detail 4 4 5 5" xfId="20448"/>
    <cellStyle name="RowTitles1-Detail 4 4 5 5 2" xfId="20449"/>
    <cellStyle name="RowTitles1-Detail 4 4 5 5 2 2" xfId="20450"/>
    <cellStyle name="RowTitles1-Detail 4 4 5 6" xfId="20451"/>
    <cellStyle name="RowTitles1-Detail 4 4 5 6 2" xfId="20452"/>
    <cellStyle name="RowTitles1-Detail 4 4 5 7" xfId="20453"/>
    <cellStyle name="RowTitles1-Detail 4 4 6" xfId="20454"/>
    <cellStyle name="RowTitles1-Detail 4 4 6 2" xfId="20455"/>
    <cellStyle name="RowTitles1-Detail 4 4 6 2 2" xfId="20456"/>
    <cellStyle name="RowTitles1-Detail 4 4 6 2 2 2" xfId="20457"/>
    <cellStyle name="RowTitles1-Detail 4 4 6 2 2 2 2" xfId="20458"/>
    <cellStyle name="RowTitles1-Detail 4 4 6 2 2 3" xfId="20459"/>
    <cellStyle name="RowTitles1-Detail 4 4 6 2 3" xfId="20460"/>
    <cellStyle name="RowTitles1-Detail 4 4 6 2 3 2" xfId="20461"/>
    <cellStyle name="RowTitles1-Detail 4 4 6 2 3 2 2" xfId="20462"/>
    <cellStyle name="RowTitles1-Detail 4 4 6 2 4" xfId="20463"/>
    <cellStyle name="RowTitles1-Detail 4 4 6 2 4 2" xfId="20464"/>
    <cellStyle name="RowTitles1-Detail 4 4 6 2 5" xfId="20465"/>
    <cellStyle name="RowTitles1-Detail 4 4 6 3" xfId="20466"/>
    <cellStyle name="RowTitles1-Detail 4 4 6 3 2" xfId="20467"/>
    <cellStyle name="RowTitles1-Detail 4 4 6 3 2 2" xfId="20468"/>
    <cellStyle name="RowTitles1-Detail 4 4 6 3 2 2 2" xfId="20469"/>
    <cellStyle name="RowTitles1-Detail 4 4 6 3 2 3" xfId="20470"/>
    <cellStyle name="RowTitles1-Detail 4 4 6 3 3" xfId="20471"/>
    <cellStyle name="RowTitles1-Detail 4 4 6 3 3 2" xfId="20472"/>
    <cellStyle name="RowTitles1-Detail 4 4 6 3 3 2 2" xfId="20473"/>
    <cellStyle name="RowTitles1-Detail 4 4 6 3 4" xfId="20474"/>
    <cellStyle name="RowTitles1-Detail 4 4 6 3 4 2" xfId="20475"/>
    <cellStyle name="RowTitles1-Detail 4 4 6 3 5" xfId="20476"/>
    <cellStyle name="RowTitles1-Detail 4 4 6 4" xfId="20477"/>
    <cellStyle name="RowTitles1-Detail 4 4 6 4 2" xfId="20478"/>
    <cellStyle name="RowTitles1-Detail 4 4 6 4 2 2" xfId="20479"/>
    <cellStyle name="RowTitles1-Detail 4 4 6 4 3" xfId="20480"/>
    <cellStyle name="RowTitles1-Detail 4 4 6 5" xfId="20481"/>
    <cellStyle name="RowTitles1-Detail 4 4 6 5 2" xfId="20482"/>
    <cellStyle name="RowTitles1-Detail 4 4 6 5 2 2" xfId="20483"/>
    <cellStyle name="RowTitles1-Detail 4 4 6 6" xfId="20484"/>
    <cellStyle name="RowTitles1-Detail 4 4 6 6 2" xfId="20485"/>
    <cellStyle name="RowTitles1-Detail 4 4 6 7" xfId="20486"/>
    <cellStyle name="RowTitles1-Detail 4 4 7" xfId="20487"/>
    <cellStyle name="RowTitles1-Detail 4 4 7 2" xfId="20488"/>
    <cellStyle name="RowTitles1-Detail 4 4 7 2 2" xfId="20489"/>
    <cellStyle name="RowTitles1-Detail 4 4 7 2 2 2" xfId="20490"/>
    <cellStyle name="RowTitles1-Detail 4 4 7 2 3" xfId="20491"/>
    <cellStyle name="RowTitles1-Detail 4 4 7 3" xfId="20492"/>
    <cellStyle name="RowTitles1-Detail 4 4 7 3 2" xfId="20493"/>
    <cellStyle name="RowTitles1-Detail 4 4 7 3 2 2" xfId="20494"/>
    <cellStyle name="RowTitles1-Detail 4 4 7 4" xfId="20495"/>
    <cellStyle name="RowTitles1-Detail 4 4 7 4 2" xfId="20496"/>
    <cellStyle name="RowTitles1-Detail 4 4 7 5" xfId="20497"/>
    <cellStyle name="RowTitles1-Detail 4 4 8" xfId="20498"/>
    <cellStyle name="RowTitles1-Detail 4 4 8 2" xfId="20499"/>
    <cellStyle name="RowTitles1-Detail 4 4 9" xfId="20500"/>
    <cellStyle name="RowTitles1-Detail 4 4 9 2" xfId="20501"/>
    <cellStyle name="RowTitles1-Detail 4 4 9 2 2" xfId="20502"/>
    <cellStyle name="RowTitles1-Detail 4 4_STUD aligned by INSTIT" xfId="20503"/>
    <cellStyle name="RowTitles1-Detail 4 5" xfId="20504"/>
    <cellStyle name="RowTitles1-Detail 4 5 2" xfId="20505"/>
    <cellStyle name="RowTitles1-Detail 4 5 2 2" xfId="20506"/>
    <cellStyle name="RowTitles1-Detail 4 5 2 2 2" xfId="20507"/>
    <cellStyle name="RowTitles1-Detail 4 5 2 2 2 2" xfId="20508"/>
    <cellStyle name="RowTitles1-Detail 4 5 2 2 2 2 2" xfId="20509"/>
    <cellStyle name="RowTitles1-Detail 4 5 2 2 2 3" xfId="20510"/>
    <cellStyle name="RowTitles1-Detail 4 5 2 2 3" xfId="20511"/>
    <cellStyle name="RowTitles1-Detail 4 5 2 2 3 2" xfId="20512"/>
    <cellStyle name="RowTitles1-Detail 4 5 2 2 3 2 2" xfId="20513"/>
    <cellStyle name="RowTitles1-Detail 4 5 2 2 4" xfId="20514"/>
    <cellStyle name="RowTitles1-Detail 4 5 2 2 4 2" xfId="20515"/>
    <cellStyle name="RowTitles1-Detail 4 5 2 2 5" xfId="20516"/>
    <cellStyle name="RowTitles1-Detail 4 5 2 3" xfId="20517"/>
    <cellStyle name="RowTitles1-Detail 4 5 2 3 2" xfId="20518"/>
    <cellStyle name="RowTitles1-Detail 4 5 2 3 2 2" xfId="20519"/>
    <cellStyle name="RowTitles1-Detail 4 5 2 3 2 2 2" xfId="20520"/>
    <cellStyle name="RowTitles1-Detail 4 5 2 3 2 3" xfId="20521"/>
    <cellStyle name="RowTitles1-Detail 4 5 2 3 3" xfId="20522"/>
    <cellStyle name="RowTitles1-Detail 4 5 2 3 3 2" xfId="20523"/>
    <cellStyle name="RowTitles1-Detail 4 5 2 3 3 2 2" xfId="20524"/>
    <cellStyle name="RowTitles1-Detail 4 5 2 3 4" xfId="20525"/>
    <cellStyle name="RowTitles1-Detail 4 5 2 3 4 2" xfId="20526"/>
    <cellStyle name="RowTitles1-Detail 4 5 2 3 5" xfId="20527"/>
    <cellStyle name="RowTitles1-Detail 4 5 2 4" xfId="20528"/>
    <cellStyle name="RowTitles1-Detail 4 5 2 4 2" xfId="20529"/>
    <cellStyle name="RowTitles1-Detail 4 5 2 5" xfId="20530"/>
    <cellStyle name="RowTitles1-Detail 4 5 2 5 2" xfId="20531"/>
    <cellStyle name="RowTitles1-Detail 4 5 2 5 2 2" xfId="20532"/>
    <cellStyle name="RowTitles1-Detail 4 5 2 5 3" xfId="20533"/>
    <cellStyle name="RowTitles1-Detail 4 5 2 6" xfId="20534"/>
    <cellStyle name="RowTitles1-Detail 4 5 2 6 2" xfId="20535"/>
    <cellStyle name="RowTitles1-Detail 4 5 2 6 2 2" xfId="20536"/>
    <cellStyle name="RowTitles1-Detail 4 5 2 7" xfId="20537"/>
    <cellStyle name="RowTitles1-Detail 4 5 2 7 2" xfId="20538"/>
    <cellStyle name="RowTitles1-Detail 4 5 2 8" xfId="20539"/>
    <cellStyle name="RowTitles1-Detail 4 5 3" xfId="20540"/>
    <cellStyle name="RowTitles1-Detail 4 5 3 2" xfId="20541"/>
    <cellStyle name="RowTitles1-Detail 4 5 3 2 2" xfId="20542"/>
    <cellStyle name="RowTitles1-Detail 4 5 3 2 2 2" xfId="20543"/>
    <cellStyle name="RowTitles1-Detail 4 5 3 2 2 2 2" xfId="20544"/>
    <cellStyle name="RowTitles1-Detail 4 5 3 2 2 3" xfId="20545"/>
    <cellStyle name="RowTitles1-Detail 4 5 3 2 3" xfId="20546"/>
    <cellStyle name="RowTitles1-Detail 4 5 3 2 3 2" xfId="20547"/>
    <cellStyle name="RowTitles1-Detail 4 5 3 2 3 2 2" xfId="20548"/>
    <cellStyle name="RowTitles1-Detail 4 5 3 2 4" xfId="20549"/>
    <cellStyle name="RowTitles1-Detail 4 5 3 2 4 2" xfId="20550"/>
    <cellStyle name="RowTitles1-Detail 4 5 3 2 5" xfId="20551"/>
    <cellStyle name="RowTitles1-Detail 4 5 3 3" xfId="20552"/>
    <cellStyle name="RowTitles1-Detail 4 5 3 3 2" xfId="20553"/>
    <cellStyle name="RowTitles1-Detail 4 5 3 3 2 2" xfId="20554"/>
    <cellStyle name="RowTitles1-Detail 4 5 3 3 2 2 2" xfId="20555"/>
    <cellStyle name="RowTitles1-Detail 4 5 3 3 2 3" xfId="20556"/>
    <cellStyle name="RowTitles1-Detail 4 5 3 3 3" xfId="20557"/>
    <cellStyle name="RowTitles1-Detail 4 5 3 3 3 2" xfId="20558"/>
    <cellStyle name="RowTitles1-Detail 4 5 3 3 3 2 2" xfId="20559"/>
    <cellStyle name="RowTitles1-Detail 4 5 3 3 4" xfId="20560"/>
    <cellStyle name="RowTitles1-Detail 4 5 3 3 4 2" xfId="20561"/>
    <cellStyle name="RowTitles1-Detail 4 5 3 3 5" xfId="20562"/>
    <cellStyle name="RowTitles1-Detail 4 5 3 4" xfId="20563"/>
    <cellStyle name="RowTitles1-Detail 4 5 3 4 2" xfId="20564"/>
    <cellStyle name="RowTitles1-Detail 4 5 3 5" xfId="20565"/>
    <cellStyle name="RowTitles1-Detail 4 5 3 5 2" xfId="20566"/>
    <cellStyle name="RowTitles1-Detail 4 5 3 5 2 2" xfId="20567"/>
    <cellStyle name="RowTitles1-Detail 4 5 4" xfId="20568"/>
    <cellStyle name="RowTitles1-Detail 4 5 4 2" xfId="20569"/>
    <cellStyle name="RowTitles1-Detail 4 5 4 2 2" xfId="20570"/>
    <cellStyle name="RowTitles1-Detail 4 5 4 2 2 2" xfId="20571"/>
    <cellStyle name="RowTitles1-Detail 4 5 4 2 2 2 2" xfId="20572"/>
    <cellStyle name="RowTitles1-Detail 4 5 4 2 2 3" xfId="20573"/>
    <cellStyle name="RowTitles1-Detail 4 5 4 2 3" xfId="20574"/>
    <cellStyle name="RowTitles1-Detail 4 5 4 2 3 2" xfId="20575"/>
    <cellStyle name="RowTitles1-Detail 4 5 4 2 3 2 2" xfId="20576"/>
    <cellStyle name="RowTitles1-Detail 4 5 4 2 4" xfId="20577"/>
    <cellStyle name="RowTitles1-Detail 4 5 4 2 4 2" xfId="20578"/>
    <cellStyle name="RowTitles1-Detail 4 5 4 2 5" xfId="20579"/>
    <cellStyle name="RowTitles1-Detail 4 5 4 3" xfId="20580"/>
    <cellStyle name="RowTitles1-Detail 4 5 4 3 2" xfId="20581"/>
    <cellStyle name="RowTitles1-Detail 4 5 4 3 2 2" xfId="20582"/>
    <cellStyle name="RowTitles1-Detail 4 5 4 3 2 2 2" xfId="20583"/>
    <cellStyle name="RowTitles1-Detail 4 5 4 3 2 3" xfId="20584"/>
    <cellStyle name="RowTitles1-Detail 4 5 4 3 3" xfId="20585"/>
    <cellStyle name="RowTitles1-Detail 4 5 4 3 3 2" xfId="20586"/>
    <cellStyle name="RowTitles1-Detail 4 5 4 3 3 2 2" xfId="20587"/>
    <cellStyle name="RowTitles1-Detail 4 5 4 3 4" xfId="20588"/>
    <cellStyle name="RowTitles1-Detail 4 5 4 3 4 2" xfId="20589"/>
    <cellStyle name="RowTitles1-Detail 4 5 4 3 5" xfId="20590"/>
    <cellStyle name="RowTitles1-Detail 4 5 4 4" xfId="20591"/>
    <cellStyle name="RowTitles1-Detail 4 5 4 4 2" xfId="20592"/>
    <cellStyle name="RowTitles1-Detail 4 5 4 4 2 2" xfId="20593"/>
    <cellStyle name="RowTitles1-Detail 4 5 4 4 3" xfId="20594"/>
    <cellStyle name="RowTitles1-Detail 4 5 4 5" xfId="20595"/>
    <cellStyle name="RowTitles1-Detail 4 5 4 5 2" xfId="20596"/>
    <cellStyle name="RowTitles1-Detail 4 5 4 5 2 2" xfId="20597"/>
    <cellStyle name="RowTitles1-Detail 4 5 4 6" xfId="20598"/>
    <cellStyle name="RowTitles1-Detail 4 5 4 6 2" xfId="20599"/>
    <cellStyle name="RowTitles1-Detail 4 5 4 7" xfId="20600"/>
    <cellStyle name="RowTitles1-Detail 4 5 5" xfId="20601"/>
    <cellStyle name="RowTitles1-Detail 4 5 5 2" xfId="20602"/>
    <cellStyle name="RowTitles1-Detail 4 5 5 2 2" xfId="20603"/>
    <cellStyle name="RowTitles1-Detail 4 5 5 2 2 2" xfId="20604"/>
    <cellStyle name="RowTitles1-Detail 4 5 5 2 2 2 2" xfId="20605"/>
    <cellStyle name="RowTitles1-Detail 4 5 5 2 2 3" xfId="20606"/>
    <cellStyle name="RowTitles1-Detail 4 5 5 2 3" xfId="20607"/>
    <cellStyle name="RowTitles1-Detail 4 5 5 2 3 2" xfId="20608"/>
    <cellStyle name="RowTitles1-Detail 4 5 5 2 3 2 2" xfId="20609"/>
    <cellStyle name="RowTitles1-Detail 4 5 5 2 4" xfId="20610"/>
    <cellStyle name="RowTitles1-Detail 4 5 5 2 4 2" xfId="20611"/>
    <cellStyle name="RowTitles1-Detail 4 5 5 2 5" xfId="20612"/>
    <cellStyle name="RowTitles1-Detail 4 5 5 3" xfId="20613"/>
    <cellStyle name="RowTitles1-Detail 4 5 5 3 2" xfId="20614"/>
    <cellStyle name="RowTitles1-Detail 4 5 5 3 2 2" xfId="20615"/>
    <cellStyle name="RowTitles1-Detail 4 5 5 3 2 2 2" xfId="20616"/>
    <cellStyle name="RowTitles1-Detail 4 5 5 3 2 3" xfId="20617"/>
    <cellStyle name="RowTitles1-Detail 4 5 5 3 3" xfId="20618"/>
    <cellStyle name="RowTitles1-Detail 4 5 5 3 3 2" xfId="20619"/>
    <cellStyle name="RowTitles1-Detail 4 5 5 3 3 2 2" xfId="20620"/>
    <cellStyle name="RowTitles1-Detail 4 5 5 3 4" xfId="20621"/>
    <cellStyle name="RowTitles1-Detail 4 5 5 3 4 2" xfId="20622"/>
    <cellStyle name="RowTitles1-Detail 4 5 5 3 5" xfId="20623"/>
    <cellStyle name="RowTitles1-Detail 4 5 5 4" xfId="20624"/>
    <cellStyle name="RowTitles1-Detail 4 5 5 4 2" xfId="20625"/>
    <cellStyle name="RowTitles1-Detail 4 5 5 4 2 2" xfId="20626"/>
    <cellStyle name="RowTitles1-Detail 4 5 5 4 3" xfId="20627"/>
    <cellStyle name="RowTitles1-Detail 4 5 5 5" xfId="20628"/>
    <cellStyle name="RowTitles1-Detail 4 5 5 5 2" xfId="20629"/>
    <cellStyle name="RowTitles1-Detail 4 5 5 5 2 2" xfId="20630"/>
    <cellStyle name="RowTitles1-Detail 4 5 5 6" xfId="20631"/>
    <cellStyle name="RowTitles1-Detail 4 5 5 6 2" xfId="20632"/>
    <cellStyle name="RowTitles1-Detail 4 5 5 7" xfId="20633"/>
    <cellStyle name="RowTitles1-Detail 4 5 6" xfId="20634"/>
    <cellStyle name="RowTitles1-Detail 4 5 6 2" xfId="20635"/>
    <cellStyle name="RowTitles1-Detail 4 5 6 2 2" xfId="20636"/>
    <cellStyle name="RowTitles1-Detail 4 5 6 2 2 2" xfId="20637"/>
    <cellStyle name="RowTitles1-Detail 4 5 6 2 2 2 2" xfId="20638"/>
    <cellStyle name="RowTitles1-Detail 4 5 6 2 2 3" xfId="20639"/>
    <cellStyle name="RowTitles1-Detail 4 5 6 2 3" xfId="20640"/>
    <cellStyle name="RowTitles1-Detail 4 5 6 2 3 2" xfId="20641"/>
    <cellStyle name="RowTitles1-Detail 4 5 6 2 3 2 2" xfId="20642"/>
    <cellStyle name="RowTitles1-Detail 4 5 6 2 4" xfId="20643"/>
    <cellStyle name="RowTitles1-Detail 4 5 6 2 4 2" xfId="20644"/>
    <cellStyle name="RowTitles1-Detail 4 5 6 2 5" xfId="20645"/>
    <cellStyle name="RowTitles1-Detail 4 5 6 3" xfId="20646"/>
    <cellStyle name="RowTitles1-Detail 4 5 6 3 2" xfId="20647"/>
    <cellStyle name="RowTitles1-Detail 4 5 6 3 2 2" xfId="20648"/>
    <cellStyle name="RowTitles1-Detail 4 5 6 3 2 2 2" xfId="20649"/>
    <cellStyle name="RowTitles1-Detail 4 5 6 3 2 3" xfId="20650"/>
    <cellStyle name="RowTitles1-Detail 4 5 6 3 3" xfId="20651"/>
    <cellStyle name="RowTitles1-Detail 4 5 6 3 3 2" xfId="20652"/>
    <cellStyle name="RowTitles1-Detail 4 5 6 3 3 2 2" xfId="20653"/>
    <cellStyle name="RowTitles1-Detail 4 5 6 3 4" xfId="20654"/>
    <cellStyle name="RowTitles1-Detail 4 5 6 3 4 2" xfId="20655"/>
    <cellStyle name="RowTitles1-Detail 4 5 6 3 5" xfId="20656"/>
    <cellStyle name="RowTitles1-Detail 4 5 6 4" xfId="20657"/>
    <cellStyle name="RowTitles1-Detail 4 5 6 4 2" xfId="20658"/>
    <cellStyle name="RowTitles1-Detail 4 5 6 4 2 2" xfId="20659"/>
    <cellStyle name="RowTitles1-Detail 4 5 6 4 3" xfId="20660"/>
    <cellStyle name="RowTitles1-Detail 4 5 6 5" xfId="20661"/>
    <cellStyle name="RowTitles1-Detail 4 5 6 5 2" xfId="20662"/>
    <cellStyle name="RowTitles1-Detail 4 5 6 5 2 2" xfId="20663"/>
    <cellStyle name="RowTitles1-Detail 4 5 6 6" xfId="20664"/>
    <cellStyle name="RowTitles1-Detail 4 5 6 6 2" xfId="20665"/>
    <cellStyle name="RowTitles1-Detail 4 5 6 7" xfId="20666"/>
    <cellStyle name="RowTitles1-Detail 4 5 7" xfId="20667"/>
    <cellStyle name="RowTitles1-Detail 4 5 7 2" xfId="20668"/>
    <cellStyle name="RowTitles1-Detail 4 5 7 2 2" xfId="20669"/>
    <cellStyle name="RowTitles1-Detail 4 5 7 2 2 2" xfId="20670"/>
    <cellStyle name="RowTitles1-Detail 4 5 7 2 3" xfId="20671"/>
    <cellStyle name="RowTitles1-Detail 4 5 7 3" xfId="20672"/>
    <cellStyle name="RowTitles1-Detail 4 5 7 3 2" xfId="20673"/>
    <cellStyle name="RowTitles1-Detail 4 5 7 3 2 2" xfId="20674"/>
    <cellStyle name="RowTitles1-Detail 4 5 7 4" xfId="20675"/>
    <cellStyle name="RowTitles1-Detail 4 5 7 4 2" xfId="20676"/>
    <cellStyle name="RowTitles1-Detail 4 5 7 5" xfId="20677"/>
    <cellStyle name="RowTitles1-Detail 4 5 8" xfId="20678"/>
    <cellStyle name="RowTitles1-Detail 4 5 8 2" xfId="20679"/>
    <cellStyle name="RowTitles1-Detail 4 5 8 2 2" xfId="20680"/>
    <cellStyle name="RowTitles1-Detail 4 5 8 2 2 2" xfId="20681"/>
    <cellStyle name="RowTitles1-Detail 4 5 8 2 3" xfId="20682"/>
    <cellStyle name="RowTitles1-Detail 4 5 8 3" xfId="20683"/>
    <cellStyle name="RowTitles1-Detail 4 5 8 3 2" xfId="20684"/>
    <cellStyle name="RowTitles1-Detail 4 5 8 3 2 2" xfId="20685"/>
    <cellStyle name="RowTitles1-Detail 4 5 8 4" xfId="20686"/>
    <cellStyle name="RowTitles1-Detail 4 5 8 4 2" xfId="20687"/>
    <cellStyle name="RowTitles1-Detail 4 5 8 5" xfId="20688"/>
    <cellStyle name="RowTitles1-Detail 4 5 9" xfId="20689"/>
    <cellStyle name="RowTitles1-Detail 4 5 9 2" xfId="20690"/>
    <cellStyle name="RowTitles1-Detail 4 5 9 2 2" xfId="20691"/>
    <cellStyle name="RowTitles1-Detail 4 5_STUD aligned by INSTIT" xfId="20692"/>
    <cellStyle name="RowTitles1-Detail 4 6" xfId="20693"/>
    <cellStyle name="RowTitles1-Detail 4 6 2" xfId="20694"/>
    <cellStyle name="RowTitles1-Detail 4 6 2 2" xfId="20695"/>
    <cellStyle name="RowTitles1-Detail 4 6 2 2 2" xfId="20696"/>
    <cellStyle name="RowTitles1-Detail 4 6 2 2 2 2" xfId="20697"/>
    <cellStyle name="RowTitles1-Detail 4 6 2 2 2 2 2" xfId="20698"/>
    <cellStyle name="RowTitles1-Detail 4 6 2 2 2 3" xfId="20699"/>
    <cellStyle name="RowTitles1-Detail 4 6 2 2 3" xfId="20700"/>
    <cellStyle name="RowTitles1-Detail 4 6 2 2 3 2" xfId="20701"/>
    <cellStyle name="RowTitles1-Detail 4 6 2 2 3 2 2" xfId="20702"/>
    <cellStyle name="RowTitles1-Detail 4 6 2 2 4" xfId="20703"/>
    <cellStyle name="RowTitles1-Detail 4 6 2 2 4 2" xfId="20704"/>
    <cellStyle name="RowTitles1-Detail 4 6 2 2 5" xfId="20705"/>
    <cellStyle name="RowTitles1-Detail 4 6 2 3" xfId="20706"/>
    <cellStyle name="RowTitles1-Detail 4 6 2 3 2" xfId="20707"/>
    <cellStyle name="RowTitles1-Detail 4 6 2 3 2 2" xfId="20708"/>
    <cellStyle name="RowTitles1-Detail 4 6 2 3 2 2 2" xfId="20709"/>
    <cellStyle name="RowTitles1-Detail 4 6 2 3 2 3" xfId="20710"/>
    <cellStyle name="RowTitles1-Detail 4 6 2 3 3" xfId="20711"/>
    <cellStyle name="RowTitles1-Detail 4 6 2 3 3 2" xfId="20712"/>
    <cellStyle name="RowTitles1-Detail 4 6 2 3 3 2 2" xfId="20713"/>
    <cellStyle name="RowTitles1-Detail 4 6 2 3 4" xfId="20714"/>
    <cellStyle name="RowTitles1-Detail 4 6 2 3 4 2" xfId="20715"/>
    <cellStyle name="RowTitles1-Detail 4 6 2 3 5" xfId="20716"/>
    <cellStyle name="RowTitles1-Detail 4 6 2 4" xfId="20717"/>
    <cellStyle name="RowTitles1-Detail 4 6 2 4 2" xfId="20718"/>
    <cellStyle name="RowTitles1-Detail 4 6 2 5" xfId="20719"/>
    <cellStyle name="RowTitles1-Detail 4 6 2 5 2" xfId="20720"/>
    <cellStyle name="RowTitles1-Detail 4 6 2 5 2 2" xfId="20721"/>
    <cellStyle name="RowTitles1-Detail 4 6 2 5 3" xfId="20722"/>
    <cellStyle name="RowTitles1-Detail 4 6 2 6" xfId="20723"/>
    <cellStyle name="RowTitles1-Detail 4 6 2 6 2" xfId="20724"/>
    <cellStyle name="RowTitles1-Detail 4 6 2 6 2 2" xfId="20725"/>
    <cellStyle name="RowTitles1-Detail 4 6 3" xfId="20726"/>
    <cellStyle name="RowTitles1-Detail 4 6 3 2" xfId="20727"/>
    <cellStyle name="RowTitles1-Detail 4 6 3 2 2" xfId="20728"/>
    <cellStyle name="RowTitles1-Detail 4 6 3 2 2 2" xfId="20729"/>
    <cellStyle name="RowTitles1-Detail 4 6 3 2 2 2 2" xfId="20730"/>
    <cellStyle name="RowTitles1-Detail 4 6 3 2 2 3" xfId="20731"/>
    <cellStyle name="RowTitles1-Detail 4 6 3 2 3" xfId="20732"/>
    <cellStyle name="RowTitles1-Detail 4 6 3 2 3 2" xfId="20733"/>
    <cellStyle name="RowTitles1-Detail 4 6 3 2 3 2 2" xfId="20734"/>
    <cellStyle name="RowTitles1-Detail 4 6 3 2 4" xfId="20735"/>
    <cellStyle name="RowTitles1-Detail 4 6 3 2 4 2" xfId="20736"/>
    <cellStyle name="RowTitles1-Detail 4 6 3 2 5" xfId="20737"/>
    <cellStyle name="RowTitles1-Detail 4 6 3 3" xfId="20738"/>
    <cellStyle name="RowTitles1-Detail 4 6 3 3 2" xfId="20739"/>
    <cellStyle name="RowTitles1-Detail 4 6 3 3 2 2" xfId="20740"/>
    <cellStyle name="RowTitles1-Detail 4 6 3 3 2 2 2" xfId="20741"/>
    <cellStyle name="RowTitles1-Detail 4 6 3 3 2 3" xfId="20742"/>
    <cellStyle name="RowTitles1-Detail 4 6 3 3 3" xfId="20743"/>
    <cellStyle name="RowTitles1-Detail 4 6 3 3 3 2" xfId="20744"/>
    <cellStyle name="RowTitles1-Detail 4 6 3 3 3 2 2" xfId="20745"/>
    <cellStyle name="RowTitles1-Detail 4 6 3 3 4" xfId="20746"/>
    <cellStyle name="RowTitles1-Detail 4 6 3 3 4 2" xfId="20747"/>
    <cellStyle name="RowTitles1-Detail 4 6 3 3 5" xfId="20748"/>
    <cellStyle name="RowTitles1-Detail 4 6 3 4" xfId="20749"/>
    <cellStyle name="RowTitles1-Detail 4 6 3 4 2" xfId="20750"/>
    <cellStyle name="RowTitles1-Detail 4 6 3 5" xfId="20751"/>
    <cellStyle name="RowTitles1-Detail 4 6 3 5 2" xfId="20752"/>
    <cellStyle name="RowTitles1-Detail 4 6 3 5 2 2" xfId="20753"/>
    <cellStyle name="RowTitles1-Detail 4 6 3 6" xfId="20754"/>
    <cellStyle name="RowTitles1-Detail 4 6 3 6 2" xfId="20755"/>
    <cellStyle name="RowTitles1-Detail 4 6 3 7" xfId="20756"/>
    <cellStyle name="RowTitles1-Detail 4 6 4" xfId="20757"/>
    <cellStyle name="RowTitles1-Detail 4 6 4 2" xfId="20758"/>
    <cellStyle name="RowTitles1-Detail 4 6 4 2 2" xfId="20759"/>
    <cellStyle name="RowTitles1-Detail 4 6 4 2 2 2" xfId="20760"/>
    <cellStyle name="RowTitles1-Detail 4 6 4 2 2 2 2" xfId="20761"/>
    <cellStyle name="RowTitles1-Detail 4 6 4 2 2 3" xfId="20762"/>
    <cellStyle name="RowTitles1-Detail 4 6 4 2 3" xfId="20763"/>
    <cellStyle name="RowTitles1-Detail 4 6 4 2 3 2" xfId="20764"/>
    <cellStyle name="RowTitles1-Detail 4 6 4 2 3 2 2" xfId="20765"/>
    <cellStyle name="RowTitles1-Detail 4 6 4 2 4" xfId="20766"/>
    <cellStyle name="RowTitles1-Detail 4 6 4 2 4 2" xfId="20767"/>
    <cellStyle name="RowTitles1-Detail 4 6 4 2 5" xfId="20768"/>
    <cellStyle name="RowTitles1-Detail 4 6 4 3" xfId="20769"/>
    <cellStyle name="RowTitles1-Detail 4 6 4 3 2" xfId="20770"/>
    <cellStyle name="RowTitles1-Detail 4 6 4 3 2 2" xfId="20771"/>
    <cellStyle name="RowTitles1-Detail 4 6 4 3 2 2 2" xfId="20772"/>
    <cellStyle name="RowTitles1-Detail 4 6 4 3 2 3" xfId="20773"/>
    <cellStyle name="RowTitles1-Detail 4 6 4 3 3" xfId="20774"/>
    <cellStyle name="RowTitles1-Detail 4 6 4 3 3 2" xfId="20775"/>
    <cellStyle name="RowTitles1-Detail 4 6 4 3 3 2 2" xfId="20776"/>
    <cellStyle name="RowTitles1-Detail 4 6 4 3 4" xfId="20777"/>
    <cellStyle name="RowTitles1-Detail 4 6 4 3 4 2" xfId="20778"/>
    <cellStyle name="RowTitles1-Detail 4 6 4 3 5" xfId="20779"/>
    <cellStyle name="RowTitles1-Detail 4 6 4 4" xfId="20780"/>
    <cellStyle name="RowTitles1-Detail 4 6 4 4 2" xfId="20781"/>
    <cellStyle name="RowTitles1-Detail 4 6 4 5" xfId="20782"/>
    <cellStyle name="RowTitles1-Detail 4 6 4 5 2" xfId="20783"/>
    <cellStyle name="RowTitles1-Detail 4 6 4 5 2 2" xfId="20784"/>
    <cellStyle name="RowTitles1-Detail 4 6 4 5 3" xfId="20785"/>
    <cellStyle name="RowTitles1-Detail 4 6 4 6" xfId="20786"/>
    <cellStyle name="RowTitles1-Detail 4 6 4 6 2" xfId="20787"/>
    <cellStyle name="RowTitles1-Detail 4 6 4 6 2 2" xfId="20788"/>
    <cellStyle name="RowTitles1-Detail 4 6 4 7" xfId="20789"/>
    <cellStyle name="RowTitles1-Detail 4 6 4 7 2" xfId="20790"/>
    <cellStyle name="RowTitles1-Detail 4 6 4 8" xfId="20791"/>
    <cellStyle name="RowTitles1-Detail 4 6 5" xfId="20792"/>
    <cellStyle name="RowTitles1-Detail 4 6 5 2" xfId="20793"/>
    <cellStyle name="RowTitles1-Detail 4 6 5 2 2" xfId="20794"/>
    <cellStyle name="RowTitles1-Detail 4 6 5 2 2 2" xfId="20795"/>
    <cellStyle name="RowTitles1-Detail 4 6 5 2 2 2 2" xfId="20796"/>
    <cellStyle name="RowTitles1-Detail 4 6 5 2 2 3" xfId="20797"/>
    <cellStyle name="RowTitles1-Detail 4 6 5 2 3" xfId="20798"/>
    <cellStyle name="RowTitles1-Detail 4 6 5 2 3 2" xfId="20799"/>
    <cellStyle name="RowTitles1-Detail 4 6 5 2 3 2 2" xfId="20800"/>
    <cellStyle name="RowTitles1-Detail 4 6 5 2 4" xfId="20801"/>
    <cellStyle name="RowTitles1-Detail 4 6 5 2 4 2" xfId="20802"/>
    <cellStyle name="RowTitles1-Detail 4 6 5 2 5" xfId="20803"/>
    <cellStyle name="RowTitles1-Detail 4 6 5 3" xfId="20804"/>
    <cellStyle name="RowTitles1-Detail 4 6 5 3 2" xfId="20805"/>
    <cellStyle name="RowTitles1-Detail 4 6 5 3 2 2" xfId="20806"/>
    <cellStyle name="RowTitles1-Detail 4 6 5 3 2 2 2" xfId="20807"/>
    <cellStyle name="RowTitles1-Detail 4 6 5 3 2 3" xfId="20808"/>
    <cellStyle name="RowTitles1-Detail 4 6 5 3 3" xfId="20809"/>
    <cellStyle name="RowTitles1-Detail 4 6 5 3 3 2" xfId="20810"/>
    <cellStyle name="RowTitles1-Detail 4 6 5 3 3 2 2" xfId="20811"/>
    <cellStyle name="RowTitles1-Detail 4 6 5 3 4" xfId="20812"/>
    <cellStyle name="RowTitles1-Detail 4 6 5 3 4 2" xfId="20813"/>
    <cellStyle name="RowTitles1-Detail 4 6 5 3 5" xfId="20814"/>
    <cellStyle name="RowTitles1-Detail 4 6 5 4" xfId="20815"/>
    <cellStyle name="RowTitles1-Detail 4 6 5 4 2" xfId="20816"/>
    <cellStyle name="RowTitles1-Detail 4 6 5 4 2 2" xfId="20817"/>
    <cellStyle name="RowTitles1-Detail 4 6 5 4 3" xfId="20818"/>
    <cellStyle name="RowTitles1-Detail 4 6 5 5" xfId="20819"/>
    <cellStyle name="RowTitles1-Detail 4 6 5 5 2" xfId="20820"/>
    <cellStyle name="RowTitles1-Detail 4 6 5 5 2 2" xfId="20821"/>
    <cellStyle name="RowTitles1-Detail 4 6 5 6" xfId="20822"/>
    <cellStyle name="RowTitles1-Detail 4 6 5 6 2" xfId="20823"/>
    <cellStyle name="RowTitles1-Detail 4 6 5 7" xfId="20824"/>
    <cellStyle name="RowTitles1-Detail 4 6 6" xfId="20825"/>
    <cellStyle name="RowTitles1-Detail 4 6 6 2" xfId="20826"/>
    <cellStyle name="RowTitles1-Detail 4 6 6 2 2" xfId="20827"/>
    <cellStyle name="RowTitles1-Detail 4 6 6 2 2 2" xfId="20828"/>
    <cellStyle name="RowTitles1-Detail 4 6 6 2 2 2 2" xfId="20829"/>
    <cellStyle name="RowTitles1-Detail 4 6 6 2 2 3" xfId="20830"/>
    <cellStyle name="RowTitles1-Detail 4 6 6 2 3" xfId="20831"/>
    <cellStyle name="RowTitles1-Detail 4 6 6 2 3 2" xfId="20832"/>
    <cellStyle name="RowTitles1-Detail 4 6 6 2 3 2 2" xfId="20833"/>
    <cellStyle name="RowTitles1-Detail 4 6 6 2 4" xfId="20834"/>
    <cellStyle name="RowTitles1-Detail 4 6 6 2 4 2" xfId="20835"/>
    <cellStyle name="RowTitles1-Detail 4 6 6 2 5" xfId="20836"/>
    <cellStyle name="RowTitles1-Detail 4 6 6 3" xfId="20837"/>
    <cellStyle name="RowTitles1-Detail 4 6 6 3 2" xfId="20838"/>
    <cellStyle name="RowTitles1-Detail 4 6 6 3 2 2" xfId="20839"/>
    <cellStyle name="RowTitles1-Detail 4 6 6 3 2 2 2" xfId="20840"/>
    <cellStyle name="RowTitles1-Detail 4 6 6 3 2 3" xfId="20841"/>
    <cellStyle name="RowTitles1-Detail 4 6 6 3 3" xfId="20842"/>
    <cellStyle name="RowTitles1-Detail 4 6 6 3 3 2" xfId="20843"/>
    <cellStyle name="RowTitles1-Detail 4 6 6 3 3 2 2" xfId="20844"/>
    <cellStyle name="RowTitles1-Detail 4 6 6 3 4" xfId="20845"/>
    <cellStyle name="RowTitles1-Detail 4 6 6 3 4 2" xfId="20846"/>
    <cellStyle name="RowTitles1-Detail 4 6 6 3 5" xfId="20847"/>
    <cellStyle name="RowTitles1-Detail 4 6 6 4" xfId="20848"/>
    <cellStyle name="RowTitles1-Detail 4 6 6 4 2" xfId="20849"/>
    <cellStyle name="RowTitles1-Detail 4 6 6 4 2 2" xfId="20850"/>
    <cellStyle name="RowTitles1-Detail 4 6 6 4 3" xfId="20851"/>
    <cellStyle name="RowTitles1-Detail 4 6 6 5" xfId="20852"/>
    <cellStyle name="RowTitles1-Detail 4 6 6 5 2" xfId="20853"/>
    <cellStyle name="RowTitles1-Detail 4 6 6 5 2 2" xfId="20854"/>
    <cellStyle name="RowTitles1-Detail 4 6 6 6" xfId="20855"/>
    <cellStyle name="RowTitles1-Detail 4 6 6 6 2" xfId="20856"/>
    <cellStyle name="RowTitles1-Detail 4 6 6 7" xfId="20857"/>
    <cellStyle name="RowTitles1-Detail 4 6 7" xfId="20858"/>
    <cellStyle name="RowTitles1-Detail 4 6 7 2" xfId="20859"/>
    <cellStyle name="RowTitles1-Detail 4 6 7 2 2" xfId="20860"/>
    <cellStyle name="RowTitles1-Detail 4 6 7 2 2 2" xfId="20861"/>
    <cellStyle name="RowTitles1-Detail 4 6 7 2 3" xfId="20862"/>
    <cellStyle name="RowTitles1-Detail 4 6 7 3" xfId="20863"/>
    <cellStyle name="RowTitles1-Detail 4 6 7 3 2" xfId="20864"/>
    <cellStyle name="RowTitles1-Detail 4 6 7 3 2 2" xfId="20865"/>
    <cellStyle name="RowTitles1-Detail 4 6 7 4" xfId="20866"/>
    <cellStyle name="RowTitles1-Detail 4 6 7 4 2" xfId="20867"/>
    <cellStyle name="RowTitles1-Detail 4 6 7 5" xfId="20868"/>
    <cellStyle name="RowTitles1-Detail 4 6 8" xfId="20869"/>
    <cellStyle name="RowTitles1-Detail 4 6 8 2" xfId="20870"/>
    <cellStyle name="RowTitles1-Detail 4 6 9" xfId="20871"/>
    <cellStyle name="RowTitles1-Detail 4 6 9 2" xfId="20872"/>
    <cellStyle name="RowTitles1-Detail 4 6 9 2 2" xfId="20873"/>
    <cellStyle name="RowTitles1-Detail 4 6_STUD aligned by INSTIT" xfId="20874"/>
    <cellStyle name="RowTitles1-Detail 4 7" xfId="20875"/>
    <cellStyle name="RowTitles1-Detail 4 7 2" xfId="20876"/>
    <cellStyle name="RowTitles1-Detail 4 7 2 2" xfId="20877"/>
    <cellStyle name="RowTitles1-Detail 4 7 2 2 2" xfId="20878"/>
    <cellStyle name="RowTitles1-Detail 4 7 2 2 2 2" xfId="20879"/>
    <cellStyle name="RowTitles1-Detail 4 7 2 2 3" xfId="20880"/>
    <cellStyle name="RowTitles1-Detail 4 7 2 3" xfId="20881"/>
    <cellStyle name="RowTitles1-Detail 4 7 2 3 2" xfId="20882"/>
    <cellStyle name="RowTitles1-Detail 4 7 2 3 2 2" xfId="20883"/>
    <cellStyle name="RowTitles1-Detail 4 7 2 4" xfId="20884"/>
    <cellStyle name="RowTitles1-Detail 4 7 2 4 2" xfId="20885"/>
    <cellStyle name="RowTitles1-Detail 4 7 2 5" xfId="20886"/>
    <cellStyle name="RowTitles1-Detail 4 7 3" xfId="20887"/>
    <cellStyle name="RowTitles1-Detail 4 7 3 2" xfId="20888"/>
    <cellStyle name="RowTitles1-Detail 4 7 3 2 2" xfId="20889"/>
    <cellStyle name="RowTitles1-Detail 4 7 3 2 2 2" xfId="20890"/>
    <cellStyle name="RowTitles1-Detail 4 7 3 2 3" xfId="20891"/>
    <cellStyle name="RowTitles1-Detail 4 7 3 3" xfId="20892"/>
    <cellStyle name="RowTitles1-Detail 4 7 3 3 2" xfId="20893"/>
    <cellStyle name="RowTitles1-Detail 4 7 3 3 2 2" xfId="20894"/>
    <cellStyle name="RowTitles1-Detail 4 7 3 4" xfId="20895"/>
    <cellStyle name="RowTitles1-Detail 4 7 3 4 2" xfId="20896"/>
    <cellStyle name="RowTitles1-Detail 4 7 3 5" xfId="20897"/>
    <cellStyle name="RowTitles1-Detail 4 7 4" xfId="20898"/>
    <cellStyle name="RowTitles1-Detail 4 7 4 2" xfId="20899"/>
    <cellStyle name="RowTitles1-Detail 4 7 5" xfId="20900"/>
    <cellStyle name="RowTitles1-Detail 4 7 5 2" xfId="20901"/>
    <cellStyle name="RowTitles1-Detail 4 7 5 2 2" xfId="20902"/>
    <cellStyle name="RowTitles1-Detail 4 7 5 3" xfId="20903"/>
    <cellStyle name="RowTitles1-Detail 4 7 6" xfId="20904"/>
    <cellStyle name="RowTitles1-Detail 4 7 6 2" xfId="20905"/>
    <cellStyle name="RowTitles1-Detail 4 7 6 2 2" xfId="20906"/>
    <cellStyle name="RowTitles1-Detail 4 8" xfId="20907"/>
    <cellStyle name="RowTitles1-Detail 4 8 2" xfId="20908"/>
    <cellStyle name="RowTitles1-Detail 4 8 2 2" xfId="20909"/>
    <cellStyle name="RowTitles1-Detail 4 8 2 2 2" xfId="20910"/>
    <cellStyle name="RowTitles1-Detail 4 8 2 2 2 2" xfId="20911"/>
    <cellStyle name="RowTitles1-Detail 4 8 2 2 3" xfId="20912"/>
    <cellStyle name="RowTitles1-Detail 4 8 2 3" xfId="20913"/>
    <cellStyle name="RowTitles1-Detail 4 8 2 3 2" xfId="20914"/>
    <cellStyle name="RowTitles1-Detail 4 8 2 3 2 2" xfId="20915"/>
    <cellStyle name="RowTitles1-Detail 4 8 2 4" xfId="20916"/>
    <cellStyle name="RowTitles1-Detail 4 8 2 4 2" xfId="20917"/>
    <cellStyle name="RowTitles1-Detail 4 8 2 5" xfId="20918"/>
    <cellStyle name="RowTitles1-Detail 4 8 3" xfId="20919"/>
    <cellStyle name="RowTitles1-Detail 4 8 3 2" xfId="20920"/>
    <cellStyle name="RowTitles1-Detail 4 8 3 2 2" xfId="20921"/>
    <cellStyle name="RowTitles1-Detail 4 8 3 2 2 2" xfId="20922"/>
    <cellStyle name="RowTitles1-Detail 4 8 3 2 3" xfId="20923"/>
    <cellStyle name="RowTitles1-Detail 4 8 3 3" xfId="20924"/>
    <cellStyle name="RowTitles1-Detail 4 8 3 3 2" xfId="20925"/>
    <cellStyle name="RowTitles1-Detail 4 8 3 3 2 2" xfId="20926"/>
    <cellStyle name="RowTitles1-Detail 4 8 3 4" xfId="20927"/>
    <cellStyle name="RowTitles1-Detail 4 8 3 4 2" xfId="20928"/>
    <cellStyle name="RowTitles1-Detail 4 8 3 5" xfId="20929"/>
    <cellStyle name="RowTitles1-Detail 4 8 4" xfId="20930"/>
    <cellStyle name="RowTitles1-Detail 4 8 4 2" xfId="20931"/>
    <cellStyle name="RowTitles1-Detail 4 8 5" xfId="20932"/>
    <cellStyle name="RowTitles1-Detail 4 8 5 2" xfId="20933"/>
    <cellStyle name="RowTitles1-Detail 4 8 5 2 2" xfId="20934"/>
    <cellStyle name="RowTitles1-Detail 4 8 6" xfId="20935"/>
    <cellStyle name="RowTitles1-Detail 4 8 6 2" xfId="20936"/>
    <cellStyle name="RowTitles1-Detail 4 8 7" xfId="20937"/>
    <cellStyle name="RowTitles1-Detail 4 9" xfId="20938"/>
    <cellStyle name="RowTitles1-Detail 4 9 2" xfId="20939"/>
    <cellStyle name="RowTitles1-Detail 4 9 2 2" xfId="20940"/>
    <cellStyle name="RowTitles1-Detail 4 9 2 2 2" xfId="20941"/>
    <cellStyle name="RowTitles1-Detail 4 9 2 2 2 2" xfId="20942"/>
    <cellStyle name="RowTitles1-Detail 4 9 2 2 3" xfId="20943"/>
    <cellStyle name="RowTitles1-Detail 4 9 2 3" xfId="20944"/>
    <cellStyle name="RowTitles1-Detail 4 9 2 3 2" xfId="20945"/>
    <cellStyle name="RowTitles1-Detail 4 9 2 3 2 2" xfId="20946"/>
    <cellStyle name="RowTitles1-Detail 4 9 2 4" xfId="20947"/>
    <cellStyle name="RowTitles1-Detail 4 9 2 4 2" xfId="20948"/>
    <cellStyle name="RowTitles1-Detail 4 9 2 5" xfId="20949"/>
    <cellStyle name="RowTitles1-Detail 4 9 3" xfId="20950"/>
    <cellStyle name="RowTitles1-Detail 4 9 3 2" xfId="20951"/>
    <cellStyle name="RowTitles1-Detail 4 9 3 2 2" xfId="20952"/>
    <cellStyle name="RowTitles1-Detail 4 9 3 2 2 2" xfId="20953"/>
    <cellStyle name="RowTitles1-Detail 4 9 3 2 3" xfId="20954"/>
    <cellStyle name="RowTitles1-Detail 4 9 3 3" xfId="20955"/>
    <cellStyle name="RowTitles1-Detail 4 9 3 3 2" xfId="20956"/>
    <cellStyle name="RowTitles1-Detail 4 9 3 3 2 2" xfId="20957"/>
    <cellStyle name="RowTitles1-Detail 4 9 3 4" xfId="20958"/>
    <cellStyle name="RowTitles1-Detail 4 9 3 4 2" xfId="20959"/>
    <cellStyle name="RowTitles1-Detail 4 9 3 5" xfId="20960"/>
    <cellStyle name="RowTitles1-Detail 4 9 4" xfId="20961"/>
    <cellStyle name="RowTitles1-Detail 4 9 4 2" xfId="20962"/>
    <cellStyle name="RowTitles1-Detail 4 9 5" xfId="20963"/>
    <cellStyle name="RowTitles1-Detail 4 9 5 2" xfId="20964"/>
    <cellStyle name="RowTitles1-Detail 4 9 5 2 2" xfId="20965"/>
    <cellStyle name="RowTitles1-Detail 4 9 5 3" xfId="20966"/>
    <cellStyle name="RowTitles1-Detail 4 9 6" xfId="20967"/>
    <cellStyle name="RowTitles1-Detail 4 9 6 2" xfId="20968"/>
    <cellStyle name="RowTitles1-Detail 4 9 6 2 2" xfId="20969"/>
    <cellStyle name="RowTitles1-Detail 4 9 7" xfId="20970"/>
    <cellStyle name="RowTitles1-Detail 4 9 7 2" xfId="20971"/>
    <cellStyle name="RowTitles1-Detail 4 9 8" xfId="20972"/>
    <cellStyle name="RowTitles1-Detail 4_STUD aligned by INSTIT" xfId="20973"/>
    <cellStyle name="RowTitles1-Detail 5" xfId="69"/>
    <cellStyle name="RowTitles1-Detail 5 10" xfId="20974"/>
    <cellStyle name="RowTitles1-Detail 5 2" xfId="20975"/>
    <cellStyle name="RowTitles1-Detail 5 2 2" xfId="20976"/>
    <cellStyle name="RowTitles1-Detail 5 2 2 2" xfId="20977"/>
    <cellStyle name="RowTitles1-Detail 5 2 2 2 2" xfId="20978"/>
    <cellStyle name="RowTitles1-Detail 5 2 2 2 2 2" xfId="20979"/>
    <cellStyle name="RowTitles1-Detail 5 2 2 2 3" xfId="20980"/>
    <cellStyle name="RowTitles1-Detail 5 2 2 3" xfId="20981"/>
    <cellStyle name="RowTitles1-Detail 5 2 2 3 2" xfId="20982"/>
    <cellStyle name="RowTitles1-Detail 5 2 2 3 2 2" xfId="20983"/>
    <cellStyle name="RowTitles1-Detail 5 2 2 4" xfId="20984"/>
    <cellStyle name="RowTitles1-Detail 5 2 2 4 2" xfId="20985"/>
    <cellStyle name="RowTitles1-Detail 5 2 2 5" xfId="20986"/>
    <cellStyle name="RowTitles1-Detail 5 2 3" xfId="20987"/>
    <cellStyle name="RowTitles1-Detail 5 2 3 2" xfId="20988"/>
    <cellStyle name="RowTitles1-Detail 5 2 3 2 2" xfId="20989"/>
    <cellStyle name="RowTitles1-Detail 5 2 3 2 2 2" xfId="20990"/>
    <cellStyle name="RowTitles1-Detail 5 2 3 2 3" xfId="20991"/>
    <cellStyle name="RowTitles1-Detail 5 2 3 3" xfId="20992"/>
    <cellStyle name="RowTitles1-Detail 5 2 3 3 2" xfId="20993"/>
    <cellStyle name="RowTitles1-Detail 5 2 3 3 2 2" xfId="20994"/>
    <cellStyle name="RowTitles1-Detail 5 2 3 4" xfId="20995"/>
    <cellStyle name="RowTitles1-Detail 5 2 3 4 2" xfId="20996"/>
    <cellStyle name="RowTitles1-Detail 5 2 3 5" xfId="20997"/>
    <cellStyle name="RowTitles1-Detail 5 2 4" xfId="20998"/>
    <cellStyle name="RowTitles1-Detail 5 2 4 2" xfId="20999"/>
    <cellStyle name="RowTitles1-Detail 5 2 5" xfId="21000"/>
    <cellStyle name="RowTitles1-Detail 5 2 5 2" xfId="21001"/>
    <cellStyle name="RowTitles1-Detail 5 2 5 2 2" xfId="21002"/>
    <cellStyle name="RowTitles1-Detail 5 3" xfId="21003"/>
    <cellStyle name="RowTitles1-Detail 5 3 2" xfId="21004"/>
    <cellStyle name="RowTitles1-Detail 5 3 2 2" xfId="21005"/>
    <cellStyle name="RowTitles1-Detail 5 3 2 2 2" xfId="21006"/>
    <cellStyle name="RowTitles1-Detail 5 3 2 2 2 2" xfId="21007"/>
    <cellStyle name="RowTitles1-Detail 5 3 2 2 3" xfId="21008"/>
    <cellStyle name="RowTitles1-Detail 5 3 2 3" xfId="21009"/>
    <cellStyle name="RowTitles1-Detail 5 3 2 3 2" xfId="21010"/>
    <cellStyle name="RowTitles1-Detail 5 3 2 3 2 2" xfId="21011"/>
    <cellStyle name="RowTitles1-Detail 5 3 2 4" xfId="21012"/>
    <cellStyle name="RowTitles1-Detail 5 3 2 4 2" xfId="21013"/>
    <cellStyle name="RowTitles1-Detail 5 3 2 5" xfId="21014"/>
    <cellStyle name="RowTitles1-Detail 5 3 3" xfId="21015"/>
    <cellStyle name="RowTitles1-Detail 5 3 3 2" xfId="21016"/>
    <cellStyle name="RowTitles1-Detail 5 3 3 2 2" xfId="21017"/>
    <cellStyle name="RowTitles1-Detail 5 3 3 2 2 2" xfId="21018"/>
    <cellStyle name="RowTitles1-Detail 5 3 3 2 3" xfId="21019"/>
    <cellStyle name="RowTitles1-Detail 5 3 3 3" xfId="21020"/>
    <cellStyle name="RowTitles1-Detail 5 3 3 3 2" xfId="21021"/>
    <cellStyle name="RowTitles1-Detail 5 3 3 3 2 2" xfId="21022"/>
    <cellStyle name="RowTitles1-Detail 5 3 3 4" xfId="21023"/>
    <cellStyle name="RowTitles1-Detail 5 3 3 4 2" xfId="21024"/>
    <cellStyle name="RowTitles1-Detail 5 3 3 5" xfId="21025"/>
    <cellStyle name="RowTitles1-Detail 5 3 4" xfId="21026"/>
    <cellStyle name="RowTitles1-Detail 5 3 4 2" xfId="21027"/>
    <cellStyle name="RowTitles1-Detail 5 3 5" xfId="21028"/>
    <cellStyle name="RowTitles1-Detail 5 3 5 2" xfId="21029"/>
    <cellStyle name="RowTitles1-Detail 5 3 5 2 2" xfId="21030"/>
    <cellStyle name="RowTitles1-Detail 5 3 5 3" xfId="21031"/>
    <cellStyle name="RowTitles1-Detail 5 3 6" xfId="21032"/>
    <cellStyle name="RowTitles1-Detail 5 3 6 2" xfId="21033"/>
    <cellStyle name="RowTitles1-Detail 5 3 6 2 2" xfId="21034"/>
    <cellStyle name="RowTitles1-Detail 5 3 7" xfId="21035"/>
    <cellStyle name="RowTitles1-Detail 5 3 7 2" xfId="21036"/>
    <cellStyle name="RowTitles1-Detail 5 3 8" xfId="21037"/>
    <cellStyle name="RowTitles1-Detail 5 4" xfId="21038"/>
    <cellStyle name="RowTitles1-Detail 5 4 2" xfId="21039"/>
    <cellStyle name="RowTitles1-Detail 5 4 2 2" xfId="21040"/>
    <cellStyle name="RowTitles1-Detail 5 4 2 2 2" xfId="21041"/>
    <cellStyle name="RowTitles1-Detail 5 4 2 2 2 2" xfId="21042"/>
    <cellStyle name="RowTitles1-Detail 5 4 2 2 3" xfId="21043"/>
    <cellStyle name="RowTitles1-Detail 5 4 2 3" xfId="21044"/>
    <cellStyle name="RowTitles1-Detail 5 4 2 3 2" xfId="21045"/>
    <cellStyle name="RowTitles1-Detail 5 4 2 3 2 2" xfId="21046"/>
    <cellStyle name="RowTitles1-Detail 5 4 2 4" xfId="21047"/>
    <cellStyle name="RowTitles1-Detail 5 4 2 4 2" xfId="21048"/>
    <cellStyle name="RowTitles1-Detail 5 4 2 5" xfId="21049"/>
    <cellStyle name="RowTitles1-Detail 5 4 3" xfId="21050"/>
    <cellStyle name="RowTitles1-Detail 5 4 3 2" xfId="21051"/>
    <cellStyle name="RowTitles1-Detail 5 4 3 2 2" xfId="21052"/>
    <cellStyle name="RowTitles1-Detail 5 4 3 2 2 2" xfId="21053"/>
    <cellStyle name="RowTitles1-Detail 5 4 3 2 3" xfId="21054"/>
    <cellStyle name="RowTitles1-Detail 5 4 3 3" xfId="21055"/>
    <cellStyle name="RowTitles1-Detail 5 4 3 3 2" xfId="21056"/>
    <cellStyle name="RowTitles1-Detail 5 4 3 3 2 2" xfId="21057"/>
    <cellStyle name="RowTitles1-Detail 5 4 3 4" xfId="21058"/>
    <cellStyle name="RowTitles1-Detail 5 4 3 4 2" xfId="21059"/>
    <cellStyle name="RowTitles1-Detail 5 4 3 5" xfId="21060"/>
    <cellStyle name="RowTitles1-Detail 5 4 4" xfId="21061"/>
    <cellStyle name="RowTitles1-Detail 5 4 4 2" xfId="21062"/>
    <cellStyle name="RowTitles1-Detail 5 4 4 2 2" xfId="21063"/>
    <cellStyle name="RowTitles1-Detail 5 4 4 3" xfId="21064"/>
    <cellStyle name="RowTitles1-Detail 5 4 5" xfId="21065"/>
    <cellStyle name="RowTitles1-Detail 5 4 5 2" xfId="21066"/>
    <cellStyle name="RowTitles1-Detail 5 4 5 2 2" xfId="21067"/>
    <cellStyle name="RowTitles1-Detail 5 4 6" xfId="21068"/>
    <cellStyle name="RowTitles1-Detail 5 4 6 2" xfId="21069"/>
    <cellStyle name="RowTitles1-Detail 5 4 7" xfId="21070"/>
    <cellStyle name="RowTitles1-Detail 5 5" xfId="21071"/>
    <cellStyle name="RowTitles1-Detail 5 5 2" xfId="21072"/>
    <cellStyle name="RowTitles1-Detail 5 5 2 2" xfId="21073"/>
    <cellStyle name="RowTitles1-Detail 5 5 2 2 2" xfId="21074"/>
    <cellStyle name="RowTitles1-Detail 5 5 2 2 2 2" xfId="21075"/>
    <cellStyle name="RowTitles1-Detail 5 5 2 2 3" xfId="21076"/>
    <cellStyle name="RowTitles1-Detail 5 5 2 3" xfId="21077"/>
    <cellStyle name="RowTitles1-Detail 5 5 2 3 2" xfId="21078"/>
    <cellStyle name="RowTitles1-Detail 5 5 2 3 2 2" xfId="21079"/>
    <cellStyle name="RowTitles1-Detail 5 5 2 4" xfId="21080"/>
    <cellStyle name="RowTitles1-Detail 5 5 2 4 2" xfId="21081"/>
    <cellStyle name="RowTitles1-Detail 5 5 2 5" xfId="21082"/>
    <cellStyle name="RowTitles1-Detail 5 5 3" xfId="21083"/>
    <cellStyle name="RowTitles1-Detail 5 5 3 2" xfId="21084"/>
    <cellStyle name="RowTitles1-Detail 5 5 3 2 2" xfId="21085"/>
    <cellStyle name="RowTitles1-Detail 5 5 3 2 2 2" xfId="21086"/>
    <cellStyle name="RowTitles1-Detail 5 5 3 2 3" xfId="21087"/>
    <cellStyle name="RowTitles1-Detail 5 5 3 3" xfId="21088"/>
    <cellStyle name="RowTitles1-Detail 5 5 3 3 2" xfId="21089"/>
    <cellStyle name="RowTitles1-Detail 5 5 3 3 2 2" xfId="21090"/>
    <cellStyle name="RowTitles1-Detail 5 5 3 4" xfId="21091"/>
    <cellStyle name="RowTitles1-Detail 5 5 3 4 2" xfId="21092"/>
    <cellStyle name="RowTitles1-Detail 5 5 3 5" xfId="21093"/>
    <cellStyle name="RowTitles1-Detail 5 5 4" xfId="21094"/>
    <cellStyle name="RowTitles1-Detail 5 5 4 2" xfId="21095"/>
    <cellStyle name="RowTitles1-Detail 5 5 4 2 2" xfId="21096"/>
    <cellStyle name="RowTitles1-Detail 5 5 4 3" xfId="21097"/>
    <cellStyle name="RowTitles1-Detail 5 5 5" xfId="21098"/>
    <cellStyle name="RowTitles1-Detail 5 5 5 2" xfId="21099"/>
    <cellStyle name="RowTitles1-Detail 5 5 5 2 2" xfId="21100"/>
    <cellStyle name="RowTitles1-Detail 5 5 6" xfId="21101"/>
    <cellStyle name="RowTitles1-Detail 5 5 6 2" xfId="21102"/>
    <cellStyle name="RowTitles1-Detail 5 5 7" xfId="21103"/>
    <cellStyle name="RowTitles1-Detail 5 6" xfId="21104"/>
    <cellStyle name="RowTitles1-Detail 5 6 2" xfId="21105"/>
    <cellStyle name="RowTitles1-Detail 5 6 2 2" xfId="21106"/>
    <cellStyle name="RowTitles1-Detail 5 6 2 2 2" xfId="21107"/>
    <cellStyle name="RowTitles1-Detail 5 6 2 2 2 2" xfId="21108"/>
    <cellStyle name="RowTitles1-Detail 5 6 2 2 3" xfId="21109"/>
    <cellStyle name="RowTitles1-Detail 5 6 2 3" xfId="21110"/>
    <cellStyle name="RowTitles1-Detail 5 6 2 3 2" xfId="21111"/>
    <cellStyle name="RowTitles1-Detail 5 6 2 3 2 2" xfId="21112"/>
    <cellStyle name="RowTitles1-Detail 5 6 2 4" xfId="21113"/>
    <cellStyle name="RowTitles1-Detail 5 6 2 4 2" xfId="21114"/>
    <cellStyle name="RowTitles1-Detail 5 6 2 5" xfId="21115"/>
    <cellStyle name="RowTitles1-Detail 5 6 3" xfId="21116"/>
    <cellStyle name="RowTitles1-Detail 5 6 3 2" xfId="21117"/>
    <cellStyle name="RowTitles1-Detail 5 6 3 2 2" xfId="21118"/>
    <cellStyle name="RowTitles1-Detail 5 6 3 2 2 2" xfId="21119"/>
    <cellStyle name="RowTitles1-Detail 5 6 3 2 3" xfId="21120"/>
    <cellStyle name="RowTitles1-Detail 5 6 3 3" xfId="21121"/>
    <cellStyle name="RowTitles1-Detail 5 6 3 3 2" xfId="21122"/>
    <cellStyle name="RowTitles1-Detail 5 6 3 3 2 2" xfId="21123"/>
    <cellStyle name="RowTitles1-Detail 5 6 3 4" xfId="21124"/>
    <cellStyle name="RowTitles1-Detail 5 6 3 4 2" xfId="21125"/>
    <cellStyle name="RowTitles1-Detail 5 6 3 5" xfId="21126"/>
    <cellStyle name="RowTitles1-Detail 5 6 4" xfId="21127"/>
    <cellStyle name="RowTitles1-Detail 5 6 4 2" xfId="21128"/>
    <cellStyle name="RowTitles1-Detail 5 6 4 2 2" xfId="21129"/>
    <cellStyle name="RowTitles1-Detail 5 6 4 3" xfId="21130"/>
    <cellStyle name="RowTitles1-Detail 5 6 5" xfId="21131"/>
    <cellStyle name="RowTitles1-Detail 5 6 5 2" xfId="21132"/>
    <cellStyle name="RowTitles1-Detail 5 6 5 2 2" xfId="21133"/>
    <cellStyle name="RowTitles1-Detail 5 6 6" xfId="21134"/>
    <cellStyle name="RowTitles1-Detail 5 6 6 2" xfId="21135"/>
    <cellStyle name="RowTitles1-Detail 5 6 7" xfId="21136"/>
    <cellStyle name="RowTitles1-Detail 5 7" xfId="21137"/>
    <cellStyle name="RowTitles1-Detail 5 7 2" xfId="21138"/>
    <cellStyle name="RowTitles1-Detail 5 7 2 2" xfId="21139"/>
    <cellStyle name="RowTitles1-Detail 5 7 2 2 2" xfId="21140"/>
    <cellStyle name="RowTitles1-Detail 5 7 2 3" xfId="21141"/>
    <cellStyle name="RowTitles1-Detail 5 7 3" xfId="21142"/>
    <cellStyle name="RowTitles1-Detail 5 7 3 2" xfId="21143"/>
    <cellStyle name="RowTitles1-Detail 5 7 3 2 2" xfId="21144"/>
    <cellStyle name="RowTitles1-Detail 5 7 4" xfId="21145"/>
    <cellStyle name="RowTitles1-Detail 5 7 4 2" xfId="21146"/>
    <cellStyle name="RowTitles1-Detail 5 7 5" xfId="21147"/>
    <cellStyle name="RowTitles1-Detail 5 8" xfId="21148"/>
    <cellStyle name="RowTitles1-Detail 5 8 2" xfId="21149"/>
    <cellStyle name="RowTitles1-Detail 5 9" xfId="21150"/>
    <cellStyle name="RowTitles1-Detail 5 9 2" xfId="21151"/>
    <cellStyle name="RowTitles1-Detail 5 9 2 2" xfId="21152"/>
    <cellStyle name="RowTitles1-Detail 5_STUD aligned by INSTIT" xfId="21153"/>
    <cellStyle name="RowTitles1-Detail 6" xfId="21154"/>
    <cellStyle name="RowTitles1-Detail 6 2" xfId="21155"/>
    <cellStyle name="RowTitles1-Detail 6 2 2" xfId="21156"/>
    <cellStyle name="RowTitles1-Detail 6 2 2 2" xfId="21157"/>
    <cellStyle name="RowTitles1-Detail 6 2 2 2 2" xfId="21158"/>
    <cellStyle name="RowTitles1-Detail 6 2 2 2 2 2" xfId="21159"/>
    <cellStyle name="RowTitles1-Detail 6 2 2 2 3" xfId="21160"/>
    <cellStyle name="RowTitles1-Detail 6 2 2 3" xfId="21161"/>
    <cellStyle name="RowTitles1-Detail 6 2 2 3 2" xfId="21162"/>
    <cellStyle name="RowTitles1-Detail 6 2 2 3 2 2" xfId="21163"/>
    <cellStyle name="RowTitles1-Detail 6 2 2 4" xfId="21164"/>
    <cellStyle name="RowTitles1-Detail 6 2 2 4 2" xfId="21165"/>
    <cellStyle name="RowTitles1-Detail 6 2 2 5" xfId="21166"/>
    <cellStyle name="RowTitles1-Detail 6 2 3" xfId="21167"/>
    <cellStyle name="RowTitles1-Detail 6 2 3 2" xfId="21168"/>
    <cellStyle name="RowTitles1-Detail 6 2 3 2 2" xfId="21169"/>
    <cellStyle name="RowTitles1-Detail 6 2 3 2 2 2" xfId="21170"/>
    <cellStyle name="RowTitles1-Detail 6 2 3 2 3" xfId="21171"/>
    <cellStyle name="RowTitles1-Detail 6 2 3 3" xfId="21172"/>
    <cellStyle name="RowTitles1-Detail 6 2 3 3 2" xfId="21173"/>
    <cellStyle name="RowTitles1-Detail 6 2 3 3 2 2" xfId="21174"/>
    <cellStyle name="RowTitles1-Detail 6 2 3 4" xfId="21175"/>
    <cellStyle name="RowTitles1-Detail 6 2 3 4 2" xfId="21176"/>
    <cellStyle name="RowTitles1-Detail 6 2 3 5" xfId="21177"/>
    <cellStyle name="RowTitles1-Detail 6 2 4" xfId="21178"/>
    <cellStyle name="RowTitles1-Detail 6 2 4 2" xfId="21179"/>
    <cellStyle name="RowTitles1-Detail 6 2 5" xfId="21180"/>
    <cellStyle name="RowTitles1-Detail 6 2 5 2" xfId="21181"/>
    <cellStyle name="RowTitles1-Detail 6 2 5 2 2" xfId="21182"/>
    <cellStyle name="RowTitles1-Detail 6 2 5 3" xfId="21183"/>
    <cellStyle name="RowTitles1-Detail 6 2 6" xfId="21184"/>
    <cellStyle name="RowTitles1-Detail 6 2 6 2" xfId="21185"/>
    <cellStyle name="RowTitles1-Detail 6 2 6 2 2" xfId="21186"/>
    <cellStyle name="RowTitles1-Detail 6 2 7" xfId="21187"/>
    <cellStyle name="RowTitles1-Detail 6 2 7 2" xfId="21188"/>
    <cellStyle name="RowTitles1-Detail 6 2 8" xfId="21189"/>
    <cellStyle name="RowTitles1-Detail 6 3" xfId="21190"/>
    <cellStyle name="RowTitles1-Detail 6 3 2" xfId="21191"/>
    <cellStyle name="RowTitles1-Detail 6 3 2 2" xfId="21192"/>
    <cellStyle name="RowTitles1-Detail 6 3 2 2 2" xfId="21193"/>
    <cellStyle name="RowTitles1-Detail 6 3 2 2 2 2" xfId="21194"/>
    <cellStyle name="RowTitles1-Detail 6 3 2 2 3" xfId="21195"/>
    <cellStyle name="RowTitles1-Detail 6 3 2 3" xfId="21196"/>
    <cellStyle name="RowTitles1-Detail 6 3 2 3 2" xfId="21197"/>
    <cellStyle name="RowTitles1-Detail 6 3 2 3 2 2" xfId="21198"/>
    <cellStyle name="RowTitles1-Detail 6 3 2 4" xfId="21199"/>
    <cellStyle name="RowTitles1-Detail 6 3 2 4 2" xfId="21200"/>
    <cellStyle name="RowTitles1-Detail 6 3 2 5" xfId="21201"/>
    <cellStyle name="RowTitles1-Detail 6 3 3" xfId="21202"/>
    <cellStyle name="RowTitles1-Detail 6 3 3 2" xfId="21203"/>
    <cellStyle name="RowTitles1-Detail 6 3 3 2 2" xfId="21204"/>
    <cellStyle name="RowTitles1-Detail 6 3 3 2 2 2" xfId="21205"/>
    <cellStyle name="RowTitles1-Detail 6 3 3 2 3" xfId="21206"/>
    <cellStyle name="RowTitles1-Detail 6 3 3 3" xfId="21207"/>
    <cellStyle name="RowTitles1-Detail 6 3 3 3 2" xfId="21208"/>
    <cellStyle name="RowTitles1-Detail 6 3 3 3 2 2" xfId="21209"/>
    <cellStyle name="RowTitles1-Detail 6 3 3 4" xfId="21210"/>
    <cellStyle name="RowTitles1-Detail 6 3 3 4 2" xfId="21211"/>
    <cellStyle name="RowTitles1-Detail 6 3 3 5" xfId="21212"/>
    <cellStyle name="RowTitles1-Detail 6 3 4" xfId="21213"/>
    <cellStyle name="RowTitles1-Detail 6 3 4 2" xfId="21214"/>
    <cellStyle name="RowTitles1-Detail 6 3 5" xfId="21215"/>
    <cellStyle name="RowTitles1-Detail 6 3 5 2" xfId="21216"/>
    <cellStyle name="RowTitles1-Detail 6 3 5 2 2" xfId="21217"/>
    <cellStyle name="RowTitles1-Detail 6 4" xfId="21218"/>
    <cellStyle name="RowTitles1-Detail 6 4 2" xfId="21219"/>
    <cellStyle name="RowTitles1-Detail 6 4 2 2" xfId="21220"/>
    <cellStyle name="RowTitles1-Detail 6 4 2 2 2" xfId="21221"/>
    <cellStyle name="RowTitles1-Detail 6 4 2 2 2 2" xfId="21222"/>
    <cellStyle name="RowTitles1-Detail 6 4 2 2 3" xfId="21223"/>
    <cellStyle name="RowTitles1-Detail 6 4 2 3" xfId="21224"/>
    <cellStyle name="RowTitles1-Detail 6 4 2 3 2" xfId="21225"/>
    <cellStyle name="RowTitles1-Detail 6 4 2 3 2 2" xfId="21226"/>
    <cellStyle name="RowTitles1-Detail 6 4 2 4" xfId="21227"/>
    <cellStyle name="RowTitles1-Detail 6 4 2 4 2" xfId="21228"/>
    <cellStyle name="RowTitles1-Detail 6 4 2 5" xfId="21229"/>
    <cellStyle name="RowTitles1-Detail 6 4 3" xfId="21230"/>
    <cellStyle name="RowTitles1-Detail 6 4 3 2" xfId="21231"/>
    <cellStyle name="RowTitles1-Detail 6 4 3 2 2" xfId="21232"/>
    <cellStyle name="RowTitles1-Detail 6 4 3 2 2 2" xfId="21233"/>
    <cellStyle name="RowTitles1-Detail 6 4 3 2 3" xfId="21234"/>
    <cellStyle name="RowTitles1-Detail 6 4 3 3" xfId="21235"/>
    <cellStyle name="RowTitles1-Detail 6 4 3 3 2" xfId="21236"/>
    <cellStyle name="RowTitles1-Detail 6 4 3 3 2 2" xfId="21237"/>
    <cellStyle name="RowTitles1-Detail 6 4 3 4" xfId="21238"/>
    <cellStyle name="RowTitles1-Detail 6 4 3 4 2" xfId="21239"/>
    <cellStyle name="RowTitles1-Detail 6 4 3 5" xfId="21240"/>
    <cellStyle name="RowTitles1-Detail 6 4 4" xfId="21241"/>
    <cellStyle name="RowTitles1-Detail 6 4 4 2" xfId="21242"/>
    <cellStyle name="RowTitles1-Detail 6 4 4 2 2" xfId="21243"/>
    <cellStyle name="RowTitles1-Detail 6 4 4 3" xfId="21244"/>
    <cellStyle name="RowTitles1-Detail 6 4 5" xfId="21245"/>
    <cellStyle name="RowTitles1-Detail 6 4 5 2" xfId="21246"/>
    <cellStyle name="RowTitles1-Detail 6 4 5 2 2" xfId="21247"/>
    <cellStyle name="RowTitles1-Detail 6 4 6" xfId="21248"/>
    <cellStyle name="RowTitles1-Detail 6 4 6 2" xfId="21249"/>
    <cellStyle name="RowTitles1-Detail 6 4 7" xfId="21250"/>
    <cellStyle name="RowTitles1-Detail 6 5" xfId="21251"/>
    <cellStyle name="RowTitles1-Detail 6 5 2" xfId="21252"/>
    <cellStyle name="RowTitles1-Detail 6 5 2 2" xfId="21253"/>
    <cellStyle name="RowTitles1-Detail 6 5 2 2 2" xfId="21254"/>
    <cellStyle name="RowTitles1-Detail 6 5 2 2 2 2" xfId="21255"/>
    <cellStyle name="RowTitles1-Detail 6 5 2 2 3" xfId="21256"/>
    <cellStyle name="RowTitles1-Detail 6 5 2 3" xfId="21257"/>
    <cellStyle name="RowTitles1-Detail 6 5 2 3 2" xfId="21258"/>
    <cellStyle name="RowTitles1-Detail 6 5 2 3 2 2" xfId="21259"/>
    <cellStyle name="RowTitles1-Detail 6 5 2 4" xfId="21260"/>
    <cellStyle name="RowTitles1-Detail 6 5 2 4 2" xfId="21261"/>
    <cellStyle name="RowTitles1-Detail 6 5 2 5" xfId="21262"/>
    <cellStyle name="RowTitles1-Detail 6 5 3" xfId="21263"/>
    <cellStyle name="RowTitles1-Detail 6 5 3 2" xfId="21264"/>
    <cellStyle name="RowTitles1-Detail 6 5 3 2 2" xfId="21265"/>
    <cellStyle name="RowTitles1-Detail 6 5 3 2 2 2" xfId="21266"/>
    <cellStyle name="RowTitles1-Detail 6 5 3 2 3" xfId="21267"/>
    <cellStyle name="RowTitles1-Detail 6 5 3 3" xfId="21268"/>
    <cellStyle name="RowTitles1-Detail 6 5 3 3 2" xfId="21269"/>
    <cellStyle name="RowTitles1-Detail 6 5 3 3 2 2" xfId="21270"/>
    <cellStyle name="RowTitles1-Detail 6 5 3 4" xfId="21271"/>
    <cellStyle name="RowTitles1-Detail 6 5 3 4 2" xfId="21272"/>
    <cellStyle name="RowTitles1-Detail 6 5 3 5" xfId="21273"/>
    <cellStyle name="RowTitles1-Detail 6 5 4" xfId="21274"/>
    <cellStyle name="RowTitles1-Detail 6 5 4 2" xfId="21275"/>
    <cellStyle name="RowTitles1-Detail 6 5 4 2 2" xfId="21276"/>
    <cellStyle name="RowTitles1-Detail 6 5 4 3" xfId="21277"/>
    <cellStyle name="RowTitles1-Detail 6 5 5" xfId="21278"/>
    <cellStyle name="RowTitles1-Detail 6 5 5 2" xfId="21279"/>
    <cellStyle name="RowTitles1-Detail 6 5 5 2 2" xfId="21280"/>
    <cellStyle name="RowTitles1-Detail 6 5 6" xfId="21281"/>
    <cellStyle name="RowTitles1-Detail 6 5 6 2" xfId="21282"/>
    <cellStyle name="RowTitles1-Detail 6 5 7" xfId="21283"/>
    <cellStyle name="RowTitles1-Detail 6 6" xfId="21284"/>
    <cellStyle name="RowTitles1-Detail 6 6 2" xfId="21285"/>
    <cellStyle name="RowTitles1-Detail 6 6 2 2" xfId="21286"/>
    <cellStyle name="RowTitles1-Detail 6 6 2 2 2" xfId="21287"/>
    <cellStyle name="RowTitles1-Detail 6 6 2 2 2 2" xfId="21288"/>
    <cellStyle name="RowTitles1-Detail 6 6 2 2 3" xfId="21289"/>
    <cellStyle name="RowTitles1-Detail 6 6 2 3" xfId="21290"/>
    <cellStyle name="RowTitles1-Detail 6 6 2 3 2" xfId="21291"/>
    <cellStyle name="RowTitles1-Detail 6 6 2 3 2 2" xfId="21292"/>
    <cellStyle name="RowTitles1-Detail 6 6 2 4" xfId="21293"/>
    <cellStyle name="RowTitles1-Detail 6 6 2 4 2" xfId="21294"/>
    <cellStyle name="RowTitles1-Detail 6 6 2 5" xfId="21295"/>
    <cellStyle name="RowTitles1-Detail 6 6 3" xfId="21296"/>
    <cellStyle name="RowTitles1-Detail 6 6 3 2" xfId="21297"/>
    <cellStyle name="RowTitles1-Detail 6 6 3 2 2" xfId="21298"/>
    <cellStyle name="RowTitles1-Detail 6 6 3 2 2 2" xfId="21299"/>
    <cellStyle name="RowTitles1-Detail 6 6 3 2 3" xfId="21300"/>
    <cellStyle name="RowTitles1-Detail 6 6 3 3" xfId="21301"/>
    <cellStyle name="RowTitles1-Detail 6 6 3 3 2" xfId="21302"/>
    <cellStyle name="RowTitles1-Detail 6 6 3 3 2 2" xfId="21303"/>
    <cellStyle name="RowTitles1-Detail 6 6 3 4" xfId="21304"/>
    <cellStyle name="RowTitles1-Detail 6 6 3 4 2" xfId="21305"/>
    <cellStyle name="RowTitles1-Detail 6 6 3 5" xfId="21306"/>
    <cellStyle name="RowTitles1-Detail 6 6 4" xfId="21307"/>
    <cellStyle name="RowTitles1-Detail 6 6 4 2" xfId="21308"/>
    <cellStyle name="RowTitles1-Detail 6 6 4 2 2" xfId="21309"/>
    <cellStyle name="RowTitles1-Detail 6 6 4 3" xfId="21310"/>
    <cellStyle name="RowTitles1-Detail 6 6 5" xfId="21311"/>
    <cellStyle name="RowTitles1-Detail 6 6 5 2" xfId="21312"/>
    <cellStyle name="RowTitles1-Detail 6 6 5 2 2" xfId="21313"/>
    <cellStyle name="RowTitles1-Detail 6 6 6" xfId="21314"/>
    <cellStyle name="RowTitles1-Detail 6 6 6 2" xfId="21315"/>
    <cellStyle name="RowTitles1-Detail 6 6 7" xfId="21316"/>
    <cellStyle name="RowTitles1-Detail 6 7" xfId="21317"/>
    <cellStyle name="RowTitles1-Detail 6 7 2" xfId="21318"/>
    <cellStyle name="RowTitles1-Detail 6 7 2 2" xfId="21319"/>
    <cellStyle name="RowTitles1-Detail 6 7 2 2 2" xfId="21320"/>
    <cellStyle name="RowTitles1-Detail 6 7 2 3" xfId="21321"/>
    <cellStyle name="RowTitles1-Detail 6 7 3" xfId="21322"/>
    <cellStyle name="RowTitles1-Detail 6 7 3 2" xfId="21323"/>
    <cellStyle name="RowTitles1-Detail 6 7 3 2 2" xfId="21324"/>
    <cellStyle name="RowTitles1-Detail 6 7 4" xfId="21325"/>
    <cellStyle name="RowTitles1-Detail 6 7 4 2" xfId="21326"/>
    <cellStyle name="RowTitles1-Detail 6 7 5" xfId="21327"/>
    <cellStyle name="RowTitles1-Detail 6 8" xfId="21328"/>
    <cellStyle name="RowTitles1-Detail 6 8 2" xfId="21329"/>
    <cellStyle name="RowTitles1-Detail 6 8 2 2" xfId="21330"/>
    <cellStyle name="RowTitles1-Detail 6 8 2 2 2" xfId="21331"/>
    <cellStyle name="RowTitles1-Detail 6 8 2 3" xfId="21332"/>
    <cellStyle name="RowTitles1-Detail 6 8 3" xfId="21333"/>
    <cellStyle name="RowTitles1-Detail 6 8 3 2" xfId="21334"/>
    <cellStyle name="RowTitles1-Detail 6 8 3 2 2" xfId="21335"/>
    <cellStyle name="RowTitles1-Detail 6 8 4" xfId="21336"/>
    <cellStyle name="RowTitles1-Detail 6 8 4 2" xfId="21337"/>
    <cellStyle name="RowTitles1-Detail 6 8 5" xfId="21338"/>
    <cellStyle name="RowTitles1-Detail 6 9" xfId="21339"/>
    <cellStyle name="RowTitles1-Detail 6 9 2" xfId="21340"/>
    <cellStyle name="RowTitles1-Detail 6 9 2 2" xfId="21341"/>
    <cellStyle name="RowTitles1-Detail 6_STUD aligned by INSTIT" xfId="21342"/>
    <cellStyle name="RowTitles1-Detail 7" xfId="21343"/>
    <cellStyle name="RowTitles1-Detail 7 2" xfId="21344"/>
    <cellStyle name="RowTitles1-Detail 7 2 2" xfId="21345"/>
    <cellStyle name="RowTitles1-Detail 7 2 2 2" xfId="21346"/>
    <cellStyle name="RowTitles1-Detail 7 2 2 2 2" xfId="21347"/>
    <cellStyle name="RowTitles1-Detail 7 2 2 2 2 2" xfId="21348"/>
    <cellStyle name="RowTitles1-Detail 7 2 2 2 3" xfId="21349"/>
    <cellStyle name="RowTitles1-Detail 7 2 2 3" xfId="21350"/>
    <cellStyle name="RowTitles1-Detail 7 2 2 3 2" xfId="21351"/>
    <cellStyle name="RowTitles1-Detail 7 2 2 3 2 2" xfId="21352"/>
    <cellStyle name="RowTitles1-Detail 7 2 2 4" xfId="21353"/>
    <cellStyle name="RowTitles1-Detail 7 2 2 4 2" xfId="21354"/>
    <cellStyle name="RowTitles1-Detail 7 2 2 5" xfId="21355"/>
    <cellStyle name="RowTitles1-Detail 7 2 3" xfId="21356"/>
    <cellStyle name="RowTitles1-Detail 7 2 3 2" xfId="21357"/>
    <cellStyle name="RowTitles1-Detail 7 2 3 2 2" xfId="21358"/>
    <cellStyle name="RowTitles1-Detail 7 2 3 2 2 2" xfId="21359"/>
    <cellStyle name="RowTitles1-Detail 7 2 3 2 3" xfId="21360"/>
    <cellStyle name="RowTitles1-Detail 7 2 3 3" xfId="21361"/>
    <cellStyle name="RowTitles1-Detail 7 2 3 3 2" xfId="21362"/>
    <cellStyle name="RowTitles1-Detail 7 2 3 3 2 2" xfId="21363"/>
    <cellStyle name="RowTitles1-Detail 7 2 3 4" xfId="21364"/>
    <cellStyle name="RowTitles1-Detail 7 2 3 4 2" xfId="21365"/>
    <cellStyle name="RowTitles1-Detail 7 2 3 5" xfId="21366"/>
    <cellStyle name="RowTitles1-Detail 7 2 4" xfId="21367"/>
    <cellStyle name="RowTitles1-Detail 7 2 4 2" xfId="21368"/>
    <cellStyle name="RowTitles1-Detail 7 2 5" xfId="21369"/>
    <cellStyle name="RowTitles1-Detail 7 2 5 2" xfId="21370"/>
    <cellStyle name="RowTitles1-Detail 7 2 5 2 2" xfId="21371"/>
    <cellStyle name="RowTitles1-Detail 7 2 6" xfId="21372"/>
    <cellStyle name="RowTitles1-Detail 7 2 6 2" xfId="21373"/>
    <cellStyle name="RowTitles1-Detail 7 2 7" xfId="21374"/>
    <cellStyle name="RowTitles1-Detail 7 3" xfId="21375"/>
    <cellStyle name="RowTitles1-Detail 7 3 2" xfId="21376"/>
    <cellStyle name="RowTitles1-Detail 7 3 2 2" xfId="21377"/>
    <cellStyle name="RowTitles1-Detail 7 3 2 2 2" xfId="21378"/>
    <cellStyle name="RowTitles1-Detail 7 3 2 2 2 2" xfId="21379"/>
    <cellStyle name="RowTitles1-Detail 7 3 2 2 3" xfId="21380"/>
    <cellStyle name="RowTitles1-Detail 7 3 2 3" xfId="21381"/>
    <cellStyle name="RowTitles1-Detail 7 3 2 3 2" xfId="21382"/>
    <cellStyle name="RowTitles1-Detail 7 3 2 3 2 2" xfId="21383"/>
    <cellStyle name="RowTitles1-Detail 7 3 2 4" xfId="21384"/>
    <cellStyle name="RowTitles1-Detail 7 3 2 4 2" xfId="21385"/>
    <cellStyle name="RowTitles1-Detail 7 3 2 5" xfId="21386"/>
    <cellStyle name="RowTitles1-Detail 7 3 3" xfId="21387"/>
    <cellStyle name="RowTitles1-Detail 7 3 3 2" xfId="21388"/>
    <cellStyle name="RowTitles1-Detail 7 3 3 2 2" xfId="21389"/>
    <cellStyle name="RowTitles1-Detail 7 3 3 2 2 2" xfId="21390"/>
    <cellStyle name="RowTitles1-Detail 7 3 3 2 3" xfId="21391"/>
    <cellStyle name="RowTitles1-Detail 7 3 3 3" xfId="21392"/>
    <cellStyle name="RowTitles1-Detail 7 3 3 3 2" xfId="21393"/>
    <cellStyle name="RowTitles1-Detail 7 3 3 3 2 2" xfId="21394"/>
    <cellStyle name="RowTitles1-Detail 7 3 3 4" xfId="21395"/>
    <cellStyle name="RowTitles1-Detail 7 3 3 4 2" xfId="21396"/>
    <cellStyle name="RowTitles1-Detail 7 3 3 5" xfId="21397"/>
    <cellStyle name="RowTitles1-Detail 7 3 4" xfId="21398"/>
    <cellStyle name="RowTitles1-Detail 7 3 4 2" xfId="21399"/>
    <cellStyle name="RowTitles1-Detail 7 3 4 2 2" xfId="21400"/>
    <cellStyle name="RowTitles1-Detail 7 3 4 3" xfId="21401"/>
    <cellStyle name="RowTitles1-Detail 7 3 5" xfId="21402"/>
    <cellStyle name="RowTitles1-Detail 7 3 5 2" xfId="21403"/>
    <cellStyle name="RowTitles1-Detail 7 3 5 2 2" xfId="21404"/>
    <cellStyle name="RowTitles1-Detail 7 4" xfId="21405"/>
    <cellStyle name="RowTitles1-Detail 7 4 2" xfId="21406"/>
    <cellStyle name="RowTitles1-Detail 7 4 2 2" xfId="21407"/>
    <cellStyle name="RowTitles1-Detail 7 4 2 2 2" xfId="21408"/>
    <cellStyle name="RowTitles1-Detail 7 4 2 2 2 2" xfId="21409"/>
    <cellStyle name="RowTitles1-Detail 7 4 2 2 3" xfId="21410"/>
    <cellStyle name="RowTitles1-Detail 7 4 2 3" xfId="21411"/>
    <cellStyle name="RowTitles1-Detail 7 4 2 3 2" xfId="21412"/>
    <cellStyle name="RowTitles1-Detail 7 4 2 3 2 2" xfId="21413"/>
    <cellStyle name="RowTitles1-Detail 7 4 2 4" xfId="21414"/>
    <cellStyle name="RowTitles1-Detail 7 4 2 4 2" xfId="21415"/>
    <cellStyle name="RowTitles1-Detail 7 4 2 5" xfId="21416"/>
    <cellStyle name="RowTitles1-Detail 7 4 3" xfId="21417"/>
    <cellStyle name="RowTitles1-Detail 7 4 3 2" xfId="21418"/>
    <cellStyle name="RowTitles1-Detail 7 4 3 2 2" xfId="21419"/>
    <cellStyle name="RowTitles1-Detail 7 4 3 2 2 2" xfId="21420"/>
    <cellStyle name="RowTitles1-Detail 7 4 3 2 3" xfId="21421"/>
    <cellStyle name="RowTitles1-Detail 7 4 3 3" xfId="21422"/>
    <cellStyle name="RowTitles1-Detail 7 4 3 3 2" xfId="21423"/>
    <cellStyle name="RowTitles1-Detail 7 4 3 3 2 2" xfId="21424"/>
    <cellStyle name="RowTitles1-Detail 7 4 3 4" xfId="21425"/>
    <cellStyle name="RowTitles1-Detail 7 4 3 4 2" xfId="21426"/>
    <cellStyle name="RowTitles1-Detail 7 4 3 5" xfId="21427"/>
    <cellStyle name="RowTitles1-Detail 7 4 4" xfId="21428"/>
    <cellStyle name="RowTitles1-Detail 7 4 4 2" xfId="21429"/>
    <cellStyle name="RowTitles1-Detail 7 4 4 2 2" xfId="21430"/>
    <cellStyle name="RowTitles1-Detail 7 4 4 3" xfId="21431"/>
    <cellStyle name="RowTitles1-Detail 7 4 5" xfId="21432"/>
    <cellStyle name="RowTitles1-Detail 7 4 5 2" xfId="21433"/>
    <cellStyle name="RowTitles1-Detail 7 4 5 2 2" xfId="21434"/>
    <cellStyle name="RowTitles1-Detail 7 4 6" xfId="21435"/>
    <cellStyle name="RowTitles1-Detail 7 4 6 2" xfId="21436"/>
    <cellStyle name="RowTitles1-Detail 7 4 7" xfId="21437"/>
    <cellStyle name="RowTitles1-Detail 7 5" xfId="21438"/>
    <cellStyle name="RowTitles1-Detail 7 5 2" xfId="21439"/>
    <cellStyle name="RowTitles1-Detail 7 5 2 2" xfId="21440"/>
    <cellStyle name="RowTitles1-Detail 7 5 2 2 2" xfId="21441"/>
    <cellStyle name="RowTitles1-Detail 7 5 2 2 2 2" xfId="21442"/>
    <cellStyle name="RowTitles1-Detail 7 5 2 2 3" xfId="21443"/>
    <cellStyle name="RowTitles1-Detail 7 5 2 3" xfId="21444"/>
    <cellStyle name="RowTitles1-Detail 7 5 2 3 2" xfId="21445"/>
    <cellStyle name="RowTitles1-Detail 7 5 2 3 2 2" xfId="21446"/>
    <cellStyle name="RowTitles1-Detail 7 5 2 4" xfId="21447"/>
    <cellStyle name="RowTitles1-Detail 7 5 2 4 2" xfId="21448"/>
    <cellStyle name="RowTitles1-Detail 7 5 2 5" xfId="21449"/>
    <cellStyle name="RowTitles1-Detail 7 5 3" xfId="21450"/>
    <cellStyle name="RowTitles1-Detail 7 5 3 2" xfId="21451"/>
    <cellStyle name="RowTitles1-Detail 7 5 3 2 2" xfId="21452"/>
    <cellStyle name="RowTitles1-Detail 7 5 3 2 2 2" xfId="21453"/>
    <cellStyle name="RowTitles1-Detail 7 5 3 2 3" xfId="21454"/>
    <cellStyle name="RowTitles1-Detail 7 5 3 3" xfId="21455"/>
    <cellStyle name="RowTitles1-Detail 7 5 3 3 2" xfId="21456"/>
    <cellStyle name="RowTitles1-Detail 7 5 3 3 2 2" xfId="21457"/>
    <cellStyle name="RowTitles1-Detail 7 5 3 4" xfId="21458"/>
    <cellStyle name="RowTitles1-Detail 7 5 3 4 2" xfId="21459"/>
    <cellStyle name="RowTitles1-Detail 7 5 3 5" xfId="21460"/>
    <cellStyle name="RowTitles1-Detail 7 5 4" xfId="21461"/>
    <cellStyle name="RowTitles1-Detail 7 5 4 2" xfId="21462"/>
    <cellStyle name="RowTitles1-Detail 7 5 4 2 2" xfId="21463"/>
    <cellStyle name="RowTitles1-Detail 7 5 4 3" xfId="21464"/>
    <cellStyle name="RowTitles1-Detail 7 5 5" xfId="21465"/>
    <cellStyle name="RowTitles1-Detail 7 5 5 2" xfId="21466"/>
    <cellStyle name="RowTitles1-Detail 7 5 5 2 2" xfId="21467"/>
    <cellStyle name="RowTitles1-Detail 7 5 6" xfId="21468"/>
    <cellStyle name="RowTitles1-Detail 7 5 6 2" xfId="21469"/>
    <cellStyle name="RowTitles1-Detail 7 5 7" xfId="21470"/>
    <cellStyle name="RowTitles1-Detail 7 6" xfId="21471"/>
    <cellStyle name="RowTitles1-Detail 7 6 2" xfId="21472"/>
    <cellStyle name="RowTitles1-Detail 7 6 2 2" xfId="21473"/>
    <cellStyle name="RowTitles1-Detail 7 6 2 2 2" xfId="21474"/>
    <cellStyle name="RowTitles1-Detail 7 6 2 2 2 2" xfId="21475"/>
    <cellStyle name="RowTitles1-Detail 7 6 2 2 3" xfId="21476"/>
    <cellStyle name="RowTitles1-Detail 7 6 2 3" xfId="21477"/>
    <cellStyle name="RowTitles1-Detail 7 6 2 3 2" xfId="21478"/>
    <cellStyle name="RowTitles1-Detail 7 6 2 3 2 2" xfId="21479"/>
    <cellStyle name="RowTitles1-Detail 7 6 2 4" xfId="21480"/>
    <cellStyle name="RowTitles1-Detail 7 6 2 4 2" xfId="21481"/>
    <cellStyle name="RowTitles1-Detail 7 6 2 5" xfId="21482"/>
    <cellStyle name="RowTitles1-Detail 7 6 3" xfId="21483"/>
    <cellStyle name="RowTitles1-Detail 7 6 3 2" xfId="21484"/>
    <cellStyle name="RowTitles1-Detail 7 6 3 2 2" xfId="21485"/>
    <cellStyle name="RowTitles1-Detail 7 6 3 2 2 2" xfId="21486"/>
    <cellStyle name="RowTitles1-Detail 7 6 3 2 3" xfId="21487"/>
    <cellStyle name="RowTitles1-Detail 7 6 3 3" xfId="21488"/>
    <cellStyle name="RowTitles1-Detail 7 6 3 3 2" xfId="21489"/>
    <cellStyle name="RowTitles1-Detail 7 6 3 3 2 2" xfId="21490"/>
    <cellStyle name="RowTitles1-Detail 7 6 3 4" xfId="21491"/>
    <cellStyle name="RowTitles1-Detail 7 6 3 4 2" xfId="21492"/>
    <cellStyle name="RowTitles1-Detail 7 6 3 5" xfId="21493"/>
    <cellStyle name="RowTitles1-Detail 7 6 4" xfId="21494"/>
    <cellStyle name="RowTitles1-Detail 7 6 4 2" xfId="21495"/>
    <cellStyle name="RowTitles1-Detail 7 6 4 2 2" xfId="21496"/>
    <cellStyle name="RowTitles1-Detail 7 6 4 3" xfId="21497"/>
    <cellStyle name="RowTitles1-Detail 7 6 5" xfId="21498"/>
    <cellStyle name="RowTitles1-Detail 7 6 5 2" xfId="21499"/>
    <cellStyle name="RowTitles1-Detail 7 6 5 2 2" xfId="21500"/>
    <cellStyle name="RowTitles1-Detail 7 6 6" xfId="21501"/>
    <cellStyle name="RowTitles1-Detail 7 6 6 2" xfId="21502"/>
    <cellStyle name="RowTitles1-Detail 7 6 7" xfId="21503"/>
    <cellStyle name="RowTitles1-Detail 7 7" xfId="21504"/>
    <cellStyle name="RowTitles1-Detail 7 7 2" xfId="21505"/>
    <cellStyle name="RowTitles1-Detail 7 7 2 2" xfId="21506"/>
    <cellStyle name="RowTitles1-Detail 7 7 2 2 2" xfId="21507"/>
    <cellStyle name="RowTitles1-Detail 7 7 2 3" xfId="21508"/>
    <cellStyle name="RowTitles1-Detail 7 7 3" xfId="21509"/>
    <cellStyle name="RowTitles1-Detail 7 7 3 2" xfId="21510"/>
    <cellStyle name="RowTitles1-Detail 7 7 3 2 2" xfId="21511"/>
    <cellStyle name="RowTitles1-Detail 7 7 4" xfId="21512"/>
    <cellStyle name="RowTitles1-Detail 7 7 4 2" xfId="21513"/>
    <cellStyle name="RowTitles1-Detail 7 7 5" xfId="21514"/>
    <cellStyle name="RowTitles1-Detail 7 8" xfId="21515"/>
    <cellStyle name="RowTitles1-Detail 7 8 2" xfId="21516"/>
    <cellStyle name="RowTitles1-Detail 7 8 2 2" xfId="21517"/>
    <cellStyle name="RowTitles1-Detail 7 8 2 2 2" xfId="21518"/>
    <cellStyle name="RowTitles1-Detail 7 8 2 3" xfId="21519"/>
    <cellStyle name="RowTitles1-Detail 7 8 3" xfId="21520"/>
    <cellStyle name="RowTitles1-Detail 7 8 3 2" xfId="21521"/>
    <cellStyle name="RowTitles1-Detail 7 8 3 2 2" xfId="21522"/>
    <cellStyle name="RowTitles1-Detail 7 8 4" xfId="21523"/>
    <cellStyle name="RowTitles1-Detail 7 8 4 2" xfId="21524"/>
    <cellStyle name="RowTitles1-Detail 7 8 5" xfId="21525"/>
    <cellStyle name="RowTitles1-Detail 7 9" xfId="21526"/>
    <cellStyle name="RowTitles1-Detail 7 9 2" xfId="21527"/>
    <cellStyle name="RowTitles1-Detail 7 9 2 2" xfId="21528"/>
    <cellStyle name="RowTitles1-Detail 7_STUD aligned by INSTIT" xfId="21529"/>
    <cellStyle name="RowTitles1-Detail 8" xfId="21530"/>
    <cellStyle name="RowTitles1-Detail 8 2" xfId="21531"/>
    <cellStyle name="RowTitles1-Detail 8 2 2" xfId="21532"/>
    <cellStyle name="RowTitles1-Detail 8 2 2 2" xfId="21533"/>
    <cellStyle name="RowTitles1-Detail 8 2 2 2 2" xfId="21534"/>
    <cellStyle name="RowTitles1-Detail 8 2 2 3" xfId="21535"/>
    <cellStyle name="RowTitles1-Detail 8 2 3" xfId="21536"/>
    <cellStyle name="RowTitles1-Detail 8 2 3 2" xfId="21537"/>
    <cellStyle name="RowTitles1-Detail 8 2 3 2 2" xfId="21538"/>
    <cellStyle name="RowTitles1-Detail 8 2 4" xfId="21539"/>
    <cellStyle name="RowTitles1-Detail 8 2 4 2" xfId="21540"/>
    <cellStyle name="RowTitles1-Detail 8 2 5" xfId="21541"/>
    <cellStyle name="RowTitles1-Detail 8 3" xfId="21542"/>
    <cellStyle name="RowTitles1-Detail 8 3 2" xfId="21543"/>
    <cellStyle name="RowTitles1-Detail 8 3 2 2" xfId="21544"/>
    <cellStyle name="RowTitles1-Detail 8 3 2 2 2" xfId="21545"/>
    <cellStyle name="RowTitles1-Detail 8 3 2 3" xfId="21546"/>
    <cellStyle name="RowTitles1-Detail 8 3 3" xfId="21547"/>
    <cellStyle name="RowTitles1-Detail 8 3 3 2" xfId="21548"/>
    <cellStyle name="RowTitles1-Detail 8 3 3 2 2" xfId="21549"/>
    <cellStyle name="RowTitles1-Detail 8 3 4" xfId="21550"/>
    <cellStyle name="RowTitles1-Detail 8 3 4 2" xfId="21551"/>
    <cellStyle name="RowTitles1-Detail 8 3 5" xfId="21552"/>
    <cellStyle name="RowTitles1-Detail 8 4" xfId="21553"/>
    <cellStyle name="RowTitles1-Detail 8 4 2" xfId="21554"/>
    <cellStyle name="RowTitles1-Detail 8 5" xfId="21555"/>
    <cellStyle name="RowTitles1-Detail 8 5 2" xfId="21556"/>
    <cellStyle name="RowTitles1-Detail 8 5 2 2" xfId="21557"/>
    <cellStyle name="RowTitles1-Detail 9" xfId="21558"/>
    <cellStyle name="RowTitles1-Detail 9 2" xfId="21559"/>
    <cellStyle name="RowTitles1-Detail 9 2 2" xfId="21560"/>
    <cellStyle name="RowTitles1-Detail 9 2 2 2" xfId="21561"/>
    <cellStyle name="RowTitles1-Detail 9 2 2 2 2" xfId="21562"/>
    <cellStyle name="RowTitles1-Detail 9 2 2 3" xfId="21563"/>
    <cellStyle name="RowTitles1-Detail 9 2 3" xfId="21564"/>
    <cellStyle name="RowTitles1-Detail 9 2 3 2" xfId="21565"/>
    <cellStyle name="RowTitles1-Detail 9 2 3 2 2" xfId="21566"/>
    <cellStyle name="RowTitles1-Detail 9 2 4" xfId="21567"/>
    <cellStyle name="RowTitles1-Detail 9 2 4 2" xfId="21568"/>
    <cellStyle name="RowTitles1-Detail 9 2 5" xfId="21569"/>
    <cellStyle name="RowTitles1-Detail 9 3" xfId="21570"/>
    <cellStyle name="RowTitles1-Detail 9 3 2" xfId="21571"/>
    <cellStyle name="RowTitles1-Detail 9 3 2 2" xfId="21572"/>
    <cellStyle name="RowTitles1-Detail 9 3 2 2 2" xfId="21573"/>
    <cellStyle name="RowTitles1-Detail 9 3 2 3" xfId="21574"/>
    <cellStyle name="RowTitles1-Detail 9 3 3" xfId="21575"/>
    <cellStyle name="RowTitles1-Detail 9 3 3 2" xfId="21576"/>
    <cellStyle name="RowTitles1-Detail 9 3 3 2 2" xfId="21577"/>
    <cellStyle name="RowTitles1-Detail 9 3 4" xfId="21578"/>
    <cellStyle name="RowTitles1-Detail 9 3 4 2" xfId="21579"/>
    <cellStyle name="RowTitles1-Detail 9 3 5" xfId="21580"/>
    <cellStyle name="RowTitles1-Detail 9 4" xfId="21581"/>
    <cellStyle name="RowTitles1-Detail 9 4 2" xfId="21582"/>
    <cellStyle name="RowTitles1-Detail 9 5" xfId="21583"/>
    <cellStyle name="RowTitles1-Detail 9 5 2" xfId="21584"/>
    <cellStyle name="RowTitles1-Detail 9 5 2 2" xfId="21585"/>
    <cellStyle name="RowTitles1-Detail 9 5 3" xfId="21586"/>
    <cellStyle name="RowTitles1-Detail 9 6" xfId="21587"/>
    <cellStyle name="RowTitles1-Detail 9 6 2" xfId="21588"/>
    <cellStyle name="RowTitles1-Detail 9 6 2 2" xfId="21589"/>
    <cellStyle name="RowTitles1-Detail 9 7" xfId="21590"/>
    <cellStyle name="RowTitles1-Detail 9 7 2" xfId="21591"/>
    <cellStyle name="RowTitles1-Detail 9 8" xfId="21592"/>
    <cellStyle name="RowTitles1-Detail_STUD aligned by INSTIT" xfId="21593"/>
    <cellStyle name="RowTitles-Col2" xfId="44"/>
    <cellStyle name="RowTitles-Col2 10" xfId="21594"/>
    <cellStyle name="RowTitles-Col2 10 2" xfId="21595"/>
    <cellStyle name="RowTitles-Col2 10 2 2" xfId="21596"/>
    <cellStyle name="RowTitles-Col2 10 2 2 2" xfId="21597"/>
    <cellStyle name="RowTitles-Col2 10 2 2 3" xfId="21598"/>
    <cellStyle name="RowTitles-Col2 10 2 3" xfId="21599"/>
    <cellStyle name="RowTitles-Col2 10 2 3 2" xfId="21600"/>
    <cellStyle name="RowTitles-Col2 10 2 3 2 2" xfId="21601"/>
    <cellStyle name="RowTitles-Col2 10 2 4" xfId="21602"/>
    <cellStyle name="RowTitles-Col2 10 3" xfId="21603"/>
    <cellStyle name="RowTitles-Col2 10 3 2" xfId="21604"/>
    <cellStyle name="RowTitles-Col2 10 3 2 2" xfId="21605"/>
    <cellStyle name="RowTitles-Col2 10 3 2 3" xfId="21606"/>
    <cellStyle name="RowTitles-Col2 10 3 3" xfId="21607"/>
    <cellStyle name="RowTitles-Col2 10 3 3 2" xfId="21608"/>
    <cellStyle name="RowTitles-Col2 10 3 3 2 2" xfId="21609"/>
    <cellStyle name="RowTitles-Col2 10 3 4" xfId="21610"/>
    <cellStyle name="RowTitles-Col2 10 4" xfId="21611"/>
    <cellStyle name="RowTitles-Col2 10 4 2" xfId="21612"/>
    <cellStyle name="RowTitles-Col2 10 4 3" xfId="21613"/>
    <cellStyle name="RowTitles-Col2 10 5" xfId="21614"/>
    <cellStyle name="RowTitles-Col2 10 5 2" xfId="21615"/>
    <cellStyle name="RowTitles-Col2 10 5 2 2" xfId="21616"/>
    <cellStyle name="RowTitles-Col2 10 6" xfId="21617"/>
    <cellStyle name="RowTitles-Col2 10 6 2" xfId="21618"/>
    <cellStyle name="RowTitles-Col2 11" xfId="21619"/>
    <cellStyle name="RowTitles-Col2 11 2" xfId="21620"/>
    <cellStyle name="RowTitles-Col2 11 2 2" xfId="21621"/>
    <cellStyle name="RowTitles-Col2 11 2 2 2" xfId="21622"/>
    <cellStyle name="RowTitles-Col2 11 2 2 3" xfId="21623"/>
    <cellStyle name="RowTitles-Col2 11 2 3" xfId="21624"/>
    <cellStyle name="RowTitles-Col2 11 2 3 2" xfId="21625"/>
    <cellStyle name="RowTitles-Col2 11 2 3 2 2" xfId="21626"/>
    <cellStyle name="RowTitles-Col2 11 2 4" xfId="21627"/>
    <cellStyle name="RowTitles-Col2 11 3" xfId="21628"/>
    <cellStyle name="RowTitles-Col2 11 3 2" xfId="21629"/>
    <cellStyle name="RowTitles-Col2 11 3 2 2" xfId="21630"/>
    <cellStyle name="RowTitles-Col2 11 3 2 3" xfId="21631"/>
    <cellStyle name="RowTitles-Col2 11 3 3" xfId="21632"/>
    <cellStyle name="RowTitles-Col2 11 3 3 2" xfId="21633"/>
    <cellStyle name="RowTitles-Col2 11 3 3 2 2" xfId="21634"/>
    <cellStyle name="RowTitles-Col2 11 3 4" xfId="21635"/>
    <cellStyle name="RowTitles-Col2 11 4" xfId="21636"/>
    <cellStyle name="RowTitles-Col2 11 4 2" xfId="21637"/>
    <cellStyle name="RowTitles-Col2 11 4 3" xfId="21638"/>
    <cellStyle name="RowTitles-Col2 11 5" xfId="21639"/>
    <cellStyle name="RowTitles-Col2 11 5 2" xfId="21640"/>
    <cellStyle name="RowTitles-Col2 11 5 2 2" xfId="21641"/>
    <cellStyle name="RowTitles-Col2 11 6" xfId="21642"/>
    <cellStyle name="RowTitles-Col2 11 6 2" xfId="21643"/>
    <cellStyle name="RowTitles-Col2 12" xfId="21644"/>
    <cellStyle name="RowTitles-Col2 12 2" xfId="21645"/>
    <cellStyle name="RowTitles-Col2 12 2 2" xfId="21646"/>
    <cellStyle name="RowTitles-Col2 12 2 3" xfId="21647"/>
    <cellStyle name="RowTitles-Col2 12 3" xfId="21648"/>
    <cellStyle name="RowTitles-Col2 12 3 2" xfId="21649"/>
    <cellStyle name="RowTitles-Col2 12 3 2 2" xfId="21650"/>
    <cellStyle name="RowTitles-Col2 12 4" xfId="21651"/>
    <cellStyle name="RowTitles-Col2 13" xfId="21652"/>
    <cellStyle name="RowTitles-Col2 14" xfId="21653"/>
    <cellStyle name="RowTitles-Col2 15" xfId="21654"/>
    <cellStyle name="RowTitles-Col2 16" xfId="21655"/>
    <cellStyle name="RowTitles-Col2 17" xfId="21656"/>
    <cellStyle name="RowTitles-Col2 2" xfId="97"/>
    <cellStyle name="RowTitles-Col2 2 10" xfId="21657"/>
    <cellStyle name="RowTitles-Col2 2 10 2" xfId="21658"/>
    <cellStyle name="RowTitles-Col2 2 10 2 2" xfId="21659"/>
    <cellStyle name="RowTitles-Col2 2 10 2 2 2" xfId="21660"/>
    <cellStyle name="RowTitles-Col2 2 10 2 2 3" xfId="21661"/>
    <cellStyle name="RowTitles-Col2 2 10 2 3" xfId="21662"/>
    <cellStyle name="RowTitles-Col2 2 10 2 3 2" xfId="21663"/>
    <cellStyle name="RowTitles-Col2 2 10 2 3 2 2" xfId="21664"/>
    <cellStyle name="RowTitles-Col2 2 10 2 4" xfId="21665"/>
    <cellStyle name="RowTitles-Col2 2 10 3" xfId="21666"/>
    <cellStyle name="RowTitles-Col2 2 10 3 2" xfId="21667"/>
    <cellStyle name="RowTitles-Col2 2 10 3 2 2" xfId="21668"/>
    <cellStyle name="RowTitles-Col2 2 10 3 2 3" xfId="21669"/>
    <cellStyle name="RowTitles-Col2 2 10 3 3" xfId="21670"/>
    <cellStyle name="RowTitles-Col2 2 10 3 3 2" xfId="21671"/>
    <cellStyle name="RowTitles-Col2 2 10 3 3 2 2" xfId="21672"/>
    <cellStyle name="RowTitles-Col2 2 10 3 4" xfId="21673"/>
    <cellStyle name="RowTitles-Col2 2 10 4" xfId="21674"/>
    <cellStyle name="RowTitles-Col2 2 10 4 2" xfId="21675"/>
    <cellStyle name="RowTitles-Col2 2 10 4 3" xfId="21676"/>
    <cellStyle name="RowTitles-Col2 2 10 5" xfId="21677"/>
    <cellStyle name="RowTitles-Col2 2 10 5 2" xfId="21678"/>
    <cellStyle name="RowTitles-Col2 2 10 5 2 2" xfId="21679"/>
    <cellStyle name="RowTitles-Col2 2 10 6" xfId="21680"/>
    <cellStyle name="RowTitles-Col2 2 10 6 2" xfId="21681"/>
    <cellStyle name="RowTitles-Col2 2 11" xfId="21682"/>
    <cellStyle name="RowTitles-Col2 2 11 2" xfId="21683"/>
    <cellStyle name="RowTitles-Col2 2 11 2 2" xfId="21684"/>
    <cellStyle name="RowTitles-Col2 2 11 2 2 2" xfId="21685"/>
    <cellStyle name="RowTitles-Col2 2 11 2 2 3" xfId="21686"/>
    <cellStyle name="RowTitles-Col2 2 11 2 3" xfId="21687"/>
    <cellStyle name="RowTitles-Col2 2 11 2 3 2" xfId="21688"/>
    <cellStyle name="RowTitles-Col2 2 11 2 3 2 2" xfId="21689"/>
    <cellStyle name="RowTitles-Col2 2 11 2 4" xfId="21690"/>
    <cellStyle name="RowTitles-Col2 2 11 3" xfId="21691"/>
    <cellStyle name="RowTitles-Col2 2 11 3 2" xfId="21692"/>
    <cellStyle name="RowTitles-Col2 2 11 3 2 2" xfId="21693"/>
    <cellStyle name="RowTitles-Col2 2 11 3 2 3" xfId="21694"/>
    <cellStyle name="RowTitles-Col2 2 11 3 3" xfId="21695"/>
    <cellStyle name="RowTitles-Col2 2 11 3 3 2" xfId="21696"/>
    <cellStyle name="RowTitles-Col2 2 11 3 3 2 2" xfId="21697"/>
    <cellStyle name="RowTitles-Col2 2 11 3 4" xfId="21698"/>
    <cellStyle name="RowTitles-Col2 2 11 4" xfId="21699"/>
    <cellStyle name="RowTitles-Col2 2 11 4 2" xfId="21700"/>
    <cellStyle name="RowTitles-Col2 2 11 4 3" xfId="21701"/>
    <cellStyle name="RowTitles-Col2 2 11 5" xfId="21702"/>
    <cellStyle name="RowTitles-Col2 2 11 5 2" xfId="21703"/>
    <cellStyle name="RowTitles-Col2 2 11 5 2 2" xfId="21704"/>
    <cellStyle name="RowTitles-Col2 2 11 6" xfId="21705"/>
    <cellStyle name="RowTitles-Col2 2 11 6 2" xfId="21706"/>
    <cellStyle name="RowTitles-Col2 2 12" xfId="21707"/>
    <cellStyle name="RowTitles-Col2 2 12 2" xfId="21708"/>
    <cellStyle name="RowTitles-Col2 2 12 2 2" xfId="21709"/>
    <cellStyle name="RowTitles-Col2 2 12 2 3" xfId="21710"/>
    <cellStyle name="RowTitles-Col2 2 12 3" xfId="21711"/>
    <cellStyle name="RowTitles-Col2 2 12 3 2" xfId="21712"/>
    <cellStyle name="RowTitles-Col2 2 12 3 2 2" xfId="21713"/>
    <cellStyle name="RowTitles-Col2 2 12 4" xfId="21714"/>
    <cellStyle name="RowTitles-Col2 2 13" xfId="21715"/>
    <cellStyle name="RowTitles-Col2 2 14" xfId="21716"/>
    <cellStyle name="RowTitles-Col2 2 15" xfId="21717"/>
    <cellStyle name="RowTitles-Col2 2 16" xfId="21718"/>
    <cellStyle name="RowTitles-Col2 2 17" xfId="21719"/>
    <cellStyle name="RowTitles-Col2 2 18" xfId="21720"/>
    <cellStyle name="RowTitles-Col2 2 2" xfId="21721"/>
    <cellStyle name="RowTitles-Col2 2 2 10" xfId="21722"/>
    <cellStyle name="RowTitles-Col2 2 2 10 2" xfId="21723"/>
    <cellStyle name="RowTitles-Col2 2 2 10 2 2" xfId="21724"/>
    <cellStyle name="RowTitles-Col2 2 2 10 2 2 2" xfId="21725"/>
    <cellStyle name="RowTitles-Col2 2 2 10 2 2 3" xfId="21726"/>
    <cellStyle name="RowTitles-Col2 2 2 10 2 3" xfId="21727"/>
    <cellStyle name="RowTitles-Col2 2 2 10 2 3 2" xfId="21728"/>
    <cellStyle name="RowTitles-Col2 2 2 10 2 3 2 2" xfId="21729"/>
    <cellStyle name="RowTitles-Col2 2 2 10 2 4" xfId="21730"/>
    <cellStyle name="RowTitles-Col2 2 2 10 3" xfId="21731"/>
    <cellStyle name="RowTitles-Col2 2 2 10 3 2" xfId="21732"/>
    <cellStyle name="RowTitles-Col2 2 2 10 3 2 2" xfId="21733"/>
    <cellStyle name="RowTitles-Col2 2 2 10 3 2 3" xfId="21734"/>
    <cellStyle name="RowTitles-Col2 2 2 10 3 3" xfId="21735"/>
    <cellStyle name="RowTitles-Col2 2 2 10 3 3 2" xfId="21736"/>
    <cellStyle name="RowTitles-Col2 2 2 10 3 3 2 2" xfId="21737"/>
    <cellStyle name="RowTitles-Col2 2 2 10 3 4" xfId="21738"/>
    <cellStyle name="RowTitles-Col2 2 2 10 4" xfId="21739"/>
    <cellStyle name="RowTitles-Col2 2 2 10 4 2" xfId="21740"/>
    <cellStyle name="RowTitles-Col2 2 2 10 4 3" xfId="21741"/>
    <cellStyle name="RowTitles-Col2 2 2 10 5" xfId="21742"/>
    <cellStyle name="RowTitles-Col2 2 2 10 5 2" xfId="21743"/>
    <cellStyle name="RowTitles-Col2 2 2 10 5 2 2" xfId="21744"/>
    <cellStyle name="RowTitles-Col2 2 2 10 6" xfId="21745"/>
    <cellStyle name="RowTitles-Col2 2 2 10 6 2" xfId="21746"/>
    <cellStyle name="RowTitles-Col2 2 2 11" xfId="21747"/>
    <cellStyle name="RowTitles-Col2 2 2 11 2" xfId="21748"/>
    <cellStyle name="RowTitles-Col2 2 2 11 2 2" xfId="21749"/>
    <cellStyle name="RowTitles-Col2 2 2 11 2 3" xfId="21750"/>
    <cellStyle name="RowTitles-Col2 2 2 11 3" xfId="21751"/>
    <cellStyle name="RowTitles-Col2 2 2 11 3 2" xfId="21752"/>
    <cellStyle name="RowTitles-Col2 2 2 11 3 2 2" xfId="21753"/>
    <cellStyle name="RowTitles-Col2 2 2 11 4" xfId="21754"/>
    <cellStyle name="RowTitles-Col2 2 2 12" xfId="21755"/>
    <cellStyle name="RowTitles-Col2 2 2 2" xfId="21756"/>
    <cellStyle name="RowTitles-Col2 2 2 2 10" xfId="21757"/>
    <cellStyle name="RowTitles-Col2 2 2 2 10 2" xfId="21758"/>
    <cellStyle name="RowTitles-Col2 2 2 2 10 2 2" xfId="21759"/>
    <cellStyle name="RowTitles-Col2 2 2 2 10 2 3" xfId="21760"/>
    <cellStyle name="RowTitles-Col2 2 2 2 10 3" xfId="21761"/>
    <cellStyle name="RowTitles-Col2 2 2 2 10 3 2" xfId="21762"/>
    <cellStyle name="RowTitles-Col2 2 2 2 10 3 2 2" xfId="21763"/>
    <cellStyle name="RowTitles-Col2 2 2 2 10 4" xfId="21764"/>
    <cellStyle name="RowTitles-Col2 2 2 2 11" xfId="21765"/>
    <cellStyle name="RowTitles-Col2 2 2 2 2" xfId="21766"/>
    <cellStyle name="RowTitles-Col2 2 2 2 2 2" xfId="21767"/>
    <cellStyle name="RowTitles-Col2 2 2 2 2 2 2" xfId="21768"/>
    <cellStyle name="RowTitles-Col2 2 2 2 2 2 2 2" xfId="21769"/>
    <cellStyle name="RowTitles-Col2 2 2 2 2 2 2 2 2" xfId="21770"/>
    <cellStyle name="RowTitles-Col2 2 2 2 2 2 2 2 3" xfId="21771"/>
    <cellStyle name="RowTitles-Col2 2 2 2 2 2 2 3" xfId="21772"/>
    <cellStyle name="RowTitles-Col2 2 2 2 2 2 2 3 2" xfId="21773"/>
    <cellStyle name="RowTitles-Col2 2 2 2 2 2 2 3 2 2" xfId="21774"/>
    <cellStyle name="RowTitles-Col2 2 2 2 2 2 2 4" xfId="21775"/>
    <cellStyle name="RowTitles-Col2 2 2 2 2 2 3" xfId="21776"/>
    <cellStyle name="RowTitles-Col2 2 2 2 2 2 3 2" xfId="21777"/>
    <cellStyle name="RowTitles-Col2 2 2 2 2 2 3 2 2" xfId="21778"/>
    <cellStyle name="RowTitles-Col2 2 2 2 2 2 3 2 3" xfId="21779"/>
    <cellStyle name="RowTitles-Col2 2 2 2 2 2 3 3" xfId="21780"/>
    <cellStyle name="RowTitles-Col2 2 2 2 2 2 3 3 2" xfId="21781"/>
    <cellStyle name="RowTitles-Col2 2 2 2 2 2 3 3 2 2" xfId="21782"/>
    <cellStyle name="RowTitles-Col2 2 2 2 2 2 3 4" xfId="21783"/>
    <cellStyle name="RowTitles-Col2 2 2 2 2 2 3 4 2" xfId="21784"/>
    <cellStyle name="RowTitles-Col2 2 2 2 2 2 4" xfId="21785"/>
    <cellStyle name="RowTitles-Col2 2 2 2 2 3" xfId="21786"/>
    <cellStyle name="RowTitles-Col2 2 2 2 2 3 2" xfId="21787"/>
    <cellStyle name="RowTitles-Col2 2 2 2 2 3 2 2" xfId="21788"/>
    <cellStyle name="RowTitles-Col2 2 2 2 2 3 2 2 2" xfId="21789"/>
    <cellStyle name="RowTitles-Col2 2 2 2 2 3 2 2 3" xfId="21790"/>
    <cellStyle name="RowTitles-Col2 2 2 2 2 3 2 3" xfId="21791"/>
    <cellStyle name="RowTitles-Col2 2 2 2 2 3 2 3 2" xfId="21792"/>
    <cellStyle name="RowTitles-Col2 2 2 2 2 3 2 3 2 2" xfId="21793"/>
    <cellStyle name="RowTitles-Col2 2 2 2 2 3 2 4" xfId="21794"/>
    <cellStyle name="RowTitles-Col2 2 2 2 2 3 3" xfId="21795"/>
    <cellStyle name="RowTitles-Col2 2 2 2 2 3 3 2" xfId="21796"/>
    <cellStyle name="RowTitles-Col2 2 2 2 2 3 3 2 2" xfId="21797"/>
    <cellStyle name="RowTitles-Col2 2 2 2 2 3 3 2 3" xfId="21798"/>
    <cellStyle name="RowTitles-Col2 2 2 2 2 3 3 3" xfId="21799"/>
    <cellStyle name="RowTitles-Col2 2 2 2 2 3 3 3 2" xfId="21800"/>
    <cellStyle name="RowTitles-Col2 2 2 2 2 3 3 3 2 2" xfId="21801"/>
    <cellStyle name="RowTitles-Col2 2 2 2 2 3 3 4" xfId="21802"/>
    <cellStyle name="RowTitles-Col2 2 2 2 2 3 3 4 2" xfId="21803"/>
    <cellStyle name="RowTitles-Col2 2 2 2 2 3 4" xfId="21804"/>
    <cellStyle name="RowTitles-Col2 2 2 2 2 3 5" xfId="21805"/>
    <cellStyle name="RowTitles-Col2 2 2 2 2 3 5 2" xfId="21806"/>
    <cellStyle name="RowTitles-Col2 2 2 2 2 3 5 3" xfId="21807"/>
    <cellStyle name="RowTitles-Col2 2 2 2 2 3 6" xfId="21808"/>
    <cellStyle name="RowTitles-Col2 2 2 2 2 3 6 2" xfId="21809"/>
    <cellStyle name="RowTitles-Col2 2 2 2 2 3 6 2 2" xfId="21810"/>
    <cellStyle name="RowTitles-Col2 2 2 2 2 3 7" xfId="21811"/>
    <cellStyle name="RowTitles-Col2 2 2 2 2 3 7 2" xfId="21812"/>
    <cellStyle name="RowTitles-Col2 2 2 2 2 4" xfId="21813"/>
    <cellStyle name="RowTitles-Col2 2 2 2 2 4 2" xfId="21814"/>
    <cellStyle name="RowTitles-Col2 2 2 2 2 4 2 2" xfId="21815"/>
    <cellStyle name="RowTitles-Col2 2 2 2 2 4 2 2 2" xfId="21816"/>
    <cellStyle name="RowTitles-Col2 2 2 2 2 4 2 2 3" xfId="21817"/>
    <cellStyle name="RowTitles-Col2 2 2 2 2 4 2 3" xfId="21818"/>
    <cellStyle name="RowTitles-Col2 2 2 2 2 4 2 3 2" xfId="21819"/>
    <cellStyle name="RowTitles-Col2 2 2 2 2 4 2 3 2 2" xfId="21820"/>
    <cellStyle name="RowTitles-Col2 2 2 2 2 4 2 4" xfId="21821"/>
    <cellStyle name="RowTitles-Col2 2 2 2 2 4 3" xfId="21822"/>
    <cellStyle name="RowTitles-Col2 2 2 2 2 4 3 2" xfId="21823"/>
    <cellStyle name="RowTitles-Col2 2 2 2 2 4 3 2 2" xfId="21824"/>
    <cellStyle name="RowTitles-Col2 2 2 2 2 4 3 2 3" xfId="21825"/>
    <cellStyle name="RowTitles-Col2 2 2 2 2 4 3 3" xfId="21826"/>
    <cellStyle name="RowTitles-Col2 2 2 2 2 4 3 3 2" xfId="21827"/>
    <cellStyle name="RowTitles-Col2 2 2 2 2 4 3 3 2 2" xfId="21828"/>
    <cellStyle name="RowTitles-Col2 2 2 2 2 4 3 4" xfId="21829"/>
    <cellStyle name="RowTitles-Col2 2 2 2 2 4 4" xfId="21830"/>
    <cellStyle name="RowTitles-Col2 2 2 2 2 4 4 2" xfId="21831"/>
    <cellStyle name="RowTitles-Col2 2 2 2 2 4 4 3" xfId="21832"/>
    <cellStyle name="RowTitles-Col2 2 2 2 2 4 5" xfId="21833"/>
    <cellStyle name="RowTitles-Col2 2 2 2 2 4 5 2" xfId="21834"/>
    <cellStyle name="RowTitles-Col2 2 2 2 2 4 5 2 2" xfId="21835"/>
    <cellStyle name="RowTitles-Col2 2 2 2 2 4 6" xfId="21836"/>
    <cellStyle name="RowTitles-Col2 2 2 2 2 4 6 2" xfId="21837"/>
    <cellStyle name="RowTitles-Col2 2 2 2 2 5" xfId="21838"/>
    <cellStyle name="RowTitles-Col2 2 2 2 2 5 2" xfId="21839"/>
    <cellStyle name="RowTitles-Col2 2 2 2 2 5 2 2" xfId="21840"/>
    <cellStyle name="RowTitles-Col2 2 2 2 2 5 2 2 2" xfId="21841"/>
    <cellStyle name="RowTitles-Col2 2 2 2 2 5 2 2 3" xfId="21842"/>
    <cellStyle name="RowTitles-Col2 2 2 2 2 5 2 3" xfId="21843"/>
    <cellStyle name="RowTitles-Col2 2 2 2 2 5 2 3 2" xfId="21844"/>
    <cellStyle name="RowTitles-Col2 2 2 2 2 5 2 3 2 2" xfId="21845"/>
    <cellStyle name="RowTitles-Col2 2 2 2 2 5 2 4" xfId="21846"/>
    <cellStyle name="RowTitles-Col2 2 2 2 2 5 3" xfId="21847"/>
    <cellStyle name="RowTitles-Col2 2 2 2 2 5 3 2" xfId="21848"/>
    <cellStyle name="RowTitles-Col2 2 2 2 2 5 3 2 2" xfId="21849"/>
    <cellStyle name="RowTitles-Col2 2 2 2 2 5 3 2 3" xfId="21850"/>
    <cellStyle name="RowTitles-Col2 2 2 2 2 5 3 3" xfId="21851"/>
    <cellStyle name="RowTitles-Col2 2 2 2 2 5 3 3 2" xfId="21852"/>
    <cellStyle name="RowTitles-Col2 2 2 2 2 5 3 3 2 2" xfId="21853"/>
    <cellStyle name="RowTitles-Col2 2 2 2 2 5 3 4" xfId="21854"/>
    <cellStyle name="RowTitles-Col2 2 2 2 2 5 4" xfId="21855"/>
    <cellStyle name="RowTitles-Col2 2 2 2 2 5 4 2" xfId="21856"/>
    <cellStyle name="RowTitles-Col2 2 2 2 2 5 4 3" xfId="21857"/>
    <cellStyle name="RowTitles-Col2 2 2 2 2 5 5" xfId="21858"/>
    <cellStyle name="RowTitles-Col2 2 2 2 2 5 5 2" xfId="21859"/>
    <cellStyle name="RowTitles-Col2 2 2 2 2 5 5 2 2" xfId="21860"/>
    <cellStyle name="RowTitles-Col2 2 2 2 2 5 6" xfId="21861"/>
    <cellStyle name="RowTitles-Col2 2 2 2 2 5 6 2" xfId="21862"/>
    <cellStyle name="RowTitles-Col2 2 2 2 2 6" xfId="21863"/>
    <cellStyle name="RowTitles-Col2 2 2 2 2 6 2" xfId="21864"/>
    <cellStyle name="RowTitles-Col2 2 2 2 2 6 2 2" xfId="21865"/>
    <cellStyle name="RowTitles-Col2 2 2 2 2 6 2 2 2" xfId="21866"/>
    <cellStyle name="RowTitles-Col2 2 2 2 2 6 2 2 3" xfId="21867"/>
    <cellStyle name="RowTitles-Col2 2 2 2 2 6 2 3" xfId="21868"/>
    <cellStyle name="RowTitles-Col2 2 2 2 2 6 2 3 2" xfId="21869"/>
    <cellStyle name="RowTitles-Col2 2 2 2 2 6 2 3 2 2" xfId="21870"/>
    <cellStyle name="RowTitles-Col2 2 2 2 2 6 2 4" xfId="21871"/>
    <cellStyle name="RowTitles-Col2 2 2 2 2 6 3" xfId="21872"/>
    <cellStyle name="RowTitles-Col2 2 2 2 2 6 3 2" xfId="21873"/>
    <cellStyle name="RowTitles-Col2 2 2 2 2 6 3 2 2" xfId="21874"/>
    <cellStyle name="RowTitles-Col2 2 2 2 2 6 3 2 3" xfId="21875"/>
    <cellStyle name="RowTitles-Col2 2 2 2 2 6 3 3" xfId="21876"/>
    <cellStyle name="RowTitles-Col2 2 2 2 2 6 3 3 2" xfId="21877"/>
    <cellStyle name="RowTitles-Col2 2 2 2 2 6 3 3 2 2" xfId="21878"/>
    <cellStyle name="RowTitles-Col2 2 2 2 2 6 3 4" xfId="21879"/>
    <cellStyle name="RowTitles-Col2 2 2 2 2 6 4" xfId="21880"/>
    <cellStyle name="RowTitles-Col2 2 2 2 2 6 4 2" xfId="21881"/>
    <cellStyle name="RowTitles-Col2 2 2 2 2 6 4 3" xfId="21882"/>
    <cellStyle name="RowTitles-Col2 2 2 2 2 6 5" xfId="21883"/>
    <cellStyle name="RowTitles-Col2 2 2 2 2 6 5 2" xfId="21884"/>
    <cellStyle name="RowTitles-Col2 2 2 2 2 6 5 2 2" xfId="21885"/>
    <cellStyle name="RowTitles-Col2 2 2 2 2 6 6" xfId="21886"/>
    <cellStyle name="RowTitles-Col2 2 2 2 2 6 6 2" xfId="21887"/>
    <cellStyle name="RowTitles-Col2 2 2 2 2 7" xfId="21888"/>
    <cellStyle name="RowTitles-Col2 2 2 2 2 7 2" xfId="21889"/>
    <cellStyle name="RowTitles-Col2 2 2 2 2 7 2 2" xfId="21890"/>
    <cellStyle name="RowTitles-Col2 2 2 2 2 7 2 3" xfId="21891"/>
    <cellStyle name="RowTitles-Col2 2 2 2 2 7 3" xfId="21892"/>
    <cellStyle name="RowTitles-Col2 2 2 2 2 7 3 2" xfId="21893"/>
    <cellStyle name="RowTitles-Col2 2 2 2 2 7 3 2 2" xfId="21894"/>
    <cellStyle name="RowTitles-Col2 2 2 2 2 7 4" xfId="21895"/>
    <cellStyle name="RowTitles-Col2 2 2 2 2 8" xfId="21896"/>
    <cellStyle name="RowTitles-Col2 2 2 2 2_STUD aligned by INSTIT" xfId="21897"/>
    <cellStyle name="RowTitles-Col2 2 2 2 3" xfId="21898"/>
    <cellStyle name="RowTitles-Col2 2 2 2 3 2" xfId="21899"/>
    <cellStyle name="RowTitles-Col2 2 2 2 3 2 2" xfId="21900"/>
    <cellStyle name="RowTitles-Col2 2 2 2 3 2 2 2" xfId="21901"/>
    <cellStyle name="RowTitles-Col2 2 2 2 3 2 2 2 2" xfId="21902"/>
    <cellStyle name="RowTitles-Col2 2 2 2 3 2 2 2 3" xfId="21903"/>
    <cellStyle name="RowTitles-Col2 2 2 2 3 2 2 3" xfId="21904"/>
    <cellStyle name="RowTitles-Col2 2 2 2 3 2 2 3 2" xfId="21905"/>
    <cellStyle name="RowTitles-Col2 2 2 2 3 2 2 3 2 2" xfId="21906"/>
    <cellStyle name="RowTitles-Col2 2 2 2 3 2 2 4" xfId="21907"/>
    <cellStyle name="RowTitles-Col2 2 2 2 3 2 3" xfId="21908"/>
    <cellStyle name="RowTitles-Col2 2 2 2 3 2 3 2" xfId="21909"/>
    <cellStyle name="RowTitles-Col2 2 2 2 3 2 3 2 2" xfId="21910"/>
    <cellStyle name="RowTitles-Col2 2 2 2 3 2 3 2 3" xfId="21911"/>
    <cellStyle name="RowTitles-Col2 2 2 2 3 2 3 3" xfId="21912"/>
    <cellStyle name="RowTitles-Col2 2 2 2 3 2 3 3 2" xfId="21913"/>
    <cellStyle name="RowTitles-Col2 2 2 2 3 2 3 3 2 2" xfId="21914"/>
    <cellStyle name="RowTitles-Col2 2 2 2 3 2 3 4" xfId="21915"/>
    <cellStyle name="RowTitles-Col2 2 2 2 3 2 3 4 2" xfId="21916"/>
    <cellStyle name="RowTitles-Col2 2 2 2 3 2 4" xfId="21917"/>
    <cellStyle name="RowTitles-Col2 2 2 2 3 2 5" xfId="21918"/>
    <cellStyle name="RowTitles-Col2 2 2 2 3 2 5 2" xfId="21919"/>
    <cellStyle name="RowTitles-Col2 2 2 2 3 2 5 3" xfId="21920"/>
    <cellStyle name="RowTitles-Col2 2 2 2 3 2 6" xfId="21921"/>
    <cellStyle name="RowTitles-Col2 2 2 2 3 2 6 2" xfId="21922"/>
    <cellStyle name="RowTitles-Col2 2 2 2 3 2 6 2 2" xfId="21923"/>
    <cellStyle name="RowTitles-Col2 2 2 2 3 2 7" xfId="21924"/>
    <cellStyle name="RowTitles-Col2 2 2 2 3 2 7 2" xfId="21925"/>
    <cellStyle name="RowTitles-Col2 2 2 2 3 3" xfId="21926"/>
    <cellStyle name="RowTitles-Col2 2 2 2 3 3 2" xfId="21927"/>
    <cellStyle name="RowTitles-Col2 2 2 2 3 3 2 2" xfId="21928"/>
    <cellStyle name="RowTitles-Col2 2 2 2 3 3 2 2 2" xfId="21929"/>
    <cellStyle name="RowTitles-Col2 2 2 2 3 3 2 2 3" xfId="21930"/>
    <cellStyle name="RowTitles-Col2 2 2 2 3 3 2 3" xfId="21931"/>
    <cellStyle name="RowTitles-Col2 2 2 2 3 3 2 3 2" xfId="21932"/>
    <cellStyle name="RowTitles-Col2 2 2 2 3 3 2 3 2 2" xfId="21933"/>
    <cellStyle name="RowTitles-Col2 2 2 2 3 3 2 4" xfId="21934"/>
    <cellStyle name="RowTitles-Col2 2 2 2 3 3 3" xfId="21935"/>
    <cellStyle name="RowTitles-Col2 2 2 2 3 3 3 2" xfId="21936"/>
    <cellStyle name="RowTitles-Col2 2 2 2 3 3 3 2 2" xfId="21937"/>
    <cellStyle name="RowTitles-Col2 2 2 2 3 3 3 2 3" xfId="21938"/>
    <cellStyle name="RowTitles-Col2 2 2 2 3 3 3 3" xfId="21939"/>
    <cellStyle name="RowTitles-Col2 2 2 2 3 3 3 3 2" xfId="21940"/>
    <cellStyle name="RowTitles-Col2 2 2 2 3 3 3 3 2 2" xfId="21941"/>
    <cellStyle name="RowTitles-Col2 2 2 2 3 3 3 4" xfId="21942"/>
    <cellStyle name="RowTitles-Col2 2 2 2 3 3 3 4 2" xfId="21943"/>
    <cellStyle name="RowTitles-Col2 2 2 2 3 3 4" xfId="21944"/>
    <cellStyle name="RowTitles-Col2 2 2 2 3 4" xfId="21945"/>
    <cellStyle name="RowTitles-Col2 2 2 2 3 4 2" xfId="21946"/>
    <cellStyle name="RowTitles-Col2 2 2 2 3 4 2 2" xfId="21947"/>
    <cellStyle name="RowTitles-Col2 2 2 2 3 4 2 2 2" xfId="21948"/>
    <cellStyle name="RowTitles-Col2 2 2 2 3 4 2 2 3" xfId="21949"/>
    <cellStyle name="RowTitles-Col2 2 2 2 3 4 2 3" xfId="21950"/>
    <cellStyle name="RowTitles-Col2 2 2 2 3 4 2 3 2" xfId="21951"/>
    <cellStyle name="RowTitles-Col2 2 2 2 3 4 2 3 2 2" xfId="21952"/>
    <cellStyle name="RowTitles-Col2 2 2 2 3 4 2 4" xfId="21953"/>
    <cellStyle name="RowTitles-Col2 2 2 2 3 4 3" xfId="21954"/>
    <cellStyle name="RowTitles-Col2 2 2 2 3 4 3 2" xfId="21955"/>
    <cellStyle name="RowTitles-Col2 2 2 2 3 4 3 2 2" xfId="21956"/>
    <cellStyle name="RowTitles-Col2 2 2 2 3 4 3 2 3" xfId="21957"/>
    <cellStyle name="RowTitles-Col2 2 2 2 3 4 3 3" xfId="21958"/>
    <cellStyle name="RowTitles-Col2 2 2 2 3 4 3 3 2" xfId="21959"/>
    <cellStyle name="RowTitles-Col2 2 2 2 3 4 3 3 2 2" xfId="21960"/>
    <cellStyle name="RowTitles-Col2 2 2 2 3 4 3 4" xfId="21961"/>
    <cellStyle name="RowTitles-Col2 2 2 2 3 4 4" xfId="21962"/>
    <cellStyle name="RowTitles-Col2 2 2 2 3 4 4 2" xfId="21963"/>
    <cellStyle name="RowTitles-Col2 2 2 2 3 4 4 3" xfId="21964"/>
    <cellStyle name="RowTitles-Col2 2 2 2 3 4 5" xfId="21965"/>
    <cellStyle name="RowTitles-Col2 2 2 2 3 4 5 2" xfId="21966"/>
    <cellStyle name="RowTitles-Col2 2 2 2 3 4 5 2 2" xfId="21967"/>
    <cellStyle name="RowTitles-Col2 2 2 2 3 4 6" xfId="21968"/>
    <cellStyle name="RowTitles-Col2 2 2 2 3 4 6 2" xfId="21969"/>
    <cellStyle name="RowTitles-Col2 2 2 2 3 5" xfId="21970"/>
    <cellStyle name="RowTitles-Col2 2 2 2 3 5 2" xfId="21971"/>
    <cellStyle name="RowTitles-Col2 2 2 2 3 5 2 2" xfId="21972"/>
    <cellStyle name="RowTitles-Col2 2 2 2 3 5 2 2 2" xfId="21973"/>
    <cellStyle name="RowTitles-Col2 2 2 2 3 5 2 2 3" xfId="21974"/>
    <cellStyle name="RowTitles-Col2 2 2 2 3 5 2 3" xfId="21975"/>
    <cellStyle name="RowTitles-Col2 2 2 2 3 5 2 3 2" xfId="21976"/>
    <cellStyle name="RowTitles-Col2 2 2 2 3 5 2 3 2 2" xfId="21977"/>
    <cellStyle name="RowTitles-Col2 2 2 2 3 5 2 4" xfId="21978"/>
    <cellStyle name="RowTitles-Col2 2 2 2 3 5 3" xfId="21979"/>
    <cellStyle name="RowTitles-Col2 2 2 2 3 5 3 2" xfId="21980"/>
    <cellStyle name="RowTitles-Col2 2 2 2 3 5 3 2 2" xfId="21981"/>
    <cellStyle name="RowTitles-Col2 2 2 2 3 5 3 2 3" xfId="21982"/>
    <cellStyle name="RowTitles-Col2 2 2 2 3 5 3 3" xfId="21983"/>
    <cellStyle name="RowTitles-Col2 2 2 2 3 5 3 3 2" xfId="21984"/>
    <cellStyle name="RowTitles-Col2 2 2 2 3 5 3 3 2 2" xfId="21985"/>
    <cellStyle name="RowTitles-Col2 2 2 2 3 5 3 4" xfId="21986"/>
    <cellStyle name="RowTitles-Col2 2 2 2 3 5 4" xfId="21987"/>
    <cellStyle name="RowTitles-Col2 2 2 2 3 5 4 2" xfId="21988"/>
    <cellStyle name="RowTitles-Col2 2 2 2 3 5 4 3" xfId="21989"/>
    <cellStyle name="RowTitles-Col2 2 2 2 3 5 5" xfId="21990"/>
    <cellStyle name="RowTitles-Col2 2 2 2 3 5 5 2" xfId="21991"/>
    <cellStyle name="RowTitles-Col2 2 2 2 3 5 5 2 2" xfId="21992"/>
    <cellStyle name="RowTitles-Col2 2 2 2 3 5 6" xfId="21993"/>
    <cellStyle name="RowTitles-Col2 2 2 2 3 5 6 2" xfId="21994"/>
    <cellStyle name="RowTitles-Col2 2 2 2 3 6" xfId="21995"/>
    <cellStyle name="RowTitles-Col2 2 2 2 3 6 2" xfId="21996"/>
    <cellStyle name="RowTitles-Col2 2 2 2 3 6 2 2" xfId="21997"/>
    <cellStyle name="RowTitles-Col2 2 2 2 3 6 2 2 2" xfId="21998"/>
    <cellStyle name="RowTitles-Col2 2 2 2 3 6 2 2 3" xfId="21999"/>
    <cellStyle name="RowTitles-Col2 2 2 2 3 6 2 3" xfId="22000"/>
    <cellStyle name="RowTitles-Col2 2 2 2 3 6 2 3 2" xfId="22001"/>
    <cellStyle name="RowTitles-Col2 2 2 2 3 6 2 3 2 2" xfId="22002"/>
    <cellStyle name="RowTitles-Col2 2 2 2 3 6 2 4" xfId="22003"/>
    <cellStyle name="RowTitles-Col2 2 2 2 3 6 3" xfId="22004"/>
    <cellStyle name="RowTitles-Col2 2 2 2 3 6 3 2" xfId="22005"/>
    <cellStyle name="RowTitles-Col2 2 2 2 3 6 3 2 2" xfId="22006"/>
    <cellStyle name="RowTitles-Col2 2 2 2 3 6 3 2 3" xfId="22007"/>
    <cellStyle name="RowTitles-Col2 2 2 2 3 6 3 3" xfId="22008"/>
    <cellStyle name="RowTitles-Col2 2 2 2 3 6 3 3 2" xfId="22009"/>
    <cellStyle name="RowTitles-Col2 2 2 2 3 6 3 3 2 2" xfId="22010"/>
    <cellStyle name="RowTitles-Col2 2 2 2 3 6 3 4" xfId="22011"/>
    <cellStyle name="RowTitles-Col2 2 2 2 3 6 4" xfId="22012"/>
    <cellStyle name="RowTitles-Col2 2 2 2 3 6 4 2" xfId="22013"/>
    <cellStyle name="RowTitles-Col2 2 2 2 3 6 4 3" xfId="22014"/>
    <cellStyle name="RowTitles-Col2 2 2 2 3 6 5" xfId="22015"/>
    <cellStyle name="RowTitles-Col2 2 2 2 3 6 5 2" xfId="22016"/>
    <cellStyle name="RowTitles-Col2 2 2 2 3 6 5 2 2" xfId="22017"/>
    <cellStyle name="RowTitles-Col2 2 2 2 3 6 6" xfId="22018"/>
    <cellStyle name="RowTitles-Col2 2 2 2 3 6 6 2" xfId="22019"/>
    <cellStyle name="RowTitles-Col2 2 2 2 3 7" xfId="22020"/>
    <cellStyle name="RowTitles-Col2 2 2 2 3 7 2" xfId="22021"/>
    <cellStyle name="RowTitles-Col2 2 2 2 3 7 2 2" xfId="22022"/>
    <cellStyle name="RowTitles-Col2 2 2 2 3 7 2 3" xfId="22023"/>
    <cellStyle name="RowTitles-Col2 2 2 2 3 7 3" xfId="22024"/>
    <cellStyle name="RowTitles-Col2 2 2 2 3 7 3 2" xfId="22025"/>
    <cellStyle name="RowTitles-Col2 2 2 2 3 7 3 2 2" xfId="22026"/>
    <cellStyle name="RowTitles-Col2 2 2 2 3 7 4" xfId="22027"/>
    <cellStyle name="RowTitles-Col2 2 2 2 3 8" xfId="22028"/>
    <cellStyle name="RowTitles-Col2 2 2 2 3 8 2" xfId="22029"/>
    <cellStyle name="RowTitles-Col2 2 2 2 3 8 2 2" xfId="22030"/>
    <cellStyle name="RowTitles-Col2 2 2 2 3 8 2 3" xfId="22031"/>
    <cellStyle name="RowTitles-Col2 2 2 2 3 8 3" xfId="22032"/>
    <cellStyle name="RowTitles-Col2 2 2 2 3 8 3 2" xfId="22033"/>
    <cellStyle name="RowTitles-Col2 2 2 2 3 8 3 2 2" xfId="22034"/>
    <cellStyle name="RowTitles-Col2 2 2 2 3 8 4" xfId="22035"/>
    <cellStyle name="RowTitles-Col2 2 2 2 3_STUD aligned by INSTIT" xfId="22036"/>
    <cellStyle name="RowTitles-Col2 2 2 2 4" xfId="22037"/>
    <cellStyle name="RowTitles-Col2 2 2 2 4 2" xfId="22038"/>
    <cellStyle name="RowTitles-Col2 2 2 2 4 2 2" xfId="22039"/>
    <cellStyle name="RowTitles-Col2 2 2 2 4 2 2 2" xfId="22040"/>
    <cellStyle name="RowTitles-Col2 2 2 2 4 2 2 2 2" xfId="22041"/>
    <cellStyle name="RowTitles-Col2 2 2 2 4 2 2 2 3" xfId="22042"/>
    <cellStyle name="RowTitles-Col2 2 2 2 4 2 2 3" xfId="22043"/>
    <cellStyle name="RowTitles-Col2 2 2 2 4 2 2 3 2" xfId="22044"/>
    <cellStyle name="RowTitles-Col2 2 2 2 4 2 2 3 2 2" xfId="22045"/>
    <cellStyle name="RowTitles-Col2 2 2 2 4 2 2 4" xfId="22046"/>
    <cellStyle name="RowTitles-Col2 2 2 2 4 2 3" xfId="22047"/>
    <cellStyle name="RowTitles-Col2 2 2 2 4 2 3 2" xfId="22048"/>
    <cellStyle name="RowTitles-Col2 2 2 2 4 2 3 2 2" xfId="22049"/>
    <cellStyle name="RowTitles-Col2 2 2 2 4 2 3 2 3" xfId="22050"/>
    <cellStyle name="RowTitles-Col2 2 2 2 4 2 3 3" xfId="22051"/>
    <cellStyle name="RowTitles-Col2 2 2 2 4 2 3 3 2" xfId="22052"/>
    <cellStyle name="RowTitles-Col2 2 2 2 4 2 3 3 2 2" xfId="22053"/>
    <cellStyle name="RowTitles-Col2 2 2 2 4 2 3 4" xfId="22054"/>
    <cellStyle name="RowTitles-Col2 2 2 2 4 2 3 4 2" xfId="22055"/>
    <cellStyle name="RowTitles-Col2 2 2 2 4 2 4" xfId="22056"/>
    <cellStyle name="RowTitles-Col2 2 2 2 4 2 5" xfId="22057"/>
    <cellStyle name="RowTitles-Col2 2 2 2 4 2 5 2" xfId="22058"/>
    <cellStyle name="RowTitles-Col2 2 2 2 4 2 5 3" xfId="22059"/>
    <cellStyle name="RowTitles-Col2 2 2 2 4 3" xfId="22060"/>
    <cellStyle name="RowTitles-Col2 2 2 2 4 3 2" xfId="22061"/>
    <cellStyle name="RowTitles-Col2 2 2 2 4 3 2 2" xfId="22062"/>
    <cellStyle name="RowTitles-Col2 2 2 2 4 3 2 2 2" xfId="22063"/>
    <cellStyle name="RowTitles-Col2 2 2 2 4 3 2 2 3" xfId="22064"/>
    <cellStyle name="RowTitles-Col2 2 2 2 4 3 2 3" xfId="22065"/>
    <cellStyle name="RowTitles-Col2 2 2 2 4 3 2 3 2" xfId="22066"/>
    <cellStyle name="RowTitles-Col2 2 2 2 4 3 2 3 2 2" xfId="22067"/>
    <cellStyle name="RowTitles-Col2 2 2 2 4 3 2 4" xfId="22068"/>
    <cellStyle name="RowTitles-Col2 2 2 2 4 3 3" xfId="22069"/>
    <cellStyle name="RowTitles-Col2 2 2 2 4 3 3 2" xfId="22070"/>
    <cellStyle name="RowTitles-Col2 2 2 2 4 3 3 2 2" xfId="22071"/>
    <cellStyle name="RowTitles-Col2 2 2 2 4 3 3 2 3" xfId="22072"/>
    <cellStyle name="RowTitles-Col2 2 2 2 4 3 3 3" xfId="22073"/>
    <cellStyle name="RowTitles-Col2 2 2 2 4 3 3 3 2" xfId="22074"/>
    <cellStyle name="RowTitles-Col2 2 2 2 4 3 3 3 2 2" xfId="22075"/>
    <cellStyle name="RowTitles-Col2 2 2 2 4 3 3 4" xfId="22076"/>
    <cellStyle name="RowTitles-Col2 2 2 2 4 3 3 4 2" xfId="22077"/>
    <cellStyle name="RowTitles-Col2 2 2 2 4 3 4" xfId="22078"/>
    <cellStyle name="RowTitles-Col2 2 2 2 4 3 5" xfId="22079"/>
    <cellStyle name="RowTitles-Col2 2 2 2 4 3 5 2" xfId="22080"/>
    <cellStyle name="RowTitles-Col2 2 2 2 4 3 5 2 2" xfId="22081"/>
    <cellStyle name="RowTitles-Col2 2 2 2 4 3 6" xfId="22082"/>
    <cellStyle name="RowTitles-Col2 2 2 2 4 3 6 2" xfId="22083"/>
    <cellStyle name="RowTitles-Col2 2 2 2 4 4" xfId="22084"/>
    <cellStyle name="RowTitles-Col2 2 2 2 4 4 2" xfId="22085"/>
    <cellStyle name="RowTitles-Col2 2 2 2 4 4 2 2" xfId="22086"/>
    <cellStyle name="RowTitles-Col2 2 2 2 4 4 2 2 2" xfId="22087"/>
    <cellStyle name="RowTitles-Col2 2 2 2 4 4 2 2 3" xfId="22088"/>
    <cellStyle name="RowTitles-Col2 2 2 2 4 4 2 3" xfId="22089"/>
    <cellStyle name="RowTitles-Col2 2 2 2 4 4 2 3 2" xfId="22090"/>
    <cellStyle name="RowTitles-Col2 2 2 2 4 4 2 3 2 2" xfId="22091"/>
    <cellStyle name="RowTitles-Col2 2 2 2 4 4 2 4" xfId="22092"/>
    <cellStyle name="RowTitles-Col2 2 2 2 4 4 3" xfId="22093"/>
    <cellStyle name="RowTitles-Col2 2 2 2 4 4 3 2" xfId="22094"/>
    <cellStyle name="RowTitles-Col2 2 2 2 4 4 3 2 2" xfId="22095"/>
    <cellStyle name="RowTitles-Col2 2 2 2 4 4 3 2 3" xfId="22096"/>
    <cellStyle name="RowTitles-Col2 2 2 2 4 4 3 3" xfId="22097"/>
    <cellStyle name="RowTitles-Col2 2 2 2 4 4 3 3 2" xfId="22098"/>
    <cellStyle name="RowTitles-Col2 2 2 2 4 4 3 3 2 2" xfId="22099"/>
    <cellStyle name="RowTitles-Col2 2 2 2 4 4 3 4" xfId="22100"/>
    <cellStyle name="RowTitles-Col2 2 2 2 4 4 3 4 2" xfId="22101"/>
    <cellStyle name="RowTitles-Col2 2 2 2 4 4 4" xfId="22102"/>
    <cellStyle name="RowTitles-Col2 2 2 2 4 4 5" xfId="22103"/>
    <cellStyle name="RowTitles-Col2 2 2 2 4 4 5 2" xfId="22104"/>
    <cellStyle name="RowTitles-Col2 2 2 2 4 4 5 3" xfId="22105"/>
    <cellStyle name="RowTitles-Col2 2 2 2 4 4 6" xfId="22106"/>
    <cellStyle name="RowTitles-Col2 2 2 2 4 4 6 2" xfId="22107"/>
    <cellStyle name="RowTitles-Col2 2 2 2 4 4 6 2 2" xfId="22108"/>
    <cellStyle name="RowTitles-Col2 2 2 2 4 4 7" xfId="22109"/>
    <cellStyle name="RowTitles-Col2 2 2 2 4 4 7 2" xfId="22110"/>
    <cellStyle name="RowTitles-Col2 2 2 2 4 5" xfId="22111"/>
    <cellStyle name="RowTitles-Col2 2 2 2 4 5 2" xfId="22112"/>
    <cellStyle name="RowTitles-Col2 2 2 2 4 5 2 2" xfId="22113"/>
    <cellStyle name="RowTitles-Col2 2 2 2 4 5 2 2 2" xfId="22114"/>
    <cellStyle name="RowTitles-Col2 2 2 2 4 5 2 2 3" xfId="22115"/>
    <cellStyle name="RowTitles-Col2 2 2 2 4 5 2 3" xfId="22116"/>
    <cellStyle name="RowTitles-Col2 2 2 2 4 5 2 3 2" xfId="22117"/>
    <cellStyle name="RowTitles-Col2 2 2 2 4 5 2 3 2 2" xfId="22118"/>
    <cellStyle name="RowTitles-Col2 2 2 2 4 5 2 4" xfId="22119"/>
    <cellStyle name="RowTitles-Col2 2 2 2 4 5 3" xfId="22120"/>
    <cellStyle name="RowTitles-Col2 2 2 2 4 5 3 2" xfId="22121"/>
    <cellStyle name="RowTitles-Col2 2 2 2 4 5 3 2 2" xfId="22122"/>
    <cellStyle name="RowTitles-Col2 2 2 2 4 5 3 2 3" xfId="22123"/>
    <cellStyle name="RowTitles-Col2 2 2 2 4 5 3 3" xfId="22124"/>
    <cellStyle name="RowTitles-Col2 2 2 2 4 5 3 3 2" xfId="22125"/>
    <cellStyle name="RowTitles-Col2 2 2 2 4 5 3 3 2 2" xfId="22126"/>
    <cellStyle name="RowTitles-Col2 2 2 2 4 5 3 4" xfId="22127"/>
    <cellStyle name="RowTitles-Col2 2 2 2 4 5 4" xfId="22128"/>
    <cellStyle name="RowTitles-Col2 2 2 2 4 5 4 2" xfId="22129"/>
    <cellStyle name="RowTitles-Col2 2 2 2 4 5 4 3" xfId="22130"/>
    <cellStyle name="RowTitles-Col2 2 2 2 4 5 5" xfId="22131"/>
    <cellStyle name="RowTitles-Col2 2 2 2 4 5 5 2" xfId="22132"/>
    <cellStyle name="RowTitles-Col2 2 2 2 4 5 5 2 2" xfId="22133"/>
    <cellStyle name="RowTitles-Col2 2 2 2 4 5 6" xfId="22134"/>
    <cellStyle name="RowTitles-Col2 2 2 2 4 5 6 2" xfId="22135"/>
    <cellStyle name="RowTitles-Col2 2 2 2 4 6" xfId="22136"/>
    <cellStyle name="RowTitles-Col2 2 2 2 4 6 2" xfId="22137"/>
    <cellStyle name="RowTitles-Col2 2 2 2 4 6 2 2" xfId="22138"/>
    <cellStyle name="RowTitles-Col2 2 2 2 4 6 2 2 2" xfId="22139"/>
    <cellStyle name="RowTitles-Col2 2 2 2 4 6 2 2 3" xfId="22140"/>
    <cellStyle name="RowTitles-Col2 2 2 2 4 6 2 3" xfId="22141"/>
    <cellStyle name="RowTitles-Col2 2 2 2 4 6 2 3 2" xfId="22142"/>
    <cellStyle name="RowTitles-Col2 2 2 2 4 6 2 3 2 2" xfId="22143"/>
    <cellStyle name="RowTitles-Col2 2 2 2 4 6 2 4" xfId="22144"/>
    <cellStyle name="RowTitles-Col2 2 2 2 4 6 3" xfId="22145"/>
    <cellStyle name="RowTitles-Col2 2 2 2 4 6 3 2" xfId="22146"/>
    <cellStyle name="RowTitles-Col2 2 2 2 4 6 3 2 2" xfId="22147"/>
    <cellStyle name="RowTitles-Col2 2 2 2 4 6 3 2 3" xfId="22148"/>
    <cellStyle name="RowTitles-Col2 2 2 2 4 6 3 3" xfId="22149"/>
    <cellStyle name="RowTitles-Col2 2 2 2 4 6 3 3 2" xfId="22150"/>
    <cellStyle name="RowTitles-Col2 2 2 2 4 6 3 3 2 2" xfId="22151"/>
    <cellStyle name="RowTitles-Col2 2 2 2 4 6 3 4" xfId="22152"/>
    <cellStyle name="RowTitles-Col2 2 2 2 4 6 4" xfId="22153"/>
    <cellStyle name="RowTitles-Col2 2 2 2 4 6 4 2" xfId="22154"/>
    <cellStyle name="RowTitles-Col2 2 2 2 4 6 4 3" xfId="22155"/>
    <cellStyle name="RowTitles-Col2 2 2 2 4 6 5" xfId="22156"/>
    <cellStyle name="RowTitles-Col2 2 2 2 4 6 5 2" xfId="22157"/>
    <cellStyle name="RowTitles-Col2 2 2 2 4 6 5 2 2" xfId="22158"/>
    <cellStyle name="RowTitles-Col2 2 2 2 4 6 6" xfId="22159"/>
    <cellStyle name="RowTitles-Col2 2 2 2 4 6 6 2" xfId="22160"/>
    <cellStyle name="RowTitles-Col2 2 2 2 4 7" xfId="22161"/>
    <cellStyle name="RowTitles-Col2 2 2 2 4 7 2" xfId="22162"/>
    <cellStyle name="RowTitles-Col2 2 2 2 4 7 2 2" xfId="22163"/>
    <cellStyle name="RowTitles-Col2 2 2 2 4 7 2 3" xfId="22164"/>
    <cellStyle name="RowTitles-Col2 2 2 2 4 7 3" xfId="22165"/>
    <cellStyle name="RowTitles-Col2 2 2 2 4 7 3 2" xfId="22166"/>
    <cellStyle name="RowTitles-Col2 2 2 2 4 7 3 2 2" xfId="22167"/>
    <cellStyle name="RowTitles-Col2 2 2 2 4 7 4" xfId="22168"/>
    <cellStyle name="RowTitles-Col2 2 2 2 4 8" xfId="22169"/>
    <cellStyle name="RowTitles-Col2 2 2 2 4_STUD aligned by INSTIT" xfId="22170"/>
    <cellStyle name="RowTitles-Col2 2 2 2 5" xfId="22171"/>
    <cellStyle name="RowTitles-Col2 2 2 2 5 2" xfId="22172"/>
    <cellStyle name="RowTitles-Col2 2 2 2 5 2 2" xfId="22173"/>
    <cellStyle name="RowTitles-Col2 2 2 2 5 2 2 2" xfId="22174"/>
    <cellStyle name="RowTitles-Col2 2 2 2 5 2 2 3" xfId="22175"/>
    <cellStyle name="RowTitles-Col2 2 2 2 5 2 3" xfId="22176"/>
    <cellStyle name="RowTitles-Col2 2 2 2 5 2 3 2" xfId="22177"/>
    <cellStyle name="RowTitles-Col2 2 2 2 5 2 3 2 2" xfId="22178"/>
    <cellStyle name="RowTitles-Col2 2 2 2 5 2 4" xfId="22179"/>
    <cellStyle name="RowTitles-Col2 2 2 2 5 3" xfId="22180"/>
    <cellStyle name="RowTitles-Col2 2 2 2 5 3 2" xfId="22181"/>
    <cellStyle name="RowTitles-Col2 2 2 2 5 3 2 2" xfId="22182"/>
    <cellStyle name="RowTitles-Col2 2 2 2 5 3 2 3" xfId="22183"/>
    <cellStyle name="RowTitles-Col2 2 2 2 5 3 3" xfId="22184"/>
    <cellStyle name="RowTitles-Col2 2 2 2 5 3 3 2" xfId="22185"/>
    <cellStyle name="RowTitles-Col2 2 2 2 5 3 3 2 2" xfId="22186"/>
    <cellStyle name="RowTitles-Col2 2 2 2 5 3 4" xfId="22187"/>
    <cellStyle name="RowTitles-Col2 2 2 2 5 3 4 2" xfId="22188"/>
    <cellStyle name="RowTitles-Col2 2 2 2 5 4" xfId="22189"/>
    <cellStyle name="RowTitles-Col2 2 2 2 5 5" xfId="22190"/>
    <cellStyle name="RowTitles-Col2 2 2 2 5 5 2" xfId="22191"/>
    <cellStyle name="RowTitles-Col2 2 2 2 5 5 3" xfId="22192"/>
    <cellStyle name="RowTitles-Col2 2 2 2 6" xfId="22193"/>
    <cellStyle name="RowTitles-Col2 2 2 2 6 2" xfId="22194"/>
    <cellStyle name="RowTitles-Col2 2 2 2 6 2 2" xfId="22195"/>
    <cellStyle name="RowTitles-Col2 2 2 2 6 2 2 2" xfId="22196"/>
    <cellStyle name="RowTitles-Col2 2 2 2 6 2 2 3" xfId="22197"/>
    <cellStyle name="RowTitles-Col2 2 2 2 6 2 3" xfId="22198"/>
    <cellStyle name="RowTitles-Col2 2 2 2 6 2 3 2" xfId="22199"/>
    <cellStyle name="RowTitles-Col2 2 2 2 6 2 3 2 2" xfId="22200"/>
    <cellStyle name="RowTitles-Col2 2 2 2 6 2 4" xfId="22201"/>
    <cellStyle name="RowTitles-Col2 2 2 2 6 3" xfId="22202"/>
    <cellStyle name="RowTitles-Col2 2 2 2 6 3 2" xfId="22203"/>
    <cellStyle name="RowTitles-Col2 2 2 2 6 3 2 2" xfId="22204"/>
    <cellStyle name="RowTitles-Col2 2 2 2 6 3 2 3" xfId="22205"/>
    <cellStyle name="RowTitles-Col2 2 2 2 6 3 3" xfId="22206"/>
    <cellStyle name="RowTitles-Col2 2 2 2 6 3 3 2" xfId="22207"/>
    <cellStyle name="RowTitles-Col2 2 2 2 6 3 3 2 2" xfId="22208"/>
    <cellStyle name="RowTitles-Col2 2 2 2 6 3 4" xfId="22209"/>
    <cellStyle name="RowTitles-Col2 2 2 2 6 3 4 2" xfId="22210"/>
    <cellStyle name="RowTitles-Col2 2 2 2 6 4" xfId="22211"/>
    <cellStyle name="RowTitles-Col2 2 2 2 6 5" xfId="22212"/>
    <cellStyle name="RowTitles-Col2 2 2 2 6 5 2" xfId="22213"/>
    <cellStyle name="RowTitles-Col2 2 2 2 6 5 2 2" xfId="22214"/>
    <cellStyle name="RowTitles-Col2 2 2 2 6 6" xfId="22215"/>
    <cellStyle name="RowTitles-Col2 2 2 2 6 6 2" xfId="22216"/>
    <cellStyle name="RowTitles-Col2 2 2 2 7" xfId="22217"/>
    <cellStyle name="RowTitles-Col2 2 2 2 7 2" xfId="22218"/>
    <cellStyle name="RowTitles-Col2 2 2 2 7 2 2" xfId="22219"/>
    <cellStyle name="RowTitles-Col2 2 2 2 7 2 2 2" xfId="22220"/>
    <cellStyle name="RowTitles-Col2 2 2 2 7 2 2 3" xfId="22221"/>
    <cellStyle name="RowTitles-Col2 2 2 2 7 2 3" xfId="22222"/>
    <cellStyle name="RowTitles-Col2 2 2 2 7 2 3 2" xfId="22223"/>
    <cellStyle name="RowTitles-Col2 2 2 2 7 2 3 2 2" xfId="22224"/>
    <cellStyle name="RowTitles-Col2 2 2 2 7 2 4" xfId="22225"/>
    <cellStyle name="RowTitles-Col2 2 2 2 7 3" xfId="22226"/>
    <cellStyle name="RowTitles-Col2 2 2 2 7 3 2" xfId="22227"/>
    <cellStyle name="RowTitles-Col2 2 2 2 7 3 2 2" xfId="22228"/>
    <cellStyle name="RowTitles-Col2 2 2 2 7 3 2 3" xfId="22229"/>
    <cellStyle name="RowTitles-Col2 2 2 2 7 3 3" xfId="22230"/>
    <cellStyle name="RowTitles-Col2 2 2 2 7 3 3 2" xfId="22231"/>
    <cellStyle name="RowTitles-Col2 2 2 2 7 3 3 2 2" xfId="22232"/>
    <cellStyle name="RowTitles-Col2 2 2 2 7 3 4" xfId="22233"/>
    <cellStyle name="RowTitles-Col2 2 2 2 7 3 4 2" xfId="22234"/>
    <cellStyle name="RowTitles-Col2 2 2 2 7 4" xfId="22235"/>
    <cellStyle name="RowTitles-Col2 2 2 2 7 5" xfId="22236"/>
    <cellStyle name="RowTitles-Col2 2 2 2 7 5 2" xfId="22237"/>
    <cellStyle name="RowTitles-Col2 2 2 2 7 5 3" xfId="22238"/>
    <cellStyle name="RowTitles-Col2 2 2 2 7 6" xfId="22239"/>
    <cellStyle name="RowTitles-Col2 2 2 2 7 6 2" xfId="22240"/>
    <cellStyle name="RowTitles-Col2 2 2 2 7 6 2 2" xfId="22241"/>
    <cellStyle name="RowTitles-Col2 2 2 2 7 7" xfId="22242"/>
    <cellStyle name="RowTitles-Col2 2 2 2 7 7 2" xfId="22243"/>
    <cellStyle name="RowTitles-Col2 2 2 2 8" xfId="22244"/>
    <cellStyle name="RowTitles-Col2 2 2 2 8 2" xfId="22245"/>
    <cellStyle name="RowTitles-Col2 2 2 2 8 2 2" xfId="22246"/>
    <cellStyle name="RowTitles-Col2 2 2 2 8 2 2 2" xfId="22247"/>
    <cellStyle name="RowTitles-Col2 2 2 2 8 2 2 3" xfId="22248"/>
    <cellStyle name="RowTitles-Col2 2 2 2 8 2 3" xfId="22249"/>
    <cellStyle name="RowTitles-Col2 2 2 2 8 2 3 2" xfId="22250"/>
    <cellStyle name="RowTitles-Col2 2 2 2 8 2 3 2 2" xfId="22251"/>
    <cellStyle name="RowTitles-Col2 2 2 2 8 2 4" xfId="22252"/>
    <cellStyle name="RowTitles-Col2 2 2 2 8 3" xfId="22253"/>
    <cellStyle name="RowTitles-Col2 2 2 2 8 3 2" xfId="22254"/>
    <cellStyle name="RowTitles-Col2 2 2 2 8 3 2 2" xfId="22255"/>
    <cellStyle name="RowTitles-Col2 2 2 2 8 3 2 3" xfId="22256"/>
    <cellStyle name="RowTitles-Col2 2 2 2 8 3 3" xfId="22257"/>
    <cellStyle name="RowTitles-Col2 2 2 2 8 3 3 2" xfId="22258"/>
    <cellStyle name="RowTitles-Col2 2 2 2 8 3 3 2 2" xfId="22259"/>
    <cellStyle name="RowTitles-Col2 2 2 2 8 3 4" xfId="22260"/>
    <cellStyle name="RowTitles-Col2 2 2 2 8 4" xfId="22261"/>
    <cellStyle name="RowTitles-Col2 2 2 2 8 4 2" xfId="22262"/>
    <cellStyle name="RowTitles-Col2 2 2 2 8 4 3" xfId="22263"/>
    <cellStyle name="RowTitles-Col2 2 2 2 8 5" xfId="22264"/>
    <cellStyle name="RowTitles-Col2 2 2 2 8 5 2" xfId="22265"/>
    <cellStyle name="RowTitles-Col2 2 2 2 8 5 2 2" xfId="22266"/>
    <cellStyle name="RowTitles-Col2 2 2 2 8 6" xfId="22267"/>
    <cellStyle name="RowTitles-Col2 2 2 2 8 6 2" xfId="22268"/>
    <cellStyle name="RowTitles-Col2 2 2 2 9" xfId="22269"/>
    <cellStyle name="RowTitles-Col2 2 2 2 9 2" xfId="22270"/>
    <cellStyle name="RowTitles-Col2 2 2 2 9 2 2" xfId="22271"/>
    <cellStyle name="RowTitles-Col2 2 2 2 9 2 2 2" xfId="22272"/>
    <cellStyle name="RowTitles-Col2 2 2 2 9 2 2 3" xfId="22273"/>
    <cellStyle name="RowTitles-Col2 2 2 2 9 2 3" xfId="22274"/>
    <cellStyle name="RowTitles-Col2 2 2 2 9 2 3 2" xfId="22275"/>
    <cellStyle name="RowTitles-Col2 2 2 2 9 2 3 2 2" xfId="22276"/>
    <cellStyle name="RowTitles-Col2 2 2 2 9 2 4" xfId="22277"/>
    <cellStyle name="RowTitles-Col2 2 2 2 9 3" xfId="22278"/>
    <cellStyle name="RowTitles-Col2 2 2 2 9 3 2" xfId="22279"/>
    <cellStyle name="RowTitles-Col2 2 2 2 9 3 2 2" xfId="22280"/>
    <cellStyle name="RowTitles-Col2 2 2 2 9 3 2 3" xfId="22281"/>
    <cellStyle name="RowTitles-Col2 2 2 2 9 3 3" xfId="22282"/>
    <cellStyle name="RowTitles-Col2 2 2 2 9 3 3 2" xfId="22283"/>
    <cellStyle name="RowTitles-Col2 2 2 2 9 3 3 2 2" xfId="22284"/>
    <cellStyle name="RowTitles-Col2 2 2 2 9 3 4" xfId="22285"/>
    <cellStyle name="RowTitles-Col2 2 2 2 9 4" xfId="22286"/>
    <cellStyle name="RowTitles-Col2 2 2 2 9 4 2" xfId="22287"/>
    <cellStyle name="RowTitles-Col2 2 2 2 9 4 3" xfId="22288"/>
    <cellStyle name="RowTitles-Col2 2 2 2 9 5" xfId="22289"/>
    <cellStyle name="RowTitles-Col2 2 2 2 9 5 2" xfId="22290"/>
    <cellStyle name="RowTitles-Col2 2 2 2 9 5 2 2" xfId="22291"/>
    <cellStyle name="RowTitles-Col2 2 2 2 9 6" xfId="22292"/>
    <cellStyle name="RowTitles-Col2 2 2 2 9 6 2" xfId="22293"/>
    <cellStyle name="RowTitles-Col2 2 2 2_STUD aligned by INSTIT" xfId="22294"/>
    <cellStyle name="RowTitles-Col2 2 2 3" xfId="22295"/>
    <cellStyle name="RowTitles-Col2 2 2 3 2" xfId="22296"/>
    <cellStyle name="RowTitles-Col2 2 2 3 2 2" xfId="22297"/>
    <cellStyle name="RowTitles-Col2 2 2 3 2 2 2" xfId="22298"/>
    <cellStyle name="RowTitles-Col2 2 2 3 2 2 2 2" xfId="22299"/>
    <cellStyle name="RowTitles-Col2 2 2 3 2 2 2 3" xfId="22300"/>
    <cellStyle name="RowTitles-Col2 2 2 3 2 2 3" xfId="22301"/>
    <cellStyle name="RowTitles-Col2 2 2 3 2 2 3 2" xfId="22302"/>
    <cellStyle name="RowTitles-Col2 2 2 3 2 2 3 2 2" xfId="22303"/>
    <cellStyle name="RowTitles-Col2 2 2 3 2 2 4" xfId="22304"/>
    <cellStyle name="RowTitles-Col2 2 2 3 2 3" xfId="22305"/>
    <cellStyle name="RowTitles-Col2 2 2 3 2 3 2" xfId="22306"/>
    <cellStyle name="RowTitles-Col2 2 2 3 2 3 2 2" xfId="22307"/>
    <cellStyle name="RowTitles-Col2 2 2 3 2 3 2 3" xfId="22308"/>
    <cellStyle name="RowTitles-Col2 2 2 3 2 3 3" xfId="22309"/>
    <cellStyle name="RowTitles-Col2 2 2 3 2 3 3 2" xfId="22310"/>
    <cellStyle name="RowTitles-Col2 2 2 3 2 3 3 2 2" xfId="22311"/>
    <cellStyle name="RowTitles-Col2 2 2 3 2 3 4" xfId="22312"/>
    <cellStyle name="RowTitles-Col2 2 2 3 2 3 4 2" xfId="22313"/>
    <cellStyle name="RowTitles-Col2 2 2 3 2 4" xfId="22314"/>
    <cellStyle name="RowTitles-Col2 2 2 3 3" xfId="22315"/>
    <cellStyle name="RowTitles-Col2 2 2 3 3 2" xfId="22316"/>
    <cellStyle name="RowTitles-Col2 2 2 3 3 2 2" xfId="22317"/>
    <cellStyle name="RowTitles-Col2 2 2 3 3 2 2 2" xfId="22318"/>
    <cellStyle name="RowTitles-Col2 2 2 3 3 2 2 3" xfId="22319"/>
    <cellStyle name="RowTitles-Col2 2 2 3 3 2 3" xfId="22320"/>
    <cellStyle name="RowTitles-Col2 2 2 3 3 2 3 2" xfId="22321"/>
    <cellStyle name="RowTitles-Col2 2 2 3 3 2 3 2 2" xfId="22322"/>
    <cellStyle name="RowTitles-Col2 2 2 3 3 2 4" xfId="22323"/>
    <cellStyle name="RowTitles-Col2 2 2 3 3 3" xfId="22324"/>
    <cellStyle name="RowTitles-Col2 2 2 3 3 3 2" xfId="22325"/>
    <cellStyle name="RowTitles-Col2 2 2 3 3 3 2 2" xfId="22326"/>
    <cellStyle name="RowTitles-Col2 2 2 3 3 3 2 3" xfId="22327"/>
    <cellStyle name="RowTitles-Col2 2 2 3 3 3 3" xfId="22328"/>
    <cellStyle name="RowTitles-Col2 2 2 3 3 3 3 2" xfId="22329"/>
    <cellStyle name="RowTitles-Col2 2 2 3 3 3 3 2 2" xfId="22330"/>
    <cellStyle name="RowTitles-Col2 2 2 3 3 3 4" xfId="22331"/>
    <cellStyle name="RowTitles-Col2 2 2 3 3 3 4 2" xfId="22332"/>
    <cellStyle name="RowTitles-Col2 2 2 3 3 4" xfId="22333"/>
    <cellStyle name="RowTitles-Col2 2 2 3 3 5" xfId="22334"/>
    <cellStyle name="RowTitles-Col2 2 2 3 3 5 2" xfId="22335"/>
    <cellStyle name="RowTitles-Col2 2 2 3 3 5 3" xfId="22336"/>
    <cellStyle name="RowTitles-Col2 2 2 3 3 6" xfId="22337"/>
    <cellStyle name="RowTitles-Col2 2 2 3 3 6 2" xfId="22338"/>
    <cellStyle name="RowTitles-Col2 2 2 3 3 6 2 2" xfId="22339"/>
    <cellStyle name="RowTitles-Col2 2 2 3 3 7" xfId="22340"/>
    <cellStyle name="RowTitles-Col2 2 2 3 3 7 2" xfId="22341"/>
    <cellStyle name="RowTitles-Col2 2 2 3 4" xfId="22342"/>
    <cellStyle name="RowTitles-Col2 2 2 3 4 2" xfId="22343"/>
    <cellStyle name="RowTitles-Col2 2 2 3 4 2 2" xfId="22344"/>
    <cellStyle name="RowTitles-Col2 2 2 3 4 2 2 2" xfId="22345"/>
    <cellStyle name="RowTitles-Col2 2 2 3 4 2 2 3" xfId="22346"/>
    <cellStyle name="RowTitles-Col2 2 2 3 4 2 3" xfId="22347"/>
    <cellStyle name="RowTitles-Col2 2 2 3 4 2 3 2" xfId="22348"/>
    <cellStyle name="RowTitles-Col2 2 2 3 4 2 3 2 2" xfId="22349"/>
    <cellStyle name="RowTitles-Col2 2 2 3 4 2 4" xfId="22350"/>
    <cellStyle name="RowTitles-Col2 2 2 3 4 3" xfId="22351"/>
    <cellStyle name="RowTitles-Col2 2 2 3 4 3 2" xfId="22352"/>
    <cellStyle name="RowTitles-Col2 2 2 3 4 3 2 2" xfId="22353"/>
    <cellStyle name="RowTitles-Col2 2 2 3 4 3 2 3" xfId="22354"/>
    <cellStyle name="RowTitles-Col2 2 2 3 4 3 3" xfId="22355"/>
    <cellStyle name="RowTitles-Col2 2 2 3 4 3 3 2" xfId="22356"/>
    <cellStyle name="RowTitles-Col2 2 2 3 4 3 3 2 2" xfId="22357"/>
    <cellStyle name="RowTitles-Col2 2 2 3 4 3 4" xfId="22358"/>
    <cellStyle name="RowTitles-Col2 2 2 3 4 4" xfId="22359"/>
    <cellStyle name="RowTitles-Col2 2 2 3 4 4 2" xfId="22360"/>
    <cellStyle name="RowTitles-Col2 2 2 3 4 4 3" xfId="22361"/>
    <cellStyle name="RowTitles-Col2 2 2 3 4 5" xfId="22362"/>
    <cellStyle name="RowTitles-Col2 2 2 3 4 5 2" xfId="22363"/>
    <cellStyle name="RowTitles-Col2 2 2 3 4 5 2 2" xfId="22364"/>
    <cellStyle name="RowTitles-Col2 2 2 3 4 6" xfId="22365"/>
    <cellStyle name="RowTitles-Col2 2 2 3 4 6 2" xfId="22366"/>
    <cellStyle name="RowTitles-Col2 2 2 3 5" xfId="22367"/>
    <cellStyle name="RowTitles-Col2 2 2 3 5 2" xfId="22368"/>
    <cellStyle name="RowTitles-Col2 2 2 3 5 2 2" xfId="22369"/>
    <cellStyle name="RowTitles-Col2 2 2 3 5 2 2 2" xfId="22370"/>
    <cellStyle name="RowTitles-Col2 2 2 3 5 2 2 3" xfId="22371"/>
    <cellStyle name="RowTitles-Col2 2 2 3 5 2 3" xfId="22372"/>
    <cellStyle name="RowTitles-Col2 2 2 3 5 2 3 2" xfId="22373"/>
    <cellStyle name="RowTitles-Col2 2 2 3 5 2 3 2 2" xfId="22374"/>
    <cellStyle name="RowTitles-Col2 2 2 3 5 2 4" xfId="22375"/>
    <cellStyle name="RowTitles-Col2 2 2 3 5 3" xfId="22376"/>
    <cellStyle name="RowTitles-Col2 2 2 3 5 3 2" xfId="22377"/>
    <cellStyle name="RowTitles-Col2 2 2 3 5 3 2 2" xfId="22378"/>
    <cellStyle name="RowTitles-Col2 2 2 3 5 3 2 3" xfId="22379"/>
    <cellStyle name="RowTitles-Col2 2 2 3 5 3 3" xfId="22380"/>
    <cellStyle name="RowTitles-Col2 2 2 3 5 3 3 2" xfId="22381"/>
    <cellStyle name="RowTitles-Col2 2 2 3 5 3 3 2 2" xfId="22382"/>
    <cellStyle name="RowTitles-Col2 2 2 3 5 3 4" xfId="22383"/>
    <cellStyle name="RowTitles-Col2 2 2 3 5 4" xfId="22384"/>
    <cellStyle name="RowTitles-Col2 2 2 3 5 4 2" xfId="22385"/>
    <cellStyle name="RowTitles-Col2 2 2 3 5 4 3" xfId="22386"/>
    <cellStyle name="RowTitles-Col2 2 2 3 5 5" xfId="22387"/>
    <cellStyle name="RowTitles-Col2 2 2 3 5 5 2" xfId="22388"/>
    <cellStyle name="RowTitles-Col2 2 2 3 5 5 2 2" xfId="22389"/>
    <cellStyle name="RowTitles-Col2 2 2 3 5 6" xfId="22390"/>
    <cellStyle name="RowTitles-Col2 2 2 3 5 6 2" xfId="22391"/>
    <cellStyle name="RowTitles-Col2 2 2 3 6" xfId="22392"/>
    <cellStyle name="RowTitles-Col2 2 2 3 6 2" xfId="22393"/>
    <cellStyle name="RowTitles-Col2 2 2 3 6 2 2" xfId="22394"/>
    <cellStyle name="RowTitles-Col2 2 2 3 6 2 2 2" xfId="22395"/>
    <cellStyle name="RowTitles-Col2 2 2 3 6 2 2 3" xfId="22396"/>
    <cellStyle name="RowTitles-Col2 2 2 3 6 2 3" xfId="22397"/>
    <cellStyle name="RowTitles-Col2 2 2 3 6 2 3 2" xfId="22398"/>
    <cellStyle name="RowTitles-Col2 2 2 3 6 2 3 2 2" xfId="22399"/>
    <cellStyle name="RowTitles-Col2 2 2 3 6 2 4" xfId="22400"/>
    <cellStyle name="RowTitles-Col2 2 2 3 6 3" xfId="22401"/>
    <cellStyle name="RowTitles-Col2 2 2 3 6 3 2" xfId="22402"/>
    <cellStyle name="RowTitles-Col2 2 2 3 6 3 2 2" xfId="22403"/>
    <cellStyle name="RowTitles-Col2 2 2 3 6 3 2 3" xfId="22404"/>
    <cellStyle name="RowTitles-Col2 2 2 3 6 3 3" xfId="22405"/>
    <cellStyle name="RowTitles-Col2 2 2 3 6 3 3 2" xfId="22406"/>
    <cellStyle name="RowTitles-Col2 2 2 3 6 3 3 2 2" xfId="22407"/>
    <cellStyle name="RowTitles-Col2 2 2 3 6 3 4" xfId="22408"/>
    <cellStyle name="RowTitles-Col2 2 2 3 6 4" xfId="22409"/>
    <cellStyle name="RowTitles-Col2 2 2 3 6 4 2" xfId="22410"/>
    <cellStyle name="RowTitles-Col2 2 2 3 6 4 3" xfId="22411"/>
    <cellStyle name="RowTitles-Col2 2 2 3 6 5" xfId="22412"/>
    <cellStyle name="RowTitles-Col2 2 2 3 6 5 2" xfId="22413"/>
    <cellStyle name="RowTitles-Col2 2 2 3 6 5 2 2" xfId="22414"/>
    <cellStyle name="RowTitles-Col2 2 2 3 6 6" xfId="22415"/>
    <cellStyle name="RowTitles-Col2 2 2 3 6 6 2" xfId="22416"/>
    <cellStyle name="RowTitles-Col2 2 2 3 7" xfId="22417"/>
    <cellStyle name="RowTitles-Col2 2 2 3 7 2" xfId="22418"/>
    <cellStyle name="RowTitles-Col2 2 2 3 7 2 2" xfId="22419"/>
    <cellStyle name="RowTitles-Col2 2 2 3 7 2 3" xfId="22420"/>
    <cellStyle name="RowTitles-Col2 2 2 3 7 3" xfId="22421"/>
    <cellStyle name="RowTitles-Col2 2 2 3 7 3 2" xfId="22422"/>
    <cellStyle name="RowTitles-Col2 2 2 3 7 3 2 2" xfId="22423"/>
    <cellStyle name="RowTitles-Col2 2 2 3 7 4" xfId="22424"/>
    <cellStyle name="RowTitles-Col2 2 2 3 8" xfId="22425"/>
    <cellStyle name="RowTitles-Col2 2 2 3_STUD aligned by INSTIT" xfId="22426"/>
    <cellStyle name="RowTitles-Col2 2 2 4" xfId="22427"/>
    <cellStyle name="RowTitles-Col2 2 2 4 2" xfId="22428"/>
    <cellStyle name="RowTitles-Col2 2 2 4 2 2" xfId="22429"/>
    <cellStyle name="RowTitles-Col2 2 2 4 2 2 2" xfId="22430"/>
    <cellStyle name="RowTitles-Col2 2 2 4 2 2 2 2" xfId="22431"/>
    <cellStyle name="RowTitles-Col2 2 2 4 2 2 2 3" xfId="22432"/>
    <cellStyle name="RowTitles-Col2 2 2 4 2 2 3" xfId="22433"/>
    <cellStyle name="RowTitles-Col2 2 2 4 2 2 3 2" xfId="22434"/>
    <cellStyle name="RowTitles-Col2 2 2 4 2 2 3 2 2" xfId="22435"/>
    <cellStyle name="RowTitles-Col2 2 2 4 2 2 4" xfId="22436"/>
    <cellStyle name="RowTitles-Col2 2 2 4 2 3" xfId="22437"/>
    <cellStyle name="RowTitles-Col2 2 2 4 2 3 2" xfId="22438"/>
    <cellStyle name="RowTitles-Col2 2 2 4 2 3 2 2" xfId="22439"/>
    <cellStyle name="RowTitles-Col2 2 2 4 2 3 2 3" xfId="22440"/>
    <cellStyle name="RowTitles-Col2 2 2 4 2 3 3" xfId="22441"/>
    <cellStyle name="RowTitles-Col2 2 2 4 2 3 3 2" xfId="22442"/>
    <cellStyle name="RowTitles-Col2 2 2 4 2 3 3 2 2" xfId="22443"/>
    <cellStyle name="RowTitles-Col2 2 2 4 2 3 4" xfId="22444"/>
    <cellStyle name="RowTitles-Col2 2 2 4 2 3 4 2" xfId="22445"/>
    <cellStyle name="RowTitles-Col2 2 2 4 2 4" xfId="22446"/>
    <cellStyle name="RowTitles-Col2 2 2 4 2 5" xfId="22447"/>
    <cellStyle name="RowTitles-Col2 2 2 4 2 5 2" xfId="22448"/>
    <cellStyle name="RowTitles-Col2 2 2 4 2 5 3" xfId="22449"/>
    <cellStyle name="RowTitles-Col2 2 2 4 2 6" xfId="22450"/>
    <cellStyle name="RowTitles-Col2 2 2 4 2 6 2" xfId="22451"/>
    <cellStyle name="RowTitles-Col2 2 2 4 2 6 2 2" xfId="22452"/>
    <cellStyle name="RowTitles-Col2 2 2 4 2 7" xfId="22453"/>
    <cellStyle name="RowTitles-Col2 2 2 4 2 7 2" xfId="22454"/>
    <cellStyle name="RowTitles-Col2 2 2 4 3" xfId="22455"/>
    <cellStyle name="RowTitles-Col2 2 2 4 3 2" xfId="22456"/>
    <cellStyle name="RowTitles-Col2 2 2 4 3 2 2" xfId="22457"/>
    <cellStyle name="RowTitles-Col2 2 2 4 3 2 2 2" xfId="22458"/>
    <cellStyle name="RowTitles-Col2 2 2 4 3 2 2 3" xfId="22459"/>
    <cellStyle name="RowTitles-Col2 2 2 4 3 2 3" xfId="22460"/>
    <cellStyle name="RowTitles-Col2 2 2 4 3 2 3 2" xfId="22461"/>
    <cellStyle name="RowTitles-Col2 2 2 4 3 2 3 2 2" xfId="22462"/>
    <cellStyle name="RowTitles-Col2 2 2 4 3 2 4" xfId="22463"/>
    <cellStyle name="RowTitles-Col2 2 2 4 3 3" xfId="22464"/>
    <cellStyle name="RowTitles-Col2 2 2 4 3 3 2" xfId="22465"/>
    <cellStyle name="RowTitles-Col2 2 2 4 3 3 2 2" xfId="22466"/>
    <cellStyle name="RowTitles-Col2 2 2 4 3 3 2 3" xfId="22467"/>
    <cellStyle name="RowTitles-Col2 2 2 4 3 3 3" xfId="22468"/>
    <cellStyle name="RowTitles-Col2 2 2 4 3 3 3 2" xfId="22469"/>
    <cellStyle name="RowTitles-Col2 2 2 4 3 3 3 2 2" xfId="22470"/>
    <cellStyle name="RowTitles-Col2 2 2 4 3 3 4" xfId="22471"/>
    <cellStyle name="RowTitles-Col2 2 2 4 3 3 4 2" xfId="22472"/>
    <cellStyle name="RowTitles-Col2 2 2 4 3 4" xfId="22473"/>
    <cellStyle name="RowTitles-Col2 2 2 4 4" xfId="22474"/>
    <cellStyle name="RowTitles-Col2 2 2 4 4 2" xfId="22475"/>
    <cellStyle name="RowTitles-Col2 2 2 4 4 2 2" xfId="22476"/>
    <cellStyle name="RowTitles-Col2 2 2 4 4 2 2 2" xfId="22477"/>
    <cellStyle name="RowTitles-Col2 2 2 4 4 2 2 3" xfId="22478"/>
    <cellStyle name="RowTitles-Col2 2 2 4 4 2 3" xfId="22479"/>
    <cellStyle name="RowTitles-Col2 2 2 4 4 2 3 2" xfId="22480"/>
    <cellStyle name="RowTitles-Col2 2 2 4 4 2 3 2 2" xfId="22481"/>
    <cellStyle name="RowTitles-Col2 2 2 4 4 2 4" xfId="22482"/>
    <cellStyle name="RowTitles-Col2 2 2 4 4 3" xfId="22483"/>
    <cellStyle name="RowTitles-Col2 2 2 4 4 3 2" xfId="22484"/>
    <cellStyle name="RowTitles-Col2 2 2 4 4 3 2 2" xfId="22485"/>
    <cellStyle name="RowTitles-Col2 2 2 4 4 3 2 3" xfId="22486"/>
    <cellStyle name="RowTitles-Col2 2 2 4 4 3 3" xfId="22487"/>
    <cellStyle name="RowTitles-Col2 2 2 4 4 3 3 2" xfId="22488"/>
    <cellStyle name="RowTitles-Col2 2 2 4 4 3 3 2 2" xfId="22489"/>
    <cellStyle name="RowTitles-Col2 2 2 4 4 3 4" xfId="22490"/>
    <cellStyle name="RowTitles-Col2 2 2 4 4 4" xfId="22491"/>
    <cellStyle name="RowTitles-Col2 2 2 4 4 4 2" xfId="22492"/>
    <cellStyle name="RowTitles-Col2 2 2 4 4 4 3" xfId="22493"/>
    <cellStyle name="RowTitles-Col2 2 2 4 4 5" xfId="22494"/>
    <cellStyle name="RowTitles-Col2 2 2 4 4 5 2" xfId="22495"/>
    <cellStyle name="RowTitles-Col2 2 2 4 4 5 2 2" xfId="22496"/>
    <cellStyle name="RowTitles-Col2 2 2 4 4 6" xfId="22497"/>
    <cellStyle name="RowTitles-Col2 2 2 4 4 6 2" xfId="22498"/>
    <cellStyle name="RowTitles-Col2 2 2 4 5" xfId="22499"/>
    <cellStyle name="RowTitles-Col2 2 2 4 5 2" xfId="22500"/>
    <cellStyle name="RowTitles-Col2 2 2 4 5 2 2" xfId="22501"/>
    <cellStyle name="RowTitles-Col2 2 2 4 5 2 2 2" xfId="22502"/>
    <cellStyle name="RowTitles-Col2 2 2 4 5 2 2 3" xfId="22503"/>
    <cellStyle name="RowTitles-Col2 2 2 4 5 2 3" xfId="22504"/>
    <cellStyle name="RowTitles-Col2 2 2 4 5 2 3 2" xfId="22505"/>
    <cellStyle name="RowTitles-Col2 2 2 4 5 2 3 2 2" xfId="22506"/>
    <cellStyle name="RowTitles-Col2 2 2 4 5 2 4" xfId="22507"/>
    <cellStyle name="RowTitles-Col2 2 2 4 5 3" xfId="22508"/>
    <cellStyle name="RowTitles-Col2 2 2 4 5 3 2" xfId="22509"/>
    <cellStyle name="RowTitles-Col2 2 2 4 5 3 2 2" xfId="22510"/>
    <cellStyle name="RowTitles-Col2 2 2 4 5 3 2 3" xfId="22511"/>
    <cellStyle name="RowTitles-Col2 2 2 4 5 3 3" xfId="22512"/>
    <cellStyle name="RowTitles-Col2 2 2 4 5 3 3 2" xfId="22513"/>
    <cellStyle name="RowTitles-Col2 2 2 4 5 3 3 2 2" xfId="22514"/>
    <cellStyle name="RowTitles-Col2 2 2 4 5 3 4" xfId="22515"/>
    <cellStyle name="RowTitles-Col2 2 2 4 5 4" xfId="22516"/>
    <cellStyle name="RowTitles-Col2 2 2 4 5 4 2" xfId="22517"/>
    <cellStyle name="RowTitles-Col2 2 2 4 5 4 3" xfId="22518"/>
    <cellStyle name="RowTitles-Col2 2 2 4 5 5" xfId="22519"/>
    <cellStyle name="RowTitles-Col2 2 2 4 5 5 2" xfId="22520"/>
    <cellStyle name="RowTitles-Col2 2 2 4 5 5 2 2" xfId="22521"/>
    <cellStyle name="RowTitles-Col2 2 2 4 5 6" xfId="22522"/>
    <cellStyle name="RowTitles-Col2 2 2 4 5 6 2" xfId="22523"/>
    <cellStyle name="RowTitles-Col2 2 2 4 6" xfId="22524"/>
    <cellStyle name="RowTitles-Col2 2 2 4 6 2" xfId="22525"/>
    <cellStyle name="RowTitles-Col2 2 2 4 6 2 2" xfId="22526"/>
    <cellStyle name="RowTitles-Col2 2 2 4 6 2 2 2" xfId="22527"/>
    <cellStyle name="RowTitles-Col2 2 2 4 6 2 2 3" xfId="22528"/>
    <cellStyle name="RowTitles-Col2 2 2 4 6 2 3" xfId="22529"/>
    <cellStyle name="RowTitles-Col2 2 2 4 6 2 3 2" xfId="22530"/>
    <cellStyle name="RowTitles-Col2 2 2 4 6 2 3 2 2" xfId="22531"/>
    <cellStyle name="RowTitles-Col2 2 2 4 6 2 4" xfId="22532"/>
    <cellStyle name="RowTitles-Col2 2 2 4 6 3" xfId="22533"/>
    <cellStyle name="RowTitles-Col2 2 2 4 6 3 2" xfId="22534"/>
    <cellStyle name="RowTitles-Col2 2 2 4 6 3 2 2" xfId="22535"/>
    <cellStyle name="RowTitles-Col2 2 2 4 6 3 2 3" xfId="22536"/>
    <cellStyle name="RowTitles-Col2 2 2 4 6 3 3" xfId="22537"/>
    <cellStyle name="RowTitles-Col2 2 2 4 6 3 3 2" xfId="22538"/>
    <cellStyle name="RowTitles-Col2 2 2 4 6 3 3 2 2" xfId="22539"/>
    <cellStyle name="RowTitles-Col2 2 2 4 6 3 4" xfId="22540"/>
    <cellStyle name="RowTitles-Col2 2 2 4 6 4" xfId="22541"/>
    <cellStyle name="RowTitles-Col2 2 2 4 6 4 2" xfId="22542"/>
    <cellStyle name="RowTitles-Col2 2 2 4 6 4 3" xfId="22543"/>
    <cellStyle name="RowTitles-Col2 2 2 4 6 5" xfId="22544"/>
    <cellStyle name="RowTitles-Col2 2 2 4 6 5 2" xfId="22545"/>
    <cellStyle name="RowTitles-Col2 2 2 4 6 5 2 2" xfId="22546"/>
    <cellStyle name="RowTitles-Col2 2 2 4 6 6" xfId="22547"/>
    <cellStyle name="RowTitles-Col2 2 2 4 6 6 2" xfId="22548"/>
    <cellStyle name="RowTitles-Col2 2 2 4 7" xfId="22549"/>
    <cellStyle name="RowTitles-Col2 2 2 4 7 2" xfId="22550"/>
    <cellStyle name="RowTitles-Col2 2 2 4 7 2 2" xfId="22551"/>
    <cellStyle name="RowTitles-Col2 2 2 4 7 2 3" xfId="22552"/>
    <cellStyle name="RowTitles-Col2 2 2 4 7 3" xfId="22553"/>
    <cellStyle name="RowTitles-Col2 2 2 4 7 3 2" xfId="22554"/>
    <cellStyle name="RowTitles-Col2 2 2 4 7 3 2 2" xfId="22555"/>
    <cellStyle name="RowTitles-Col2 2 2 4 7 4" xfId="22556"/>
    <cellStyle name="RowTitles-Col2 2 2 4 8" xfId="22557"/>
    <cellStyle name="RowTitles-Col2 2 2 4 8 2" xfId="22558"/>
    <cellStyle name="RowTitles-Col2 2 2 4 8 2 2" xfId="22559"/>
    <cellStyle name="RowTitles-Col2 2 2 4 8 2 3" xfId="22560"/>
    <cellStyle name="RowTitles-Col2 2 2 4 8 3" xfId="22561"/>
    <cellStyle name="RowTitles-Col2 2 2 4 8 3 2" xfId="22562"/>
    <cellStyle name="RowTitles-Col2 2 2 4 8 3 2 2" xfId="22563"/>
    <cellStyle name="RowTitles-Col2 2 2 4 8 4" xfId="22564"/>
    <cellStyle name="RowTitles-Col2 2 2 4_STUD aligned by INSTIT" xfId="22565"/>
    <cellStyle name="RowTitles-Col2 2 2 5" xfId="22566"/>
    <cellStyle name="RowTitles-Col2 2 2 5 2" xfId="22567"/>
    <cellStyle name="RowTitles-Col2 2 2 5 2 2" xfId="22568"/>
    <cellStyle name="RowTitles-Col2 2 2 5 2 2 2" xfId="22569"/>
    <cellStyle name="RowTitles-Col2 2 2 5 2 2 2 2" xfId="22570"/>
    <cellStyle name="RowTitles-Col2 2 2 5 2 2 2 3" xfId="22571"/>
    <cellStyle name="RowTitles-Col2 2 2 5 2 2 3" xfId="22572"/>
    <cellStyle name="RowTitles-Col2 2 2 5 2 2 3 2" xfId="22573"/>
    <cellStyle name="RowTitles-Col2 2 2 5 2 2 3 2 2" xfId="22574"/>
    <cellStyle name="RowTitles-Col2 2 2 5 2 2 4" xfId="22575"/>
    <cellStyle name="RowTitles-Col2 2 2 5 2 3" xfId="22576"/>
    <cellStyle name="RowTitles-Col2 2 2 5 2 3 2" xfId="22577"/>
    <cellStyle name="RowTitles-Col2 2 2 5 2 3 2 2" xfId="22578"/>
    <cellStyle name="RowTitles-Col2 2 2 5 2 3 2 3" xfId="22579"/>
    <cellStyle name="RowTitles-Col2 2 2 5 2 3 3" xfId="22580"/>
    <cellStyle name="RowTitles-Col2 2 2 5 2 3 3 2" xfId="22581"/>
    <cellStyle name="RowTitles-Col2 2 2 5 2 3 3 2 2" xfId="22582"/>
    <cellStyle name="RowTitles-Col2 2 2 5 2 3 4" xfId="22583"/>
    <cellStyle name="RowTitles-Col2 2 2 5 2 3 4 2" xfId="22584"/>
    <cellStyle name="RowTitles-Col2 2 2 5 2 4" xfId="22585"/>
    <cellStyle name="RowTitles-Col2 2 2 5 2 5" xfId="22586"/>
    <cellStyle name="RowTitles-Col2 2 2 5 2 5 2" xfId="22587"/>
    <cellStyle name="RowTitles-Col2 2 2 5 2 5 3" xfId="22588"/>
    <cellStyle name="RowTitles-Col2 2 2 5 3" xfId="22589"/>
    <cellStyle name="RowTitles-Col2 2 2 5 3 2" xfId="22590"/>
    <cellStyle name="RowTitles-Col2 2 2 5 3 2 2" xfId="22591"/>
    <cellStyle name="RowTitles-Col2 2 2 5 3 2 2 2" xfId="22592"/>
    <cellStyle name="RowTitles-Col2 2 2 5 3 2 2 3" xfId="22593"/>
    <cellStyle name="RowTitles-Col2 2 2 5 3 2 3" xfId="22594"/>
    <cellStyle name="RowTitles-Col2 2 2 5 3 2 3 2" xfId="22595"/>
    <cellStyle name="RowTitles-Col2 2 2 5 3 2 3 2 2" xfId="22596"/>
    <cellStyle name="RowTitles-Col2 2 2 5 3 2 4" xfId="22597"/>
    <cellStyle name="RowTitles-Col2 2 2 5 3 3" xfId="22598"/>
    <cellStyle name="RowTitles-Col2 2 2 5 3 3 2" xfId="22599"/>
    <cellStyle name="RowTitles-Col2 2 2 5 3 3 2 2" xfId="22600"/>
    <cellStyle name="RowTitles-Col2 2 2 5 3 3 2 3" xfId="22601"/>
    <cellStyle name="RowTitles-Col2 2 2 5 3 3 3" xfId="22602"/>
    <cellStyle name="RowTitles-Col2 2 2 5 3 3 3 2" xfId="22603"/>
    <cellStyle name="RowTitles-Col2 2 2 5 3 3 3 2 2" xfId="22604"/>
    <cellStyle name="RowTitles-Col2 2 2 5 3 3 4" xfId="22605"/>
    <cellStyle name="RowTitles-Col2 2 2 5 3 3 4 2" xfId="22606"/>
    <cellStyle name="RowTitles-Col2 2 2 5 3 4" xfId="22607"/>
    <cellStyle name="RowTitles-Col2 2 2 5 3 5" xfId="22608"/>
    <cellStyle name="RowTitles-Col2 2 2 5 3 5 2" xfId="22609"/>
    <cellStyle name="RowTitles-Col2 2 2 5 3 5 2 2" xfId="22610"/>
    <cellStyle name="RowTitles-Col2 2 2 5 3 6" xfId="22611"/>
    <cellStyle name="RowTitles-Col2 2 2 5 3 6 2" xfId="22612"/>
    <cellStyle name="RowTitles-Col2 2 2 5 4" xfId="22613"/>
    <cellStyle name="RowTitles-Col2 2 2 5 4 2" xfId="22614"/>
    <cellStyle name="RowTitles-Col2 2 2 5 4 2 2" xfId="22615"/>
    <cellStyle name="RowTitles-Col2 2 2 5 4 2 2 2" xfId="22616"/>
    <cellStyle name="RowTitles-Col2 2 2 5 4 2 2 3" xfId="22617"/>
    <cellStyle name="RowTitles-Col2 2 2 5 4 2 3" xfId="22618"/>
    <cellStyle name="RowTitles-Col2 2 2 5 4 2 3 2" xfId="22619"/>
    <cellStyle name="RowTitles-Col2 2 2 5 4 2 3 2 2" xfId="22620"/>
    <cellStyle name="RowTitles-Col2 2 2 5 4 2 4" xfId="22621"/>
    <cellStyle name="RowTitles-Col2 2 2 5 4 3" xfId="22622"/>
    <cellStyle name="RowTitles-Col2 2 2 5 4 3 2" xfId="22623"/>
    <cellStyle name="RowTitles-Col2 2 2 5 4 3 2 2" xfId="22624"/>
    <cellStyle name="RowTitles-Col2 2 2 5 4 3 2 3" xfId="22625"/>
    <cellStyle name="RowTitles-Col2 2 2 5 4 3 3" xfId="22626"/>
    <cellStyle name="RowTitles-Col2 2 2 5 4 3 3 2" xfId="22627"/>
    <cellStyle name="RowTitles-Col2 2 2 5 4 3 3 2 2" xfId="22628"/>
    <cellStyle name="RowTitles-Col2 2 2 5 4 3 4" xfId="22629"/>
    <cellStyle name="RowTitles-Col2 2 2 5 4 3 4 2" xfId="22630"/>
    <cellStyle name="RowTitles-Col2 2 2 5 4 4" xfId="22631"/>
    <cellStyle name="RowTitles-Col2 2 2 5 4 5" xfId="22632"/>
    <cellStyle name="RowTitles-Col2 2 2 5 4 5 2" xfId="22633"/>
    <cellStyle name="RowTitles-Col2 2 2 5 4 5 3" xfId="22634"/>
    <cellStyle name="RowTitles-Col2 2 2 5 4 6" xfId="22635"/>
    <cellStyle name="RowTitles-Col2 2 2 5 4 6 2" xfId="22636"/>
    <cellStyle name="RowTitles-Col2 2 2 5 4 6 2 2" xfId="22637"/>
    <cellStyle name="RowTitles-Col2 2 2 5 4 7" xfId="22638"/>
    <cellStyle name="RowTitles-Col2 2 2 5 4 7 2" xfId="22639"/>
    <cellStyle name="RowTitles-Col2 2 2 5 5" xfId="22640"/>
    <cellStyle name="RowTitles-Col2 2 2 5 5 2" xfId="22641"/>
    <cellStyle name="RowTitles-Col2 2 2 5 5 2 2" xfId="22642"/>
    <cellStyle name="RowTitles-Col2 2 2 5 5 2 2 2" xfId="22643"/>
    <cellStyle name="RowTitles-Col2 2 2 5 5 2 2 3" xfId="22644"/>
    <cellStyle name="RowTitles-Col2 2 2 5 5 2 3" xfId="22645"/>
    <cellStyle name="RowTitles-Col2 2 2 5 5 2 3 2" xfId="22646"/>
    <cellStyle name="RowTitles-Col2 2 2 5 5 2 3 2 2" xfId="22647"/>
    <cellStyle name="RowTitles-Col2 2 2 5 5 2 4" xfId="22648"/>
    <cellStyle name="RowTitles-Col2 2 2 5 5 3" xfId="22649"/>
    <cellStyle name="RowTitles-Col2 2 2 5 5 3 2" xfId="22650"/>
    <cellStyle name="RowTitles-Col2 2 2 5 5 3 2 2" xfId="22651"/>
    <cellStyle name="RowTitles-Col2 2 2 5 5 3 2 3" xfId="22652"/>
    <cellStyle name="RowTitles-Col2 2 2 5 5 3 3" xfId="22653"/>
    <cellStyle name="RowTitles-Col2 2 2 5 5 3 3 2" xfId="22654"/>
    <cellStyle name="RowTitles-Col2 2 2 5 5 3 3 2 2" xfId="22655"/>
    <cellStyle name="RowTitles-Col2 2 2 5 5 3 4" xfId="22656"/>
    <cellStyle name="RowTitles-Col2 2 2 5 5 4" xfId="22657"/>
    <cellStyle name="RowTitles-Col2 2 2 5 5 4 2" xfId="22658"/>
    <cellStyle name="RowTitles-Col2 2 2 5 5 4 3" xfId="22659"/>
    <cellStyle name="RowTitles-Col2 2 2 5 5 5" xfId="22660"/>
    <cellStyle name="RowTitles-Col2 2 2 5 5 5 2" xfId="22661"/>
    <cellStyle name="RowTitles-Col2 2 2 5 5 5 2 2" xfId="22662"/>
    <cellStyle name="RowTitles-Col2 2 2 5 5 6" xfId="22663"/>
    <cellStyle name="RowTitles-Col2 2 2 5 5 6 2" xfId="22664"/>
    <cellStyle name="RowTitles-Col2 2 2 5 6" xfId="22665"/>
    <cellStyle name="RowTitles-Col2 2 2 5 6 2" xfId="22666"/>
    <cellStyle name="RowTitles-Col2 2 2 5 6 2 2" xfId="22667"/>
    <cellStyle name="RowTitles-Col2 2 2 5 6 2 2 2" xfId="22668"/>
    <cellStyle name="RowTitles-Col2 2 2 5 6 2 2 3" xfId="22669"/>
    <cellStyle name="RowTitles-Col2 2 2 5 6 2 3" xfId="22670"/>
    <cellStyle name="RowTitles-Col2 2 2 5 6 2 3 2" xfId="22671"/>
    <cellStyle name="RowTitles-Col2 2 2 5 6 2 3 2 2" xfId="22672"/>
    <cellStyle name="RowTitles-Col2 2 2 5 6 2 4" xfId="22673"/>
    <cellStyle name="RowTitles-Col2 2 2 5 6 3" xfId="22674"/>
    <cellStyle name="RowTitles-Col2 2 2 5 6 3 2" xfId="22675"/>
    <cellStyle name="RowTitles-Col2 2 2 5 6 3 2 2" xfId="22676"/>
    <cellStyle name="RowTitles-Col2 2 2 5 6 3 2 3" xfId="22677"/>
    <cellStyle name="RowTitles-Col2 2 2 5 6 3 3" xfId="22678"/>
    <cellStyle name="RowTitles-Col2 2 2 5 6 3 3 2" xfId="22679"/>
    <cellStyle name="RowTitles-Col2 2 2 5 6 3 3 2 2" xfId="22680"/>
    <cellStyle name="RowTitles-Col2 2 2 5 6 3 4" xfId="22681"/>
    <cellStyle name="RowTitles-Col2 2 2 5 6 4" xfId="22682"/>
    <cellStyle name="RowTitles-Col2 2 2 5 6 4 2" xfId="22683"/>
    <cellStyle name="RowTitles-Col2 2 2 5 6 4 3" xfId="22684"/>
    <cellStyle name="RowTitles-Col2 2 2 5 6 5" xfId="22685"/>
    <cellStyle name="RowTitles-Col2 2 2 5 6 5 2" xfId="22686"/>
    <cellStyle name="RowTitles-Col2 2 2 5 6 5 2 2" xfId="22687"/>
    <cellStyle name="RowTitles-Col2 2 2 5 6 6" xfId="22688"/>
    <cellStyle name="RowTitles-Col2 2 2 5 6 6 2" xfId="22689"/>
    <cellStyle name="RowTitles-Col2 2 2 5 7" xfId="22690"/>
    <cellStyle name="RowTitles-Col2 2 2 5 7 2" xfId="22691"/>
    <cellStyle name="RowTitles-Col2 2 2 5 7 2 2" xfId="22692"/>
    <cellStyle name="RowTitles-Col2 2 2 5 7 2 3" xfId="22693"/>
    <cellStyle name="RowTitles-Col2 2 2 5 7 3" xfId="22694"/>
    <cellStyle name="RowTitles-Col2 2 2 5 7 3 2" xfId="22695"/>
    <cellStyle name="RowTitles-Col2 2 2 5 7 3 2 2" xfId="22696"/>
    <cellStyle name="RowTitles-Col2 2 2 5 7 4" xfId="22697"/>
    <cellStyle name="RowTitles-Col2 2 2 5 8" xfId="22698"/>
    <cellStyle name="RowTitles-Col2 2 2 5_STUD aligned by INSTIT" xfId="22699"/>
    <cellStyle name="RowTitles-Col2 2 2 6" xfId="22700"/>
    <cellStyle name="RowTitles-Col2 2 2 6 2" xfId="22701"/>
    <cellStyle name="RowTitles-Col2 2 2 6 2 2" xfId="22702"/>
    <cellStyle name="RowTitles-Col2 2 2 6 2 2 2" xfId="22703"/>
    <cellStyle name="RowTitles-Col2 2 2 6 2 2 3" xfId="22704"/>
    <cellStyle name="RowTitles-Col2 2 2 6 2 3" xfId="22705"/>
    <cellStyle name="RowTitles-Col2 2 2 6 2 3 2" xfId="22706"/>
    <cellStyle name="RowTitles-Col2 2 2 6 2 3 2 2" xfId="22707"/>
    <cellStyle name="RowTitles-Col2 2 2 6 2 4" xfId="22708"/>
    <cellStyle name="RowTitles-Col2 2 2 6 3" xfId="22709"/>
    <cellStyle name="RowTitles-Col2 2 2 6 3 2" xfId="22710"/>
    <cellStyle name="RowTitles-Col2 2 2 6 3 2 2" xfId="22711"/>
    <cellStyle name="RowTitles-Col2 2 2 6 3 2 3" xfId="22712"/>
    <cellStyle name="RowTitles-Col2 2 2 6 3 3" xfId="22713"/>
    <cellStyle name="RowTitles-Col2 2 2 6 3 3 2" xfId="22714"/>
    <cellStyle name="RowTitles-Col2 2 2 6 3 3 2 2" xfId="22715"/>
    <cellStyle name="RowTitles-Col2 2 2 6 3 4" xfId="22716"/>
    <cellStyle name="RowTitles-Col2 2 2 6 3 4 2" xfId="22717"/>
    <cellStyle name="RowTitles-Col2 2 2 6 4" xfId="22718"/>
    <cellStyle name="RowTitles-Col2 2 2 6 5" xfId="22719"/>
    <cellStyle name="RowTitles-Col2 2 2 6 5 2" xfId="22720"/>
    <cellStyle name="RowTitles-Col2 2 2 6 5 3" xfId="22721"/>
    <cellStyle name="RowTitles-Col2 2 2 7" xfId="22722"/>
    <cellStyle name="RowTitles-Col2 2 2 7 2" xfId="22723"/>
    <cellStyle name="RowTitles-Col2 2 2 7 2 2" xfId="22724"/>
    <cellStyle name="RowTitles-Col2 2 2 7 2 2 2" xfId="22725"/>
    <cellStyle name="RowTitles-Col2 2 2 7 2 2 3" xfId="22726"/>
    <cellStyle name="RowTitles-Col2 2 2 7 2 3" xfId="22727"/>
    <cellStyle name="RowTitles-Col2 2 2 7 2 3 2" xfId="22728"/>
    <cellStyle name="RowTitles-Col2 2 2 7 2 3 2 2" xfId="22729"/>
    <cellStyle name="RowTitles-Col2 2 2 7 2 4" xfId="22730"/>
    <cellStyle name="RowTitles-Col2 2 2 7 3" xfId="22731"/>
    <cellStyle name="RowTitles-Col2 2 2 7 3 2" xfId="22732"/>
    <cellStyle name="RowTitles-Col2 2 2 7 3 2 2" xfId="22733"/>
    <cellStyle name="RowTitles-Col2 2 2 7 3 2 3" xfId="22734"/>
    <cellStyle name="RowTitles-Col2 2 2 7 3 3" xfId="22735"/>
    <cellStyle name="RowTitles-Col2 2 2 7 3 3 2" xfId="22736"/>
    <cellStyle name="RowTitles-Col2 2 2 7 3 3 2 2" xfId="22737"/>
    <cellStyle name="RowTitles-Col2 2 2 7 3 4" xfId="22738"/>
    <cellStyle name="RowTitles-Col2 2 2 7 3 4 2" xfId="22739"/>
    <cellStyle name="RowTitles-Col2 2 2 7 4" xfId="22740"/>
    <cellStyle name="RowTitles-Col2 2 2 7 5" xfId="22741"/>
    <cellStyle name="RowTitles-Col2 2 2 7 5 2" xfId="22742"/>
    <cellStyle name="RowTitles-Col2 2 2 7 5 2 2" xfId="22743"/>
    <cellStyle name="RowTitles-Col2 2 2 7 6" xfId="22744"/>
    <cellStyle name="RowTitles-Col2 2 2 7 6 2" xfId="22745"/>
    <cellStyle name="RowTitles-Col2 2 2 8" xfId="22746"/>
    <cellStyle name="RowTitles-Col2 2 2 8 2" xfId="22747"/>
    <cellStyle name="RowTitles-Col2 2 2 8 2 2" xfId="22748"/>
    <cellStyle name="RowTitles-Col2 2 2 8 2 2 2" xfId="22749"/>
    <cellStyle name="RowTitles-Col2 2 2 8 2 2 3" xfId="22750"/>
    <cellStyle name="RowTitles-Col2 2 2 8 2 3" xfId="22751"/>
    <cellStyle name="RowTitles-Col2 2 2 8 2 3 2" xfId="22752"/>
    <cellStyle name="RowTitles-Col2 2 2 8 2 3 2 2" xfId="22753"/>
    <cellStyle name="RowTitles-Col2 2 2 8 2 4" xfId="22754"/>
    <cellStyle name="RowTitles-Col2 2 2 8 3" xfId="22755"/>
    <cellStyle name="RowTitles-Col2 2 2 8 3 2" xfId="22756"/>
    <cellStyle name="RowTitles-Col2 2 2 8 3 2 2" xfId="22757"/>
    <cellStyle name="RowTitles-Col2 2 2 8 3 2 3" xfId="22758"/>
    <cellStyle name="RowTitles-Col2 2 2 8 3 3" xfId="22759"/>
    <cellStyle name="RowTitles-Col2 2 2 8 3 3 2" xfId="22760"/>
    <cellStyle name="RowTitles-Col2 2 2 8 3 3 2 2" xfId="22761"/>
    <cellStyle name="RowTitles-Col2 2 2 8 3 4" xfId="22762"/>
    <cellStyle name="RowTitles-Col2 2 2 8 3 4 2" xfId="22763"/>
    <cellStyle name="RowTitles-Col2 2 2 8 4" xfId="22764"/>
    <cellStyle name="RowTitles-Col2 2 2 8 5" xfId="22765"/>
    <cellStyle name="RowTitles-Col2 2 2 8 5 2" xfId="22766"/>
    <cellStyle name="RowTitles-Col2 2 2 8 5 3" xfId="22767"/>
    <cellStyle name="RowTitles-Col2 2 2 8 6" xfId="22768"/>
    <cellStyle name="RowTitles-Col2 2 2 8 6 2" xfId="22769"/>
    <cellStyle name="RowTitles-Col2 2 2 8 6 2 2" xfId="22770"/>
    <cellStyle name="RowTitles-Col2 2 2 8 7" xfId="22771"/>
    <cellStyle name="RowTitles-Col2 2 2 8 7 2" xfId="22772"/>
    <cellStyle name="RowTitles-Col2 2 2 9" xfId="22773"/>
    <cellStyle name="RowTitles-Col2 2 2 9 2" xfId="22774"/>
    <cellStyle name="RowTitles-Col2 2 2 9 2 2" xfId="22775"/>
    <cellStyle name="RowTitles-Col2 2 2 9 2 2 2" xfId="22776"/>
    <cellStyle name="RowTitles-Col2 2 2 9 2 2 3" xfId="22777"/>
    <cellStyle name="RowTitles-Col2 2 2 9 2 3" xfId="22778"/>
    <cellStyle name="RowTitles-Col2 2 2 9 2 3 2" xfId="22779"/>
    <cellStyle name="RowTitles-Col2 2 2 9 2 3 2 2" xfId="22780"/>
    <cellStyle name="RowTitles-Col2 2 2 9 2 4" xfId="22781"/>
    <cellStyle name="RowTitles-Col2 2 2 9 3" xfId="22782"/>
    <cellStyle name="RowTitles-Col2 2 2 9 3 2" xfId="22783"/>
    <cellStyle name="RowTitles-Col2 2 2 9 3 2 2" xfId="22784"/>
    <cellStyle name="RowTitles-Col2 2 2 9 3 2 3" xfId="22785"/>
    <cellStyle name="RowTitles-Col2 2 2 9 3 3" xfId="22786"/>
    <cellStyle name="RowTitles-Col2 2 2 9 3 3 2" xfId="22787"/>
    <cellStyle name="RowTitles-Col2 2 2 9 3 3 2 2" xfId="22788"/>
    <cellStyle name="RowTitles-Col2 2 2 9 3 4" xfId="22789"/>
    <cellStyle name="RowTitles-Col2 2 2 9 4" xfId="22790"/>
    <cellStyle name="RowTitles-Col2 2 2 9 4 2" xfId="22791"/>
    <cellStyle name="RowTitles-Col2 2 2 9 4 3" xfId="22792"/>
    <cellStyle name="RowTitles-Col2 2 2 9 5" xfId="22793"/>
    <cellStyle name="RowTitles-Col2 2 2 9 5 2" xfId="22794"/>
    <cellStyle name="RowTitles-Col2 2 2 9 5 2 2" xfId="22795"/>
    <cellStyle name="RowTitles-Col2 2 2 9 6" xfId="22796"/>
    <cellStyle name="RowTitles-Col2 2 2 9 6 2" xfId="22797"/>
    <cellStyle name="RowTitles-Col2 2 2_STUD aligned by INSTIT" xfId="22798"/>
    <cellStyle name="RowTitles-Col2 2 3" xfId="22799"/>
    <cellStyle name="RowTitles-Col2 2 3 10" xfId="22800"/>
    <cellStyle name="RowTitles-Col2 2 3 10 2" xfId="22801"/>
    <cellStyle name="RowTitles-Col2 2 3 10 2 2" xfId="22802"/>
    <cellStyle name="RowTitles-Col2 2 3 10 2 3" xfId="22803"/>
    <cellStyle name="RowTitles-Col2 2 3 10 3" xfId="22804"/>
    <cellStyle name="RowTitles-Col2 2 3 10 3 2" xfId="22805"/>
    <cellStyle name="RowTitles-Col2 2 3 10 3 2 2" xfId="22806"/>
    <cellStyle name="RowTitles-Col2 2 3 10 4" xfId="22807"/>
    <cellStyle name="RowTitles-Col2 2 3 11" xfId="22808"/>
    <cellStyle name="RowTitles-Col2 2 3 2" xfId="22809"/>
    <cellStyle name="RowTitles-Col2 2 3 2 2" xfId="22810"/>
    <cellStyle name="RowTitles-Col2 2 3 2 2 2" xfId="22811"/>
    <cellStyle name="RowTitles-Col2 2 3 2 2 2 2" xfId="22812"/>
    <cellStyle name="RowTitles-Col2 2 3 2 2 2 2 2" xfId="22813"/>
    <cellStyle name="RowTitles-Col2 2 3 2 2 2 2 3" xfId="22814"/>
    <cellStyle name="RowTitles-Col2 2 3 2 2 2 3" xfId="22815"/>
    <cellStyle name="RowTitles-Col2 2 3 2 2 2 3 2" xfId="22816"/>
    <cellStyle name="RowTitles-Col2 2 3 2 2 2 3 2 2" xfId="22817"/>
    <cellStyle name="RowTitles-Col2 2 3 2 2 2 4" xfId="22818"/>
    <cellStyle name="RowTitles-Col2 2 3 2 2 3" xfId="22819"/>
    <cellStyle name="RowTitles-Col2 2 3 2 2 3 2" xfId="22820"/>
    <cellStyle name="RowTitles-Col2 2 3 2 2 3 2 2" xfId="22821"/>
    <cellStyle name="RowTitles-Col2 2 3 2 2 3 2 3" xfId="22822"/>
    <cellStyle name="RowTitles-Col2 2 3 2 2 3 3" xfId="22823"/>
    <cellStyle name="RowTitles-Col2 2 3 2 2 3 3 2" xfId="22824"/>
    <cellStyle name="RowTitles-Col2 2 3 2 2 3 3 2 2" xfId="22825"/>
    <cellStyle name="RowTitles-Col2 2 3 2 2 3 4" xfId="22826"/>
    <cellStyle name="RowTitles-Col2 2 3 2 2 3 4 2" xfId="22827"/>
    <cellStyle name="RowTitles-Col2 2 3 2 2 4" xfId="22828"/>
    <cellStyle name="RowTitles-Col2 2 3 2 3" xfId="22829"/>
    <cellStyle name="RowTitles-Col2 2 3 2 3 2" xfId="22830"/>
    <cellStyle name="RowTitles-Col2 2 3 2 3 2 2" xfId="22831"/>
    <cellStyle name="RowTitles-Col2 2 3 2 3 2 2 2" xfId="22832"/>
    <cellStyle name="RowTitles-Col2 2 3 2 3 2 2 3" xfId="22833"/>
    <cellStyle name="RowTitles-Col2 2 3 2 3 2 3" xfId="22834"/>
    <cellStyle name="RowTitles-Col2 2 3 2 3 2 3 2" xfId="22835"/>
    <cellStyle name="RowTitles-Col2 2 3 2 3 2 3 2 2" xfId="22836"/>
    <cellStyle name="RowTitles-Col2 2 3 2 3 2 4" xfId="22837"/>
    <cellStyle name="RowTitles-Col2 2 3 2 3 3" xfId="22838"/>
    <cellStyle name="RowTitles-Col2 2 3 2 3 3 2" xfId="22839"/>
    <cellStyle name="RowTitles-Col2 2 3 2 3 3 2 2" xfId="22840"/>
    <cellStyle name="RowTitles-Col2 2 3 2 3 3 2 3" xfId="22841"/>
    <cellStyle name="RowTitles-Col2 2 3 2 3 3 3" xfId="22842"/>
    <cellStyle name="RowTitles-Col2 2 3 2 3 3 3 2" xfId="22843"/>
    <cellStyle name="RowTitles-Col2 2 3 2 3 3 3 2 2" xfId="22844"/>
    <cellStyle name="RowTitles-Col2 2 3 2 3 3 4" xfId="22845"/>
    <cellStyle name="RowTitles-Col2 2 3 2 3 3 4 2" xfId="22846"/>
    <cellStyle name="RowTitles-Col2 2 3 2 3 4" xfId="22847"/>
    <cellStyle name="RowTitles-Col2 2 3 2 3 5" xfId="22848"/>
    <cellStyle name="RowTitles-Col2 2 3 2 3 5 2" xfId="22849"/>
    <cellStyle name="RowTitles-Col2 2 3 2 3 5 3" xfId="22850"/>
    <cellStyle name="RowTitles-Col2 2 3 2 3 6" xfId="22851"/>
    <cellStyle name="RowTitles-Col2 2 3 2 3 6 2" xfId="22852"/>
    <cellStyle name="RowTitles-Col2 2 3 2 3 6 2 2" xfId="22853"/>
    <cellStyle name="RowTitles-Col2 2 3 2 3 7" xfId="22854"/>
    <cellStyle name="RowTitles-Col2 2 3 2 3 7 2" xfId="22855"/>
    <cellStyle name="RowTitles-Col2 2 3 2 4" xfId="22856"/>
    <cellStyle name="RowTitles-Col2 2 3 2 4 2" xfId="22857"/>
    <cellStyle name="RowTitles-Col2 2 3 2 4 2 2" xfId="22858"/>
    <cellStyle name="RowTitles-Col2 2 3 2 4 2 2 2" xfId="22859"/>
    <cellStyle name="RowTitles-Col2 2 3 2 4 2 2 3" xfId="22860"/>
    <cellStyle name="RowTitles-Col2 2 3 2 4 2 3" xfId="22861"/>
    <cellStyle name="RowTitles-Col2 2 3 2 4 2 3 2" xfId="22862"/>
    <cellStyle name="RowTitles-Col2 2 3 2 4 2 3 2 2" xfId="22863"/>
    <cellStyle name="RowTitles-Col2 2 3 2 4 2 4" xfId="22864"/>
    <cellStyle name="RowTitles-Col2 2 3 2 4 3" xfId="22865"/>
    <cellStyle name="RowTitles-Col2 2 3 2 4 3 2" xfId="22866"/>
    <cellStyle name="RowTitles-Col2 2 3 2 4 3 2 2" xfId="22867"/>
    <cellStyle name="RowTitles-Col2 2 3 2 4 3 2 3" xfId="22868"/>
    <cellStyle name="RowTitles-Col2 2 3 2 4 3 3" xfId="22869"/>
    <cellStyle name="RowTitles-Col2 2 3 2 4 3 3 2" xfId="22870"/>
    <cellStyle name="RowTitles-Col2 2 3 2 4 3 3 2 2" xfId="22871"/>
    <cellStyle name="RowTitles-Col2 2 3 2 4 3 4" xfId="22872"/>
    <cellStyle name="RowTitles-Col2 2 3 2 4 4" xfId="22873"/>
    <cellStyle name="RowTitles-Col2 2 3 2 4 4 2" xfId="22874"/>
    <cellStyle name="RowTitles-Col2 2 3 2 4 4 3" xfId="22875"/>
    <cellStyle name="RowTitles-Col2 2 3 2 4 5" xfId="22876"/>
    <cellStyle name="RowTitles-Col2 2 3 2 4 5 2" xfId="22877"/>
    <cellStyle name="RowTitles-Col2 2 3 2 4 5 2 2" xfId="22878"/>
    <cellStyle name="RowTitles-Col2 2 3 2 4 6" xfId="22879"/>
    <cellStyle name="RowTitles-Col2 2 3 2 4 6 2" xfId="22880"/>
    <cellStyle name="RowTitles-Col2 2 3 2 5" xfId="22881"/>
    <cellStyle name="RowTitles-Col2 2 3 2 5 2" xfId="22882"/>
    <cellStyle name="RowTitles-Col2 2 3 2 5 2 2" xfId="22883"/>
    <cellStyle name="RowTitles-Col2 2 3 2 5 2 2 2" xfId="22884"/>
    <cellStyle name="RowTitles-Col2 2 3 2 5 2 2 3" xfId="22885"/>
    <cellStyle name="RowTitles-Col2 2 3 2 5 2 3" xfId="22886"/>
    <cellStyle name="RowTitles-Col2 2 3 2 5 2 3 2" xfId="22887"/>
    <cellStyle name="RowTitles-Col2 2 3 2 5 2 3 2 2" xfId="22888"/>
    <cellStyle name="RowTitles-Col2 2 3 2 5 2 4" xfId="22889"/>
    <cellStyle name="RowTitles-Col2 2 3 2 5 3" xfId="22890"/>
    <cellStyle name="RowTitles-Col2 2 3 2 5 3 2" xfId="22891"/>
    <cellStyle name="RowTitles-Col2 2 3 2 5 3 2 2" xfId="22892"/>
    <cellStyle name="RowTitles-Col2 2 3 2 5 3 2 3" xfId="22893"/>
    <cellStyle name="RowTitles-Col2 2 3 2 5 3 3" xfId="22894"/>
    <cellStyle name="RowTitles-Col2 2 3 2 5 3 3 2" xfId="22895"/>
    <cellStyle name="RowTitles-Col2 2 3 2 5 3 3 2 2" xfId="22896"/>
    <cellStyle name="RowTitles-Col2 2 3 2 5 3 4" xfId="22897"/>
    <cellStyle name="RowTitles-Col2 2 3 2 5 4" xfId="22898"/>
    <cellStyle name="RowTitles-Col2 2 3 2 5 4 2" xfId="22899"/>
    <cellStyle name="RowTitles-Col2 2 3 2 5 4 3" xfId="22900"/>
    <cellStyle name="RowTitles-Col2 2 3 2 5 5" xfId="22901"/>
    <cellStyle name="RowTitles-Col2 2 3 2 5 5 2" xfId="22902"/>
    <cellStyle name="RowTitles-Col2 2 3 2 5 5 2 2" xfId="22903"/>
    <cellStyle name="RowTitles-Col2 2 3 2 5 6" xfId="22904"/>
    <cellStyle name="RowTitles-Col2 2 3 2 5 6 2" xfId="22905"/>
    <cellStyle name="RowTitles-Col2 2 3 2 6" xfId="22906"/>
    <cellStyle name="RowTitles-Col2 2 3 2 6 2" xfId="22907"/>
    <cellStyle name="RowTitles-Col2 2 3 2 6 2 2" xfId="22908"/>
    <cellStyle name="RowTitles-Col2 2 3 2 6 2 2 2" xfId="22909"/>
    <cellStyle name="RowTitles-Col2 2 3 2 6 2 2 3" xfId="22910"/>
    <cellStyle name="RowTitles-Col2 2 3 2 6 2 3" xfId="22911"/>
    <cellStyle name="RowTitles-Col2 2 3 2 6 2 3 2" xfId="22912"/>
    <cellStyle name="RowTitles-Col2 2 3 2 6 2 3 2 2" xfId="22913"/>
    <cellStyle name="RowTitles-Col2 2 3 2 6 2 4" xfId="22914"/>
    <cellStyle name="RowTitles-Col2 2 3 2 6 3" xfId="22915"/>
    <cellStyle name="RowTitles-Col2 2 3 2 6 3 2" xfId="22916"/>
    <cellStyle name="RowTitles-Col2 2 3 2 6 3 2 2" xfId="22917"/>
    <cellStyle name="RowTitles-Col2 2 3 2 6 3 2 3" xfId="22918"/>
    <cellStyle name="RowTitles-Col2 2 3 2 6 3 3" xfId="22919"/>
    <cellStyle name="RowTitles-Col2 2 3 2 6 3 3 2" xfId="22920"/>
    <cellStyle name="RowTitles-Col2 2 3 2 6 3 3 2 2" xfId="22921"/>
    <cellStyle name="RowTitles-Col2 2 3 2 6 3 4" xfId="22922"/>
    <cellStyle name="RowTitles-Col2 2 3 2 6 4" xfId="22923"/>
    <cellStyle name="RowTitles-Col2 2 3 2 6 4 2" xfId="22924"/>
    <cellStyle name="RowTitles-Col2 2 3 2 6 4 3" xfId="22925"/>
    <cellStyle name="RowTitles-Col2 2 3 2 6 5" xfId="22926"/>
    <cellStyle name="RowTitles-Col2 2 3 2 6 5 2" xfId="22927"/>
    <cellStyle name="RowTitles-Col2 2 3 2 6 5 2 2" xfId="22928"/>
    <cellStyle name="RowTitles-Col2 2 3 2 6 6" xfId="22929"/>
    <cellStyle name="RowTitles-Col2 2 3 2 6 6 2" xfId="22930"/>
    <cellStyle name="RowTitles-Col2 2 3 2 7" xfId="22931"/>
    <cellStyle name="RowTitles-Col2 2 3 2 7 2" xfId="22932"/>
    <cellStyle name="RowTitles-Col2 2 3 2 7 2 2" xfId="22933"/>
    <cellStyle name="RowTitles-Col2 2 3 2 7 2 3" xfId="22934"/>
    <cellStyle name="RowTitles-Col2 2 3 2 7 3" xfId="22935"/>
    <cellStyle name="RowTitles-Col2 2 3 2 7 3 2" xfId="22936"/>
    <cellStyle name="RowTitles-Col2 2 3 2 7 3 2 2" xfId="22937"/>
    <cellStyle name="RowTitles-Col2 2 3 2 7 4" xfId="22938"/>
    <cellStyle name="RowTitles-Col2 2 3 2 8" xfId="22939"/>
    <cellStyle name="RowTitles-Col2 2 3 2_STUD aligned by INSTIT" xfId="22940"/>
    <cellStyle name="RowTitles-Col2 2 3 3" xfId="22941"/>
    <cellStyle name="RowTitles-Col2 2 3 3 2" xfId="22942"/>
    <cellStyle name="RowTitles-Col2 2 3 3 2 2" xfId="22943"/>
    <cellStyle name="RowTitles-Col2 2 3 3 2 2 2" xfId="22944"/>
    <cellStyle name="RowTitles-Col2 2 3 3 2 2 2 2" xfId="22945"/>
    <cellStyle name="RowTitles-Col2 2 3 3 2 2 2 3" xfId="22946"/>
    <cellStyle name="RowTitles-Col2 2 3 3 2 2 3" xfId="22947"/>
    <cellStyle name="RowTitles-Col2 2 3 3 2 2 3 2" xfId="22948"/>
    <cellStyle name="RowTitles-Col2 2 3 3 2 2 3 2 2" xfId="22949"/>
    <cellStyle name="RowTitles-Col2 2 3 3 2 2 4" xfId="22950"/>
    <cellStyle name="RowTitles-Col2 2 3 3 2 3" xfId="22951"/>
    <cellStyle name="RowTitles-Col2 2 3 3 2 3 2" xfId="22952"/>
    <cellStyle name="RowTitles-Col2 2 3 3 2 3 2 2" xfId="22953"/>
    <cellStyle name="RowTitles-Col2 2 3 3 2 3 2 3" xfId="22954"/>
    <cellStyle name="RowTitles-Col2 2 3 3 2 3 3" xfId="22955"/>
    <cellStyle name="RowTitles-Col2 2 3 3 2 3 3 2" xfId="22956"/>
    <cellStyle name="RowTitles-Col2 2 3 3 2 3 3 2 2" xfId="22957"/>
    <cellStyle name="RowTitles-Col2 2 3 3 2 3 4" xfId="22958"/>
    <cellStyle name="RowTitles-Col2 2 3 3 2 3 4 2" xfId="22959"/>
    <cellStyle name="RowTitles-Col2 2 3 3 2 4" xfId="22960"/>
    <cellStyle name="RowTitles-Col2 2 3 3 2 5" xfId="22961"/>
    <cellStyle name="RowTitles-Col2 2 3 3 2 5 2" xfId="22962"/>
    <cellStyle name="RowTitles-Col2 2 3 3 2 5 3" xfId="22963"/>
    <cellStyle name="RowTitles-Col2 2 3 3 2 6" xfId="22964"/>
    <cellStyle name="RowTitles-Col2 2 3 3 2 6 2" xfId="22965"/>
    <cellStyle name="RowTitles-Col2 2 3 3 2 6 2 2" xfId="22966"/>
    <cellStyle name="RowTitles-Col2 2 3 3 2 7" xfId="22967"/>
    <cellStyle name="RowTitles-Col2 2 3 3 2 7 2" xfId="22968"/>
    <cellStyle name="RowTitles-Col2 2 3 3 3" xfId="22969"/>
    <cellStyle name="RowTitles-Col2 2 3 3 3 2" xfId="22970"/>
    <cellStyle name="RowTitles-Col2 2 3 3 3 2 2" xfId="22971"/>
    <cellStyle name="RowTitles-Col2 2 3 3 3 2 2 2" xfId="22972"/>
    <cellStyle name="RowTitles-Col2 2 3 3 3 2 2 3" xfId="22973"/>
    <cellStyle name="RowTitles-Col2 2 3 3 3 2 3" xfId="22974"/>
    <cellStyle name="RowTitles-Col2 2 3 3 3 2 3 2" xfId="22975"/>
    <cellStyle name="RowTitles-Col2 2 3 3 3 2 3 2 2" xfId="22976"/>
    <cellStyle name="RowTitles-Col2 2 3 3 3 2 4" xfId="22977"/>
    <cellStyle name="RowTitles-Col2 2 3 3 3 3" xfId="22978"/>
    <cellStyle name="RowTitles-Col2 2 3 3 3 3 2" xfId="22979"/>
    <cellStyle name="RowTitles-Col2 2 3 3 3 3 2 2" xfId="22980"/>
    <cellStyle name="RowTitles-Col2 2 3 3 3 3 2 3" xfId="22981"/>
    <cellStyle name="RowTitles-Col2 2 3 3 3 3 3" xfId="22982"/>
    <cellStyle name="RowTitles-Col2 2 3 3 3 3 3 2" xfId="22983"/>
    <cellStyle name="RowTitles-Col2 2 3 3 3 3 3 2 2" xfId="22984"/>
    <cellStyle name="RowTitles-Col2 2 3 3 3 3 4" xfId="22985"/>
    <cellStyle name="RowTitles-Col2 2 3 3 3 3 4 2" xfId="22986"/>
    <cellStyle name="RowTitles-Col2 2 3 3 3 4" xfId="22987"/>
    <cellStyle name="RowTitles-Col2 2 3 3 4" xfId="22988"/>
    <cellStyle name="RowTitles-Col2 2 3 3 4 2" xfId="22989"/>
    <cellStyle name="RowTitles-Col2 2 3 3 4 2 2" xfId="22990"/>
    <cellStyle name="RowTitles-Col2 2 3 3 4 2 2 2" xfId="22991"/>
    <cellStyle name="RowTitles-Col2 2 3 3 4 2 2 3" xfId="22992"/>
    <cellStyle name="RowTitles-Col2 2 3 3 4 2 3" xfId="22993"/>
    <cellStyle name="RowTitles-Col2 2 3 3 4 2 3 2" xfId="22994"/>
    <cellStyle name="RowTitles-Col2 2 3 3 4 2 3 2 2" xfId="22995"/>
    <cellStyle name="RowTitles-Col2 2 3 3 4 2 4" xfId="22996"/>
    <cellStyle name="RowTitles-Col2 2 3 3 4 3" xfId="22997"/>
    <cellStyle name="RowTitles-Col2 2 3 3 4 3 2" xfId="22998"/>
    <cellStyle name="RowTitles-Col2 2 3 3 4 3 2 2" xfId="22999"/>
    <cellStyle name="RowTitles-Col2 2 3 3 4 3 2 3" xfId="23000"/>
    <cellStyle name="RowTitles-Col2 2 3 3 4 3 3" xfId="23001"/>
    <cellStyle name="RowTitles-Col2 2 3 3 4 3 3 2" xfId="23002"/>
    <cellStyle name="RowTitles-Col2 2 3 3 4 3 3 2 2" xfId="23003"/>
    <cellStyle name="RowTitles-Col2 2 3 3 4 3 4" xfId="23004"/>
    <cellStyle name="RowTitles-Col2 2 3 3 4 4" xfId="23005"/>
    <cellStyle name="RowTitles-Col2 2 3 3 4 4 2" xfId="23006"/>
    <cellStyle name="RowTitles-Col2 2 3 3 4 4 3" xfId="23007"/>
    <cellStyle name="RowTitles-Col2 2 3 3 4 5" xfId="23008"/>
    <cellStyle name="RowTitles-Col2 2 3 3 4 5 2" xfId="23009"/>
    <cellStyle name="RowTitles-Col2 2 3 3 4 5 2 2" xfId="23010"/>
    <cellStyle name="RowTitles-Col2 2 3 3 4 6" xfId="23011"/>
    <cellStyle name="RowTitles-Col2 2 3 3 4 6 2" xfId="23012"/>
    <cellStyle name="RowTitles-Col2 2 3 3 5" xfId="23013"/>
    <cellStyle name="RowTitles-Col2 2 3 3 5 2" xfId="23014"/>
    <cellStyle name="RowTitles-Col2 2 3 3 5 2 2" xfId="23015"/>
    <cellStyle name="RowTitles-Col2 2 3 3 5 2 2 2" xfId="23016"/>
    <cellStyle name="RowTitles-Col2 2 3 3 5 2 2 3" xfId="23017"/>
    <cellStyle name="RowTitles-Col2 2 3 3 5 2 3" xfId="23018"/>
    <cellStyle name="RowTitles-Col2 2 3 3 5 2 3 2" xfId="23019"/>
    <cellStyle name="RowTitles-Col2 2 3 3 5 2 3 2 2" xfId="23020"/>
    <cellStyle name="RowTitles-Col2 2 3 3 5 2 4" xfId="23021"/>
    <cellStyle name="RowTitles-Col2 2 3 3 5 3" xfId="23022"/>
    <cellStyle name="RowTitles-Col2 2 3 3 5 3 2" xfId="23023"/>
    <cellStyle name="RowTitles-Col2 2 3 3 5 3 2 2" xfId="23024"/>
    <cellStyle name="RowTitles-Col2 2 3 3 5 3 2 3" xfId="23025"/>
    <cellStyle name="RowTitles-Col2 2 3 3 5 3 3" xfId="23026"/>
    <cellStyle name="RowTitles-Col2 2 3 3 5 3 3 2" xfId="23027"/>
    <cellStyle name="RowTitles-Col2 2 3 3 5 3 3 2 2" xfId="23028"/>
    <cellStyle name="RowTitles-Col2 2 3 3 5 3 4" xfId="23029"/>
    <cellStyle name="RowTitles-Col2 2 3 3 5 4" xfId="23030"/>
    <cellStyle name="RowTitles-Col2 2 3 3 5 4 2" xfId="23031"/>
    <cellStyle name="RowTitles-Col2 2 3 3 5 4 3" xfId="23032"/>
    <cellStyle name="RowTitles-Col2 2 3 3 5 5" xfId="23033"/>
    <cellStyle name="RowTitles-Col2 2 3 3 5 5 2" xfId="23034"/>
    <cellStyle name="RowTitles-Col2 2 3 3 5 5 2 2" xfId="23035"/>
    <cellStyle name="RowTitles-Col2 2 3 3 5 6" xfId="23036"/>
    <cellStyle name="RowTitles-Col2 2 3 3 5 6 2" xfId="23037"/>
    <cellStyle name="RowTitles-Col2 2 3 3 6" xfId="23038"/>
    <cellStyle name="RowTitles-Col2 2 3 3 6 2" xfId="23039"/>
    <cellStyle name="RowTitles-Col2 2 3 3 6 2 2" xfId="23040"/>
    <cellStyle name="RowTitles-Col2 2 3 3 6 2 2 2" xfId="23041"/>
    <cellStyle name="RowTitles-Col2 2 3 3 6 2 2 3" xfId="23042"/>
    <cellStyle name="RowTitles-Col2 2 3 3 6 2 3" xfId="23043"/>
    <cellStyle name="RowTitles-Col2 2 3 3 6 2 3 2" xfId="23044"/>
    <cellStyle name="RowTitles-Col2 2 3 3 6 2 3 2 2" xfId="23045"/>
    <cellStyle name="RowTitles-Col2 2 3 3 6 2 4" xfId="23046"/>
    <cellStyle name="RowTitles-Col2 2 3 3 6 3" xfId="23047"/>
    <cellStyle name="RowTitles-Col2 2 3 3 6 3 2" xfId="23048"/>
    <cellStyle name="RowTitles-Col2 2 3 3 6 3 2 2" xfId="23049"/>
    <cellStyle name="RowTitles-Col2 2 3 3 6 3 2 3" xfId="23050"/>
    <cellStyle name="RowTitles-Col2 2 3 3 6 3 3" xfId="23051"/>
    <cellStyle name="RowTitles-Col2 2 3 3 6 3 3 2" xfId="23052"/>
    <cellStyle name="RowTitles-Col2 2 3 3 6 3 3 2 2" xfId="23053"/>
    <cellStyle name="RowTitles-Col2 2 3 3 6 3 4" xfId="23054"/>
    <cellStyle name="RowTitles-Col2 2 3 3 6 4" xfId="23055"/>
    <cellStyle name="RowTitles-Col2 2 3 3 6 4 2" xfId="23056"/>
    <cellStyle name="RowTitles-Col2 2 3 3 6 4 3" xfId="23057"/>
    <cellStyle name="RowTitles-Col2 2 3 3 6 5" xfId="23058"/>
    <cellStyle name="RowTitles-Col2 2 3 3 6 5 2" xfId="23059"/>
    <cellStyle name="RowTitles-Col2 2 3 3 6 5 2 2" xfId="23060"/>
    <cellStyle name="RowTitles-Col2 2 3 3 6 6" xfId="23061"/>
    <cellStyle name="RowTitles-Col2 2 3 3 6 6 2" xfId="23062"/>
    <cellStyle name="RowTitles-Col2 2 3 3 7" xfId="23063"/>
    <cellStyle name="RowTitles-Col2 2 3 3 7 2" xfId="23064"/>
    <cellStyle name="RowTitles-Col2 2 3 3 7 2 2" xfId="23065"/>
    <cellStyle name="RowTitles-Col2 2 3 3 7 2 3" xfId="23066"/>
    <cellStyle name="RowTitles-Col2 2 3 3 7 3" xfId="23067"/>
    <cellStyle name="RowTitles-Col2 2 3 3 7 3 2" xfId="23068"/>
    <cellStyle name="RowTitles-Col2 2 3 3 7 3 2 2" xfId="23069"/>
    <cellStyle name="RowTitles-Col2 2 3 3 7 4" xfId="23070"/>
    <cellStyle name="RowTitles-Col2 2 3 3 8" xfId="23071"/>
    <cellStyle name="RowTitles-Col2 2 3 3 8 2" xfId="23072"/>
    <cellStyle name="RowTitles-Col2 2 3 3 8 2 2" xfId="23073"/>
    <cellStyle name="RowTitles-Col2 2 3 3 8 2 3" xfId="23074"/>
    <cellStyle name="RowTitles-Col2 2 3 3 8 3" xfId="23075"/>
    <cellStyle name="RowTitles-Col2 2 3 3 8 3 2" xfId="23076"/>
    <cellStyle name="RowTitles-Col2 2 3 3 8 3 2 2" xfId="23077"/>
    <cellStyle name="RowTitles-Col2 2 3 3 8 4" xfId="23078"/>
    <cellStyle name="RowTitles-Col2 2 3 3_STUD aligned by INSTIT" xfId="23079"/>
    <cellStyle name="RowTitles-Col2 2 3 4" xfId="23080"/>
    <cellStyle name="RowTitles-Col2 2 3 4 2" xfId="23081"/>
    <cellStyle name="RowTitles-Col2 2 3 4 2 2" xfId="23082"/>
    <cellStyle name="RowTitles-Col2 2 3 4 2 2 2" xfId="23083"/>
    <cellStyle name="RowTitles-Col2 2 3 4 2 2 2 2" xfId="23084"/>
    <cellStyle name="RowTitles-Col2 2 3 4 2 2 2 3" xfId="23085"/>
    <cellStyle name="RowTitles-Col2 2 3 4 2 2 3" xfId="23086"/>
    <cellStyle name="RowTitles-Col2 2 3 4 2 2 3 2" xfId="23087"/>
    <cellStyle name="RowTitles-Col2 2 3 4 2 2 3 2 2" xfId="23088"/>
    <cellStyle name="RowTitles-Col2 2 3 4 2 2 4" xfId="23089"/>
    <cellStyle name="RowTitles-Col2 2 3 4 2 3" xfId="23090"/>
    <cellStyle name="RowTitles-Col2 2 3 4 2 3 2" xfId="23091"/>
    <cellStyle name="RowTitles-Col2 2 3 4 2 3 2 2" xfId="23092"/>
    <cellStyle name="RowTitles-Col2 2 3 4 2 3 2 3" xfId="23093"/>
    <cellStyle name="RowTitles-Col2 2 3 4 2 3 3" xfId="23094"/>
    <cellStyle name="RowTitles-Col2 2 3 4 2 3 3 2" xfId="23095"/>
    <cellStyle name="RowTitles-Col2 2 3 4 2 3 3 2 2" xfId="23096"/>
    <cellStyle name="RowTitles-Col2 2 3 4 2 3 4" xfId="23097"/>
    <cellStyle name="RowTitles-Col2 2 3 4 2 3 4 2" xfId="23098"/>
    <cellStyle name="RowTitles-Col2 2 3 4 2 4" xfId="23099"/>
    <cellStyle name="RowTitles-Col2 2 3 4 2 5" xfId="23100"/>
    <cellStyle name="RowTitles-Col2 2 3 4 2 5 2" xfId="23101"/>
    <cellStyle name="RowTitles-Col2 2 3 4 2 5 3" xfId="23102"/>
    <cellStyle name="RowTitles-Col2 2 3 4 3" xfId="23103"/>
    <cellStyle name="RowTitles-Col2 2 3 4 3 2" xfId="23104"/>
    <cellStyle name="RowTitles-Col2 2 3 4 3 2 2" xfId="23105"/>
    <cellStyle name="RowTitles-Col2 2 3 4 3 2 2 2" xfId="23106"/>
    <cellStyle name="RowTitles-Col2 2 3 4 3 2 2 3" xfId="23107"/>
    <cellStyle name="RowTitles-Col2 2 3 4 3 2 3" xfId="23108"/>
    <cellStyle name="RowTitles-Col2 2 3 4 3 2 3 2" xfId="23109"/>
    <cellStyle name="RowTitles-Col2 2 3 4 3 2 3 2 2" xfId="23110"/>
    <cellStyle name="RowTitles-Col2 2 3 4 3 2 4" xfId="23111"/>
    <cellStyle name="RowTitles-Col2 2 3 4 3 3" xfId="23112"/>
    <cellStyle name="RowTitles-Col2 2 3 4 3 3 2" xfId="23113"/>
    <cellStyle name="RowTitles-Col2 2 3 4 3 3 2 2" xfId="23114"/>
    <cellStyle name="RowTitles-Col2 2 3 4 3 3 2 3" xfId="23115"/>
    <cellStyle name="RowTitles-Col2 2 3 4 3 3 3" xfId="23116"/>
    <cellStyle name="RowTitles-Col2 2 3 4 3 3 3 2" xfId="23117"/>
    <cellStyle name="RowTitles-Col2 2 3 4 3 3 3 2 2" xfId="23118"/>
    <cellStyle name="RowTitles-Col2 2 3 4 3 3 4" xfId="23119"/>
    <cellStyle name="RowTitles-Col2 2 3 4 3 3 4 2" xfId="23120"/>
    <cellStyle name="RowTitles-Col2 2 3 4 3 4" xfId="23121"/>
    <cellStyle name="RowTitles-Col2 2 3 4 3 5" xfId="23122"/>
    <cellStyle name="RowTitles-Col2 2 3 4 3 5 2" xfId="23123"/>
    <cellStyle name="RowTitles-Col2 2 3 4 3 5 2 2" xfId="23124"/>
    <cellStyle name="RowTitles-Col2 2 3 4 3 6" xfId="23125"/>
    <cellStyle name="RowTitles-Col2 2 3 4 3 6 2" xfId="23126"/>
    <cellStyle name="RowTitles-Col2 2 3 4 4" xfId="23127"/>
    <cellStyle name="RowTitles-Col2 2 3 4 4 2" xfId="23128"/>
    <cellStyle name="RowTitles-Col2 2 3 4 4 2 2" xfId="23129"/>
    <cellStyle name="RowTitles-Col2 2 3 4 4 2 2 2" xfId="23130"/>
    <cellStyle name="RowTitles-Col2 2 3 4 4 2 2 3" xfId="23131"/>
    <cellStyle name="RowTitles-Col2 2 3 4 4 2 3" xfId="23132"/>
    <cellStyle name="RowTitles-Col2 2 3 4 4 2 3 2" xfId="23133"/>
    <cellStyle name="RowTitles-Col2 2 3 4 4 2 3 2 2" xfId="23134"/>
    <cellStyle name="RowTitles-Col2 2 3 4 4 2 4" xfId="23135"/>
    <cellStyle name="RowTitles-Col2 2 3 4 4 3" xfId="23136"/>
    <cellStyle name="RowTitles-Col2 2 3 4 4 3 2" xfId="23137"/>
    <cellStyle name="RowTitles-Col2 2 3 4 4 3 2 2" xfId="23138"/>
    <cellStyle name="RowTitles-Col2 2 3 4 4 3 2 3" xfId="23139"/>
    <cellStyle name="RowTitles-Col2 2 3 4 4 3 3" xfId="23140"/>
    <cellStyle name="RowTitles-Col2 2 3 4 4 3 3 2" xfId="23141"/>
    <cellStyle name="RowTitles-Col2 2 3 4 4 3 3 2 2" xfId="23142"/>
    <cellStyle name="RowTitles-Col2 2 3 4 4 3 4" xfId="23143"/>
    <cellStyle name="RowTitles-Col2 2 3 4 4 3 4 2" xfId="23144"/>
    <cellStyle name="RowTitles-Col2 2 3 4 4 4" xfId="23145"/>
    <cellStyle name="RowTitles-Col2 2 3 4 4 5" xfId="23146"/>
    <cellStyle name="RowTitles-Col2 2 3 4 4 5 2" xfId="23147"/>
    <cellStyle name="RowTitles-Col2 2 3 4 4 5 3" xfId="23148"/>
    <cellStyle name="RowTitles-Col2 2 3 4 4 6" xfId="23149"/>
    <cellStyle name="RowTitles-Col2 2 3 4 4 6 2" xfId="23150"/>
    <cellStyle name="RowTitles-Col2 2 3 4 4 6 2 2" xfId="23151"/>
    <cellStyle name="RowTitles-Col2 2 3 4 4 7" xfId="23152"/>
    <cellStyle name="RowTitles-Col2 2 3 4 4 7 2" xfId="23153"/>
    <cellStyle name="RowTitles-Col2 2 3 4 5" xfId="23154"/>
    <cellStyle name="RowTitles-Col2 2 3 4 5 2" xfId="23155"/>
    <cellStyle name="RowTitles-Col2 2 3 4 5 2 2" xfId="23156"/>
    <cellStyle name="RowTitles-Col2 2 3 4 5 2 2 2" xfId="23157"/>
    <cellStyle name="RowTitles-Col2 2 3 4 5 2 2 3" xfId="23158"/>
    <cellStyle name="RowTitles-Col2 2 3 4 5 2 3" xfId="23159"/>
    <cellStyle name="RowTitles-Col2 2 3 4 5 2 3 2" xfId="23160"/>
    <cellStyle name="RowTitles-Col2 2 3 4 5 2 3 2 2" xfId="23161"/>
    <cellStyle name="RowTitles-Col2 2 3 4 5 2 4" xfId="23162"/>
    <cellStyle name="RowTitles-Col2 2 3 4 5 3" xfId="23163"/>
    <cellStyle name="RowTitles-Col2 2 3 4 5 3 2" xfId="23164"/>
    <cellStyle name="RowTitles-Col2 2 3 4 5 3 2 2" xfId="23165"/>
    <cellStyle name="RowTitles-Col2 2 3 4 5 3 2 3" xfId="23166"/>
    <cellStyle name="RowTitles-Col2 2 3 4 5 3 3" xfId="23167"/>
    <cellStyle name="RowTitles-Col2 2 3 4 5 3 3 2" xfId="23168"/>
    <cellStyle name="RowTitles-Col2 2 3 4 5 3 3 2 2" xfId="23169"/>
    <cellStyle name="RowTitles-Col2 2 3 4 5 3 4" xfId="23170"/>
    <cellStyle name="RowTitles-Col2 2 3 4 5 4" xfId="23171"/>
    <cellStyle name="RowTitles-Col2 2 3 4 5 4 2" xfId="23172"/>
    <cellStyle name="RowTitles-Col2 2 3 4 5 4 3" xfId="23173"/>
    <cellStyle name="RowTitles-Col2 2 3 4 5 5" xfId="23174"/>
    <cellStyle name="RowTitles-Col2 2 3 4 5 5 2" xfId="23175"/>
    <cellStyle name="RowTitles-Col2 2 3 4 5 5 2 2" xfId="23176"/>
    <cellStyle name="RowTitles-Col2 2 3 4 5 6" xfId="23177"/>
    <cellStyle name="RowTitles-Col2 2 3 4 5 6 2" xfId="23178"/>
    <cellStyle name="RowTitles-Col2 2 3 4 6" xfId="23179"/>
    <cellStyle name="RowTitles-Col2 2 3 4 6 2" xfId="23180"/>
    <cellStyle name="RowTitles-Col2 2 3 4 6 2 2" xfId="23181"/>
    <cellStyle name="RowTitles-Col2 2 3 4 6 2 2 2" xfId="23182"/>
    <cellStyle name="RowTitles-Col2 2 3 4 6 2 2 3" xfId="23183"/>
    <cellStyle name="RowTitles-Col2 2 3 4 6 2 3" xfId="23184"/>
    <cellStyle name="RowTitles-Col2 2 3 4 6 2 3 2" xfId="23185"/>
    <cellStyle name="RowTitles-Col2 2 3 4 6 2 3 2 2" xfId="23186"/>
    <cellStyle name="RowTitles-Col2 2 3 4 6 2 4" xfId="23187"/>
    <cellStyle name="RowTitles-Col2 2 3 4 6 3" xfId="23188"/>
    <cellStyle name="RowTitles-Col2 2 3 4 6 3 2" xfId="23189"/>
    <cellStyle name="RowTitles-Col2 2 3 4 6 3 2 2" xfId="23190"/>
    <cellStyle name="RowTitles-Col2 2 3 4 6 3 2 3" xfId="23191"/>
    <cellStyle name="RowTitles-Col2 2 3 4 6 3 3" xfId="23192"/>
    <cellStyle name="RowTitles-Col2 2 3 4 6 3 3 2" xfId="23193"/>
    <cellStyle name="RowTitles-Col2 2 3 4 6 3 3 2 2" xfId="23194"/>
    <cellStyle name="RowTitles-Col2 2 3 4 6 3 4" xfId="23195"/>
    <cellStyle name="RowTitles-Col2 2 3 4 6 4" xfId="23196"/>
    <cellStyle name="RowTitles-Col2 2 3 4 6 4 2" xfId="23197"/>
    <cellStyle name="RowTitles-Col2 2 3 4 6 4 3" xfId="23198"/>
    <cellStyle name="RowTitles-Col2 2 3 4 6 5" xfId="23199"/>
    <cellStyle name="RowTitles-Col2 2 3 4 6 5 2" xfId="23200"/>
    <cellStyle name="RowTitles-Col2 2 3 4 6 5 2 2" xfId="23201"/>
    <cellStyle name="RowTitles-Col2 2 3 4 6 6" xfId="23202"/>
    <cellStyle name="RowTitles-Col2 2 3 4 6 6 2" xfId="23203"/>
    <cellStyle name="RowTitles-Col2 2 3 4 7" xfId="23204"/>
    <cellStyle name="RowTitles-Col2 2 3 4 7 2" xfId="23205"/>
    <cellStyle name="RowTitles-Col2 2 3 4 7 2 2" xfId="23206"/>
    <cellStyle name="RowTitles-Col2 2 3 4 7 2 3" xfId="23207"/>
    <cellStyle name="RowTitles-Col2 2 3 4 7 3" xfId="23208"/>
    <cellStyle name="RowTitles-Col2 2 3 4 7 3 2" xfId="23209"/>
    <cellStyle name="RowTitles-Col2 2 3 4 7 3 2 2" xfId="23210"/>
    <cellStyle name="RowTitles-Col2 2 3 4 7 4" xfId="23211"/>
    <cellStyle name="RowTitles-Col2 2 3 4 8" xfId="23212"/>
    <cellStyle name="RowTitles-Col2 2 3 4_STUD aligned by INSTIT" xfId="23213"/>
    <cellStyle name="RowTitles-Col2 2 3 5" xfId="23214"/>
    <cellStyle name="RowTitles-Col2 2 3 5 2" xfId="23215"/>
    <cellStyle name="RowTitles-Col2 2 3 5 2 2" xfId="23216"/>
    <cellStyle name="RowTitles-Col2 2 3 5 2 2 2" xfId="23217"/>
    <cellStyle name="RowTitles-Col2 2 3 5 2 2 3" xfId="23218"/>
    <cellStyle name="RowTitles-Col2 2 3 5 2 3" xfId="23219"/>
    <cellStyle name="RowTitles-Col2 2 3 5 2 3 2" xfId="23220"/>
    <cellStyle name="RowTitles-Col2 2 3 5 2 3 2 2" xfId="23221"/>
    <cellStyle name="RowTitles-Col2 2 3 5 2 4" xfId="23222"/>
    <cellStyle name="RowTitles-Col2 2 3 5 3" xfId="23223"/>
    <cellStyle name="RowTitles-Col2 2 3 5 3 2" xfId="23224"/>
    <cellStyle name="RowTitles-Col2 2 3 5 3 2 2" xfId="23225"/>
    <cellStyle name="RowTitles-Col2 2 3 5 3 2 3" xfId="23226"/>
    <cellStyle name="RowTitles-Col2 2 3 5 3 3" xfId="23227"/>
    <cellStyle name="RowTitles-Col2 2 3 5 3 3 2" xfId="23228"/>
    <cellStyle name="RowTitles-Col2 2 3 5 3 3 2 2" xfId="23229"/>
    <cellStyle name="RowTitles-Col2 2 3 5 3 4" xfId="23230"/>
    <cellStyle name="RowTitles-Col2 2 3 5 3 4 2" xfId="23231"/>
    <cellStyle name="RowTitles-Col2 2 3 5 4" xfId="23232"/>
    <cellStyle name="RowTitles-Col2 2 3 5 5" xfId="23233"/>
    <cellStyle name="RowTitles-Col2 2 3 5 5 2" xfId="23234"/>
    <cellStyle name="RowTitles-Col2 2 3 5 5 3" xfId="23235"/>
    <cellStyle name="RowTitles-Col2 2 3 6" xfId="23236"/>
    <cellStyle name="RowTitles-Col2 2 3 6 2" xfId="23237"/>
    <cellStyle name="RowTitles-Col2 2 3 6 2 2" xfId="23238"/>
    <cellStyle name="RowTitles-Col2 2 3 6 2 2 2" xfId="23239"/>
    <cellStyle name="RowTitles-Col2 2 3 6 2 2 3" xfId="23240"/>
    <cellStyle name="RowTitles-Col2 2 3 6 2 3" xfId="23241"/>
    <cellStyle name="RowTitles-Col2 2 3 6 2 3 2" xfId="23242"/>
    <cellStyle name="RowTitles-Col2 2 3 6 2 3 2 2" xfId="23243"/>
    <cellStyle name="RowTitles-Col2 2 3 6 2 4" xfId="23244"/>
    <cellStyle name="RowTitles-Col2 2 3 6 3" xfId="23245"/>
    <cellStyle name="RowTitles-Col2 2 3 6 3 2" xfId="23246"/>
    <cellStyle name="RowTitles-Col2 2 3 6 3 2 2" xfId="23247"/>
    <cellStyle name="RowTitles-Col2 2 3 6 3 2 3" xfId="23248"/>
    <cellStyle name="RowTitles-Col2 2 3 6 3 3" xfId="23249"/>
    <cellStyle name="RowTitles-Col2 2 3 6 3 3 2" xfId="23250"/>
    <cellStyle name="RowTitles-Col2 2 3 6 3 3 2 2" xfId="23251"/>
    <cellStyle name="RowTitles-Col2 2 3 6 3 4" xfId="23252"/>
    <cellStyle name="RowTitles-Col2 2 3 6 3 4 2" xfId="23253"/>
    <cellStyle name="RowTitles-Col2 2 3 6 4" xfId="23254"/>
    <cellStyle name="RowTitles-Col2 2 3 6 5" xfId="23255"/>
    <cellStyle name="RowTitles-Col2 2 3 6 5 2" xfId="23256"/>
    <cellStyle name="RowTitles-Col2 2 3 6 5 2 2" xfId="23257"/>
    <cellStyle name="RowTitles-Col2 2 3 6 6" xfId="23258"/>
    <cellStyle name="RowTitles-Col2 2 3 6 6 2" xfId="23259"/>
    <cellStyle name="RowTitles-Col2 2 3 7" xfId="23260"/>
    <cellStyle name="RowTitles-Col2 2 3 7 2" xfId="23261"/>
    <cellStyle name="RowTitles-Col2 2 3 7 2 2" xfId="23262"/>
    <cellStyle name="RowTitles-Col2 2 3 7 2 2 2" xfId="23263"/>
    <cellStyle name="RowTitles-Col2 2 3 7 2 2 3" xfId="23264"/>
    <cellStyle name="RowTitles-Col2 2 3 7 2 3" xfId="23265"/>
    <cellStyle name="RowTitles-Col2 2 3 7 2 3 2" xfId="23266"/>
    <cellStyle name="RowTitles-Col2 2 3 7 2 3 2 2" xfId="23267"/>
    <cellStyle name="RowTitles-Col2 2 3 7 2 4" xfId="23268"/>
    <cellStyle name="RowTitles-Col2 2 3 7 3" xfId="23269"/>
    <cellStyle name="RowTitles-Col2 2 3 7 3 2" xfId="23270"/>
    <cellStyle name="RowTitles-Col2 2 3 7 3 2 2" xfId="23271"/>
    <cellStyle name="RowTitles-Col2 2 3 7 3 2 3" xfId="23272"/>
    <cellStyle name="RowTitles-Col2 2 3 7 3 3" xfId="23273"/>
    <cellStyle name="RowTitles-Col2 2 3 7 3 3 2" xfId="23274"/>
    <cellStyle name="RowTitles-Col2 2 3 7 3 3 2 2" xfId="23275"/>
    <cellStyle name="RowTitles-Col2 2 3 7 3 4" xfId="23276"/>
    <cellStyle name="RowTitles-Col2 2 3 7 3 4 2" xfId="23277"/>
    <cellStyle name="RowTitles-Col2 2 3 7 4" xfId="23278"/>
    <cellStyle name="RowTitles-Col2 2 3 7 5" xfId="23279"/>
    <cellStyle name="RowTitles-Col2 2 3 7 5 2" xfId="23280"/>
    <cellStyle name="RowTitles-Col2 2 3 7 5 3" xfId="23281"/>
    <cellStyle name="RowTitles-Col2 2 3 7 6" xfId="23282"/>
    <cellStyle name="RowTitles-Col2 2 3 7 6 2" xfId="23283"/>
    <cellStyle name="RowTitles-Col2 2 3 7 6 2 2" xfId="23284"/>
    <cellStyle name="RowTitles-Col2 2 3 7 7" xfId="23285"/>
    <cellStyle name="RowTitles-Col2 2 3 7 7 2" xfId="23286"/>
    <cellStyle name="RowTitles-Col2 2 3 8" xfId="23287"/>
    <cellStyle name="RowTitles-Col2 2 3 8 2" xfId="23288"/>
    <cellStyle name="RowTitles-Col2 2 3 8 2 2" xfId="23289"/>
    <cellStyle name="RowTitles-Col2 2 3 8 2 2 2" xfId="23290"/>
    <cellStyle name="RowTitles-Col2 2 3 8 2 2 3" xfId="23291"/>
    <cellStyle name="RowTitles-Col2 2 3 8 2 3" xfId="23292"/>
    <cellStyle name="RowTitles-Col2 2 3 8 2 3 2" xfId="23293"/>
    <cellStyle name="RowTitles-Col2 2 3 8 2 3 2 2" xfId="23294"/>
    <cellStyle name="RowTitles-Col2 2 3 8 2 4" xfId="23295"/>
    <cellStyle name="RowTitles-Col2 2 3 8 3" xfId="23296"/>
    <cellStyle name="RowTitles-Col2 2 3 8 3 2" xfId="23297"/>
    <cellStyle name="RowTitles-Col2 2 3 8 3 2 2" xfId="23298"/>
    <cellStyle name="RowTitles-Col2 2 3 8 3 2 3" xfId="23299"/>
    <cellStyle name="RowTitles-Col2 2 3 8 3 3" xfId="23300"/>
    <cellStyle name="RowTitles-Col2 2 3 8 3 3 2" xfId="23301"/>
    <cellStyle name="RowTitles-Col2 2 3 8 3 3 2 2" xfId="23302"/>
    <cellStyle name="RowTitles-Col2 2 3 8 3 4" xfId="23303"/>
    <cellStyle name="RowTitles-Col2 2 3 8 4" xfId="23304"/>
    <cellStyle name="RowTitles-Col2 2 3 8 4 2" xfId="23305"/>
    <cellStyle name="RowTitles-Col2 2 3 8 4 3" xfId="23306"/>
    <cellStyle name="RowTitles-Col2 2 3 8 5" xfId="23307"/>
    <cellStyle name="RowTitles-Col2 2 3 8 5 2" xfId="23308"/>
    <cellStyle name="RowTitles-Col2 2 3 8 5 2 2" xfId="23309"/>
    <cellStyle name="RowTitles-Col2 2 3 8 6" xfId="23310"/>
    <cellStyle name="RowTitles-Col2 2 3 8 6 2" xfId="23311"/>
    <cellStyle name="RowTitles-Col2 2 3 9" xfId="23312"/>
    <cellStyle name="RowTitles-Col2 2 3 9 2" xfId="23313"/>
    <cellStyle name="RowTitles-Col2 2 3 9 2 2" xfId="23314"/>
    <cellStyle name="RowTitles-Col2 2 3 9 2 2 2" xfId="23315"/>
    <cellStyle name="RowTitles-Col2 2 3 9 2 2 3" xfId="23316"/>
    <cellStyle name="RowTitles-Col2 2 3 9 2 3" xfId="23317"/>
    <cellStyle name="RowTitles-Col2 2 3 9 2 3 2" xfId="23318"/>
    <cellStyle name="RowTitles-Col2 2 3 9 2 3 2 2" xfId="23319"/>
    <cellStyle name="RowTitles-Col2 2 3 9 2 4" xfId="23320"/>
    <cellStyle name="RowTitles-Col2 2 3 9 3" xfId="23321"/>
    <cellStyle name="RowTitles-Col2 2 3 9 3 2" xfId="23322"/>
    <cellStyle name="RowTitles-Col2 2 3 9 3 2 2" xfId="23323"/>
    <cellStyle name="RowTitles-Col2 2 3 9 3 2 3" xfId="23324"/>
    <cellStyle name="RowTitles-Col2 2 3 9 3 3" xfId="23325"/>
    <cellStyle name="RowTitles-Col2 2 3 9 3 3 2" xfId="23326"/>
    <cellStyle name="RowTitles-Col2 2 3 9 3 3 2 2" xfId="23327"/>
    <cellStyle name="RowTitles-Col2 2 3 9 3 4" xfId="23328"/>
    <cellStyle name="RowTitles-Col2 2 3 9 4" xfId="23329"/>
    <cellStyle name="RowTitles-Col2 2 3 9 4 2" xfId="23330"/>
    <cellStyle name="RowTitles-Col2 2 3 9 4 3" xfId="23331"/>
    <cellStyle name="RowTitles-Col2 2 3 9 5" xfId="23332"/>
    <cellStyle name="RowTitles-Col2 2 3 9 5 2" xfId="23333"/>
    <cellStyle name="RowTitles-Col2 2 3 9 5 2 2" xfId="23334"/>
    <cellStyle name="RowTitles-Col2 2 3 9 6" xfId="23335"/>
    <cellStyle name="RowTitles-Col2 2 3 9 6 2" xfId="23336"/>
    <cellStyle name="RowTitles-Col2 2 3_STUD aligned by INSTIT" xfId="23337"/>
    <cellStyle name="RowTitles-Col2 2 4" xfId="23338"/>
    <cellStyle name="RowTitles-Col2 2 4 2" xfId="23339"/>
    <cellStyle name="RowTitles-Col2 2 4 2 2" xfId="23340"/>
    <cellStyle name="RowTitles-Col2 2 4 2 2 2" xfId="23341"/>
    <cellStyle name="RowTitles-Col2 2 4 2 2 2 2" xfId="23342"/>
    <cellStyle name="RowTitles-Col2 2 4 2 2 2 3" xfId="23343"/>
    <cellStyle name="RowTitles-Col2 2 4 2 2 3" xfId="23344"/>
    <cellStyle name="RowTitles-Col2 2 4 2 2 3 2" xfId="23345"/>
    <cellStyle name="RowTitles-Col2 2 4 2 2 3 2 2" xfId="23346"/>
    <cellStyle name="RowTitles-Col2 2 4 2 2 4" xfId="23347"/>
    <cellStyle name="RowTitles-Col2 2 4 2 3" xfId="23348"/>
    <cellStyle name="RowTitles-Col2 2 4 2 3 2" xfId="23349"/>
    <cellStyle name="RowTitles-Col2 2 4 2 3 2 2" xfId="23350"/>
    <cellStyle name="RowTitles-Col2 2 4 2 3 2 3" xfId="23351"/>
    <cellStyle name="RowTitles-Col2 2 4 2 3 3" xfId="23352"/>
    <cellStyle name="RowTitles-Col2 2 4 2 3 3 2" xfId="23353"/>
    <cellStyle name="RowTitles-Col2 2 4 2 3 3 2 2" xfId="23354"/>
    <cellStyle name="RowTitles-Col2 2 4 2 3 4" xfId="23355"/>
    <cellStyle name="RowTitles-Col2 2 4 2 3 4 2" xfId="23356"/>
    <cellStyle name="RowTitles-Col2 2 4 2 4" xfId="23357"/>
    <cellStyle name="RowTitles-Col2 2 4 3" xfId="23358"/>
    <cellStyle name="RowTitles-Col2 2 4 3 2" xfId="23359"/>
    <cellStyle name="RowTitles-Col2 2 4 3 2 2" xfId="23360"/>
    <cellStyle name="RowTitles-Col2 2 4 3 2 2 2" xfId="23361"/>
    <cellStyle name="RowTitles-Col2 2 4 3 2 2 3" xfId="23362"/>
    <cellStyle name="RowTitles-Col2 2 4 3 2 3" xfId="23363"/>
    <cellStyle name="RowTitles-Col2 2 4 3 2 3 2" xfId="23364"/>
    <cellStyle name="RowTitles-Col2 2 4 3 2 3 2 2" xfId="23365"/>
    <cellStyle name="RowTitles-Col2 2 4 3 2 4" xfId="23366"/>
    <cellStyle name="RowTitles-Col2 2 4 3 3" xfId="23367"/>
    <cellStyle name="RowTitles-Col2 2 4 3 3 2" xfId="23368"/>
    <cellStyle name="RowTitles-Col2 2 4 3 3 2 2" xfId="23369"/>
    <cellStyle name="RowTitles-Col2 2 4 3 3 2 3" xfId="23370"/>
    <cellStyle name="RowTitles-Col2 2 4 3 3 3" xfId="23371"/>
    <cellStyle name="RowTitles-Col2 2 4 3 3 3 2" xfId="23372"/>
    <cellStyle name="RowTitles-Col2 2 4 3 3 3 2 2" xfId="23373"/>
    <cellStyle name="RowTitles-Col2 2 4 3 3 4" xfId="23374"/>
    <cellStyle name="RowTitles-Col2 2 4 3 3 4 2" xfId="23375"/>
    <cellStyle name="RowTitles-Col2 2 4 3 4" xfId="23376"/>
    <cellStyle name="RowTitles-Col2 2 4 3 5" xfId="23377"/>
    <cellStyle name="RowTitles-Col2 2 4 3 5 2" xfId="23378"/>
    <cellStyle name="RowTitles-Col2 2 4 3 5 3" xfId="23379"/>
    <cellStyle name="RowTitles-Col2 2 4 3 6" xfId="23380"/>
    <cellStyle name="RowTitles-Col2 2 4 3 6 2" xfId="23381"/>
    <cellStyle name="RowTitles-Col2 2 4 3 6 2 2" xfId="23382"/>
    <cellStyle name="RowTitles-Col2 2 4 3 7" xfId="23383"/>
    <cellStyle name="RowTitles-Col2 2 4 3 7 2" xfId="23384"/>
    <cellStyle name="RowTitles-Col2 2 4 4" xfId="23385"/>
    <cellStyle name="RowTitles-Col2 2 4 4 2" xfId="23386"/>
    <cellStyle name="RowTitles-Col2 2 4 4 2 2" xfId="23387"/>
    <cellStyle name="RowTitles-Col2 2 4 4 2 2 2" xfId="23388"/>
    <cellStyle name="RowTitles-Col2 2 4 4 2 2 3" xfId="23389"/>
    <cellStyle name="RowTitles-Col2 2 4 4 2 3" xfId="23390"/>
    <cellStyle name="RowTitles-Col2 2 4 4 2 3 2" xfId="23391"/>
    <cellStyle name="RowTitles-Col2 2 4 4 2 3 2 2" xfId="23392"/>
    <cellStyle name="RowTitles-Col2 2 4 4 2 4" xfId="23393"/>
    <cellStyle name="RowTitles-Col2 2 4 4 3" xfId="23394"/>
    <cellStyle name="RowTitles-Col2 2 4 4 3 2" xfId="23395"/>
    <cellStyle name="RowTitles-Col2 2 4 4 3 2 2" xfId="23396"/>
    <cellStyle name="RowTitles-Col2 2 4 4 3 2 3" xfId="23397"/>
    <cellStyle name="RowTitles-Col2 2 4 4 3 3" xfId="23398"/>
    <cellStyle name="RowTitles-Col2 2 4 4 3 3 2" xfId="23399"/>
    <cellStyle name="RowTitles-Col2 2 4 4 3 3 2 2" xfId="23400"/>
    <cellStyle name="RowTitles-Col2 2 4 4 3 4" xfId="23401"/>
    <cellStyle name="RowTitles-Col2 2 4 4 4" xfId="23402"/>
    <cellStyle name="RowTitles-Col2 2 4 4 4 2" xfId="23403"/>
    <cellStyle name="RowTitles-Col2 2 4 4 4 3" xfId="23404"/>
    <cellStyle name="RowTitles-Col2 2 4 4 5" xfId="23405"/>
    <cellStyle name="RowTitles-Col2 2 4 4 5 2" xfId="23406"/>
    <cellStyle name="RowTitles-Col2 2 4 4 5 2 2" xfId="23407"/>
    <cellStyle name="RowTitles-Col2 2 4 4 6" xfId="23408"/>
    <cellStyle name="RowTitles-Col2 2 4 4 6 2" xfId="23409"/>
    <cellStyle name="RowTitles-Col2 2 4 5" xfId="23410"/>
    <cellStyle name="RowTitles-Col2 2 4 5 2" xfId="23411"/>
    <cellStyle name="RowTitles-Col2 2 4 5 2 2" xfId="23412"/>
    <cellStyle name="RowTitles-Col2 2 4 5 2 2 2" xfId="23413"/>
    <cellStyle name="RowTitles-Col2 2 4 5 2 2 3" xfId="23414"/>
    <cellStyle name="RowTitles-Col2 2 4 5 2 3" xfId="23415"/>
    <cellStyle name="RowTitles-Col2 2 4 5 2 3 2" xfId="23416"/>
    <cellStyle name="RowTitles-Col2 2 4 5 2 3 2 2" xfId="23417"/>
    <cellStyle name="RowTitles-Col2 2 4 5 2 4" xfId="23418"/>
    <cellStyle name="RowTitles-Col2 2 4 5 3" xfId="23419"/>
    <cellStyle name="RowTitles-Col2 2 4 5 3 2" xfId="23420"/>
    <cellStyle name="RowTitles-Col2 2 4 5 3 2 2" xfId="23421"/>
    <cellStyle name="RowTitles-Col2 2 4 5 3 2 3" xfId="23422"/>
    <cellStyle name="RowTitles-Col2 2 4 5 3 3" xfId="23423"/>
    <cellStyle name="RowTitles-Col2 2 4 5 3 3 2" xfId="23424"/>
    <cellStyle name="RowTitles-Col2 2 4 5 3 3 2 2" xfId="23425"/>
    <cellStyle name="RowTitles-Col2 2 4 5 3 4" xfId="23426"/>
    <cellStyle name="RowTitles-Col2 2 4 5 4" xfId="23427"/>
    <cellStyle name="RowTitles-Col2 2 4 5 4 2" xfId="23428"/>
    <cellStyle name="RowTitles-Col2 2 4 5 4 3" xfId="23429"/>
    <cellStyle name="RowTitles-Col2 2 4 5 5" xfId="23430"/>
    <cellStyle name="RowTitles-Col2 2 4 5 5 2" xfId="23431"/>
    <cellStyle name="RowTitles-Col2 2 4 5 5 2 2" xfId="23432"/>
    <cellStyle name="RowTitles-Col2 2 4 5 6" xfId="23433"/>
    <cellStyle name="RowTitles-Col2 2 4 5 6 2" xfId="23434"/>
    <cellStyle name="RowTitles-Col2 2 4 6" xfId="23435"/>
    <cellStyle name="RowTitles-Col2 2 4 6 2" xfId="23436"/>
    <cellStyle name="RowTitles-Col2 2 4 6 2 2" xfId="23437"/>
    <cellStyle name="RowTitles-Col2 2 4 6 2 2 2" xfId="23438"/>
    <cellStyle name="RowTitles-Col2 2 4 6 2 2 3" xfId="23439"/>
    <cellStyle name="RowTitles-Col2 2 4 6 2 3" xfId="23440"/>
    <cellStyle name="RowTitles-Col2 2 4 6 2 3 2" xfId="23441"/>
    <cellStyle name="RowTitles-Col2 2 4 6 2 3 2 2" xfId="23442"/>
    <cellStyle name="RowTitles-Col2 2 4 6 2 4" xfId="23443"/>
    <cellStyle name="RowTitles-Col2 2 4 6 3" xfId="23444"/>
    <cellStyle name="RowTitles-Col2 2 4 6 3 2" xfId="23445"/>
    <cellStyle name="RowTitles-Col2 2 4 6 3 2 2" xfId="23446"/>
    <cellStyle name="RowTitles-Col2 2 4 6 3 2 3" xfId="23447"/>
    <cellStyle name="RowTitles-Col2 2 4 6 3 3" xfId="23448"/>
    <cellStyle name="RowTitles-Col2 2 4 6 3 3 2" xfId="23449"/>
    <cellStyle name="RowTitles-Col2 2 4 6 3 3 2 2" xfId="23450"/>
    <cellStyle name="RowTitles-Col2 2 4 6 3 4" xfId="23451"/>
    <cellStyle name="RowTitles-Col2 2 4 6 4" xfId="23452"/>
    <cellStyle name="RowTitles-Col2 2 4 6 4 2" xfId="23453"/>
    <cellStyle name="RowTitles-Col2 2 4 6 4 3" xfId="23454"/>
    <cellStyle name="RowTitles-Col2 2 4 6 5" xfId="23455"/>
    <cellStyle name="RowTitles-Col2 2 4 6 5 2" xfId="23456"/>
    <cellStyle name="RowTitles-Col2 2 4 6 5 2 2" xfId="23457"/>
    <cellStyle name="RowTitles-Col2 2 4 6 6" xfId="23458"/>
    <cellStyle name="RowTitles-Col2 2 4 6 6 2" xfId="23459"/>
    <cellStyle name="RowTitles-Col2 2 4 7" xfId="23460"/>
    <cellStyle name="RowTitles-Col2 2 4 7 2" xfId="23461"/>
    <cellStyle name="RowTitles-Col2 2 4 7 2 2" xfId="23462"/>
    <cellStyle name="RowTitles-Col2 2 4 7 2 3" xfId="23463"/>
    <cellStyle name="RowTitles-Col2 2 4 7 3" xfId="23464"/>
    <cellStyle name="RowTitles-Col2 2 4 7 3 2" xfId="23465"/>
    <cellStyle name="RowTitles-Col2 2 4 7 3 2 2" xfId="23466"/>
    <cellStyle name="RowTitles-Col2 2 4 7 4" xfId="23467"/>
    <cellStyle name="RowTitles-Col2 2 4 8" xfId="23468"/>
    <cellStyle name="RowTitles-Col2 2 4_STUD aligned by INSTIT" xfId="23469"/>
    <cellStyle name="RowTitles-Col2 2 5" xfId="23470"/>
    <cellStyle name="RowTitles-Col2 2 5 2" xfId="23471"/>
    <cellStyle name="RowTitles-Col2 2 5 2 2" xfId="23472"/>
    <cellStyle name="RowTitles-Col2 2 5 2 2 2" xfId="23473"/>
    <cellStyle name="RowTitles-Col2 2 5 2 2 2 2" xfId="23474"/>
    <cellStyle name="RowTitles-Col2 2 5 2 2 2 3" xfId="23475"/>
    <cellStyle name="RowTitles-Col2 2 5 2 2 3" xfId="23476"/>
    <cellStyle name="RowTitles-Col2 2 5 2 2 3 2" xfId="23477"/>
    <cellStyle name="RowTitles-Col2 2 5 2 2 3 2 2" xfId="23478"/>
    <cellStyle name="RowTitles-Col2 2 5 2 2 4" xfId="23479"/>
    <cellStyle name="RowTitles-Col2 2 5 2 3" xfId="23480"/>
    <cellStyle name="RowTitles-Col2 2 5 2 3 2" xfId="23481"/>
    <cellStyle name="RowTitles-Col2 2 5 2 3 2 2" xfId="23482"/>
    <cellStyle name="RowTitles-Col2 2 5 2 3 2 3" xfId="23483"/>
    <cellStyle name="RowTitles-Col2 2 5 2 3 3" xfId="23484"/>
    <cellStyle name="RowTitles-Col2 2 5 2 3 3 2" xfId="23485"/>
    <cellStyle name="RowTitles-Col2 2 5 2 3 3 2 2" xfId="23486"/>
    <cellStyle name="RowTitles-Col2 2 5 2 3 4" xfId="23487"/>
    <cellStyle name="RowTitles-Col2 2 5 2 3 4 2" xfId="23488"/>
    <cellStyle name="RowTitles-Col2 2 5 2 4" xfId="23489"/>
    <cellStyle name="RowTitles-Col2 2 5 2 5" xfId="23490"/>
    <cellStyle name="RowTitles-Col2 2 5 2 5 2" xfId="23491"/>
    <cellStyle name="RowTitles-Col2 2 5 2 5 3" xfId="23492"/>
    <cellStyle name="RowTitles-Col2 2 5 2 6" xfId="23493"/>
    <cellStyle name="RowTitles-Col2 2 5 2 6 2" xfId="23494"/>
    <cellStyle name="RowTitles-Col2 2 5 2 6 2 2" xfId="23495"/>
    <cellStyle name="RowTitles-Col2 2 5 2 7" xfId="23496"/>
    <cellStyle name="RowTitles-Col2 2 5 2 7 2" xfId="23497"/>
    <cellStyle name="RowTitles-Col2 2 5 3" xfId="23498"/>
    <cellStyle name="RowTitles-Col2 2 5 3 2" xfId="23499"/>
    <cellStyle name="RowTitles-Col2 2 5 3 2 2" xfId="23500"/>
    <cellStyle name="RowTitles-Col2 2 5 3 2 2 2" xfId="23501"/>
    <cellStyle name="RowTitles-Col2 2 5 3 2 2 3" xfId="23502"/>
    <cellStyle name="RowTitles-Col2 2 5 3 2 3" xfId="23503"/>
    <cellStyle name="RowTitles-Col2 2 5 3 2 3 2" xfId="23504"/>
    <cellStyle name="RowTitles-Col2 2 5 3 2 3 2 2" xfId="23505"/>
    <cellStyle name="RowTitles-Col2 2 5 3 2 4" xfId="23506"/>
    <cellStyle name="RowTitles-Col2 2 5 3 3" xfId="23507"/>
    <cellStyle name="RowTitles-Col2 2 5 3 3 2" xfId="23508"/>
    <cellStyle name="RowTitles-Col2 2 5 3 3 2 2" xfId="23509"/>
    <cellStyle name="RowTitles-Col2 2 5 3 3 2 3" xfId="23510"/>
    <cellStyle name="RowTitles-Col2 2 5 3 3 3" xfId="23511"/>
    <cellStyle name="RowTitles-Col2 2 5 3 3 3 2" xfId="23512"/>
    <cellStyle name="RowTitles-Col2 2 5 3 3 3 2 2" xfId="23513"/>
    <cellStyle name="RowTitles-Col2 2 5 3 3 4" xfId="23514"/>
    <cellStyle name="RowTitles-Col2 2 5 3 3 4 2" xfId="23515"/>
    <cellStyle name="RowTitles-Col2 2 5 3 4" xfId="23516"/>
    <cellStyle name="RowTitles-Col2 2 5 4" xfId="23517"/>
    <cellStyle name="RowTitles-Col2 2 5 4 2" xfId="23518"/>
    <cellStyle name="RowTitles-Col2 2 5 4 2 2" xfId="23519"/>
    <cellStyle name="RowTitles-Col2 2 5 4 2 2 2" xfId="23520"/>
    <cellStyle name="RowTitles-Col2 2 5 4 2 2 3" xfId="23521"/>
    <cellStyle name="RowTitles-Col2 2 5 4 2 3" xfId="23522"/>
    <cellStyle name="RowTitles-Col2 2 5 4 2 3 2" xfId="23523"/>
    <cellStyle name="RowTitles-Col2 2 5 4 2 3 2 2" xfId="23524"/>
    <cellStyle name="RowTitles-Col2 2 5 4 2 4" xfId="23525"/>
    <cellStyle name="RowTitles-Col2 2 5 4 3" xfId="23526"/>
    <cellStyle name="RowTitles-Col2 2 5 4 3 2" xfId="23527"/>
    <cellStyle name="RowTitles-Col2 2 5 4 3 2 2" xfId="23528"/>
    <cellStyle name="RowTitles-Col2 2 5 4 3 2 3" xfId="23529"/>
    <cellStyle name="RowTitles-Col2 2 5 4 3 3" xfId="23530"/>
    <cellStyle name="RowTitles-Col2 2 5 4 3 3 2" xfId="23531"/>
    <cellStyle name="RowTitles-Col2 2 5 4 3 3 2 2" xfId="23532"/>
    <cellStyle name="RowTitles-Col2 2 5 4 3 4" xfId="23533"/>
    <cellStyle name="RowTitles-Col2 2 5 4 4" xfId="23534"/>
    <cellStyle name="RowTitles-Col2 2 5 4 4 2" xfId="23535"/>
    <cellStyle name="RowTitles-Col2 2 5 4 4 3" xfId="23536"/>
    <cellStyle name="RowTitles-Col2 2 5 4 5" xfId="23537"/>
    <cellStyle name="RowTitles-Col2 2 5 4 5 2" xfId="23538"/>
    <cellStyle name="RowTitles-Col2 2 5 4 5 2 2" xfId="23539"/>
    <cellStyle name="RowTitles-Col2 2 5 4 6" xfId="23540"/>
    <cellStyle name="RowTitles-Col2 2 5 4 6 2" xfId="23541"/>
    <cellStyle name="RowTitles-Col2 2 5 5" xfId="23542"/>
    <cellStyle name="RowTitles-Col2 2 5 5 2" xfId="23543"/>
    <cellStyle name="RowTitles-Col2 2 5 5 2 2" xfId="23544"/>
    <cellStyle name="RowTitles-Col2 2 5 5 2 2 2" xfId="23545"/>
    <cellStyle name="RowTitles-Col2 2 5 5 2 2 3" xfId="23546"/>
    <cellStyle name="RowTitles-Col2 2 5 5 2 3" xfId="23547"/>
    <cellStyle name="RowTitles-Col2 2 5 5 2 3 2" xfId="23548"/>
    <cellStyle name="RowTitles-Col2 2 5 5 2 3 2 2" xfId="23549"/>
    <cellStyle name="RowTitles-Col2 2 5 5 2 4" xfId="23550"/>
    <cellStyle name="RowTitles-Col2 2 5 5 3" xfId="23551"/>
    <cellStyle name="RowTitles-Col2 2 5 5 3 2" xfId="23552"/>
    <cellStyle name="RowTitles-Col2 2 5 5 3 2 2" xfId="23553"/>
    <cellStyle name="RowTitles-Col2 2 5 5 3 2 3" xfId="23554"/>
    <cellStyle name="RowTitles-Col2 2 5 5 3 3" xfId="23555"/>
    <cellStyle name="RowTitles-Col2 2 5 5 3 3 2" xfId="23556"/>
    <cellStyle name="RowTitles-Col2 2 5 5 3 3 2 2" xfId="23557"/>
    <cellStyle name="RowTitles-Col2 2 5 5 3 4" xfId="23558"/>
    <cellStyle name="RowTitles-Col2 2 5 5 4" xfId="23559"/>
    <cellStyle name="RowTitles-Col2 2 5 5 4 2" xfId="23560"/>
    <cellStyle name="RowTitles-Col2 2 5 5 4 3" xfId="23561"/>
    <cellStyle name="RowTitles-Col2 2 5 5 5" xfId="23562"/>
    <cellStyle name="RowTitles-Col2 2 5 5 5 2" xfId="23563"/>
    <cellStyle name="RowTitles-Col2 2 5 5 5 2 2" xfId="23564"/>
    <cellStyle name="RowTitles-Col2 2 5 5 6" xfId="23565"/>
    <cellStyle name="RowTitles-Col2 2 5 5 6 2" xfId="23566"/>
    <cellStyle name="RowTitles-Col2 2 5 6" xfId="23567"/>
    <cellStyle name="RowTitles-Col2 2 5 6 2" xfId="23568"/>
    <cellStyle name="RowTitles-Col2 2 5 6 2 2" xfId="23569"/>
    <cellStyle name="RowTitles-Col2 2 5 6 2 2 2" xfId="23570"/>
    <cellStyle name="RowTitles-Col2 2 5 6 2 2 3" xfId="23571"/>
    <cellStyle name="RowTitles-Col2 2 5 6 2 3" xfId="23572"/>
    <cellStyle name="RowTitles-Col2 2 5 6 2 3 2" xfId="23573"/>
    <cellStyle name="RowTitles-Col2 2 5 6 2 3 2 2" xfId="23574"/>
    <cellStyle name="RowTitles-Col2 2 5 6 2 4" xfId="23575"/>
    <cellStyle name="RowTitles-Col2 2 5 6 3" xfId="23576"/>
    <cellStyle name="RowTitles-Col2 2 5 6 3 2" xfId="23577"/>
    <cellStyle name="RowTitles-Col2 2 5 6 3 2 2" xfId="23578"/>
    <cellStyle name="RowTitles-Col2 2 5 6 3 2 3" xfId="23579"/>
    <cellStyle name="RowTitles-Col2 2 5 6 3 3" xfId="23580"/>
    <cellStyle name="RowTitles-Col2 2 5 6 3 3 2" xfId="23581"/>
    <cellStyle name="RowTitles-Col2 2 5 6 3 3 2 2" xfId="23582"/>
    <cellStyle name="RowTitles-Col2 2 5 6 3 4" xfId="23583"/>
    <cellStyle name="RowTitles-Col2 2 5 6 4" xfId="23584"/>
    <cellStyle name="RowTitles-Col2 2 5 6 4 2" xfId="23585"/>
    <cellStyle name="RowTitles-Col2 2 5 6 4 3" xfId="23586"/>
    <cellStyle name="RowTitles-Col2 2 5 6 5" xfId="23587"/>
    <cellStyle name="RowTitles-Col2 2 5 6 5 2" xfId="23588"/>
    <cellStyle name="RowTitles-Col2 2 5 6 5 2 2" xfId="23589"/>
    <cellStyle name="RowTitles-Col2 2 5 6 6" xfId="23590"/>
    <cellStyle name="RowTitles-Col2 2 5 6 6 2" xfId="23591"/>
    <cellStyle name="RowTitles-Col2 2 5 7" xfId="23592"/>
    <cellStyle name="RowTitles-Col2 2 5 7 2" xfId="23593"/>
    <cellStyle name="RowTitles-Col2 2 5 7 2 2" xfId="23594"/>
    <cellStyle name="RowTitles-Col2 2 5 7 2 3" xfId="23595"/>
    <cellStyle name="RowTitles-Col2 2 5 7 3" xfId="23596"/>
    <cellStyle name="RowTitles-Col2 2 5 7 3 2" xfId="23597"/>
    <cellStyle name="RowTitles-Col2 2 5 7 3 2 2" xfId="23598"/>
    <cellStyle name="RowTitles-Col2 2 5 7 4" xfId="23599"/>
    <cellStyle name="RowTitles-Col2 2 5 8" xfId="23600"/>
    <cellStyle name="RowTitles-Col2 2 5 8 2" xfId="23601"/>
    <cellStyle name="RowTitles-Col2 2 5 8 2 2" xfId="23602"/>
    <cellStyle name="RowTitles-Col2 2 5 8 2 3" xfId="23603"/>
    <cellStyle name="RowTitles-Col2 2 5 8 3" xfId="23604"/>
    <cellStyle name="RowTitles-Col2 2 5 8 3 2" xfId="23605"/>
    <cellStyle name="RowTitles-Col2 2 5 8 3 2 2" xfId="23606"/>
    <cellStyle name="RowTitles-Col2 2 5 8 4" xfId="23607"/>
    <cellStyle name="RowTitles-Col2 2 5_STUD aligned by INSTIT" xfId="23608"/>
    <cellStyle name="RowTitles-Col2 2 6" xfId="23609"/>
    <cellStyle name="RowTitles-Col2 2 6 2" xfId="23610"/>
    <cellStyle name="RowTitles-Col2 2 6 2 2" xfId="23611"/>
    <cellStyle name="RowTitles-Col2 2 6 2 2 2" xfId="23612"/>
    <cellStyle name="RowTitles-Col2 2 6 2 2 2 2" xfId="23613"/>
    <cellStyle name="RowTitles-Col2 2 6 2 2 2 3" xfId="23614"/>
    <cellStyle name="RowTitles-Col2 2 6 2 2 3" xfId="23615"/>
    <cellStyle name="RowTitles-Col2 2 6 2 2 3 2" xfId="23616"/>
    <cellStyle name="RowTitles-Col2 2 6 2 2 3 2 2" xfId="23617"/>
    <cellStyle name="RowTitles-Col2 2 6 2 2 4" xfId="23618"/>
    <cellStyle name="RowTitles-Col2 2 6 2 3" xfId="23619"/>
    <cellStyle name="RowTitles-Col2 2 6 2 3 2" xfId="23620"/>
    <cellStyle name="RowTitles-Col2 2 6 2 3 2 2" xfId="23621"/>
    <cellStyle name="RowTitles-Col2 2 6 2 3 2 3" xfId="23622"/>
    <cellStyle name="RowTitles-Col2 2 6 2 3 3" xfId="23623"/>
    <cellStyle name="RowTitles-Col2 2 6 2 3 3 2" xfId="23624"/>
    <cellStyle name="RowTitles-Col2 2 6 2 3 3 2 2" xfId="23625"/>
    <cellStyle name="RowTitles-Col2 2 6 2 3 4" xfId="23626"/>
    <cellStyle name="RowTitles-Col2 2 6 2 3 4 2" xfId="23627"/>
    <cellStyle name="RowTitles-Col2 2 6 2 4" xfId="23628"/>
    <cellStyle name="RowTitles-Col2 2 6 2 5" xfId="23629"/>
    <cellStyle name="RowTitles-Col2 2 6 2 5 2" xfId="23630"/>
    <cellStyle name="RowTitles-Col2 2 6 2 5 3" xfId="23631"/>
    <cellStyle name="RowTitles-Col2 2 6 3" xfId="23632"/>
    <cellStyle name="RowTitles-Col2 2 6 3 2" xfId="23633"/>
    <cellStyle name="RowTitles-Col2 2 6 3 2 2" xfId="23634"/>
    <cellStyle name="RowTitles-Col2 2 6 3 2 2 2" xfId="23635"/>
    <cellStyle name="RowTitles-Col2 2 6 3 2 2 3" xfId="23636"/>
    <cellStyle name="RowTitles-Col2 2 6 3 2 3" xfId="23637"/>
    <cellStyle name="RowTitles-Col2 2 6 3 2 3 2" xfId="23638"/>
    <cellStyle name="RowTitles-Col2 2 6 3 2 3 2 2" xfId="23639"/>
    <cellStyle name="RowTitles-Col2 2 6 3 2 4" xfId="23640"/>
    <cellStyle name="RowTitles-Col2 2 6 3 3" xfId="23641"/>
    <cellStyle name="RowTitles-Col2 2 6 3 3 2" xfId="23642"/>
    <cellStyle name="RowTitles-Col2 2 6 3 3 2 2" xfId="23643"/>
    <cellStyle name="RowTitles-Col2 2 6 3 3 2 3" xfId="23644"/>
    <cellStyle name="RowTitles-Col2 2 6 3 3 3" xfId="23645"/>
    <cellStyle name="RowTitles-Col2 2 6 3 3 3 2" xfId="23646"/>
    <cellStyle name="RowTitles-Col2 2 6 3 3 3 2 2" xfId="23647"/>
    <cellStyle name="RowTitles-Col2 2 6 3 3 4" xfId="23648"/>
    <cellStyle name="RowTitles-Col2 2 6 3 3 4 2" xfId="23649"/>
    <cellStyle name="RowTitles-Col2 2 6 3 4" xfId="23650"/>
    <cellStyle name="RowTitles-Col2 2 6 3 5" xfId="23651"/>
    <cellStyle name="RowTitles-Col2 2 6 3 5 2" xfId="23652"/>
    <cellStyle name="RowTitles-Col2 2 6 3 5 2 2" xfId="23653"/>
    <cellStyle name="RowTitles-Col2 2 6 3 6" xfId="23654"/>
    <cellStyle name="RowTitles-Col2 2 6 3 6 2" xfId="23655"/>
    <cellStyle name="RowTitles-Col2 2 6 4" xfId="23656"/>
    <cellStyle name="RowTitles-Col2 2 6 4 2" xfId="23657"/>
    <cellStyle name="RowTitles-Col2 2 6 4 2 2" xfId="23658"/>
    <cellStyle name="RowTitles-Col2 2 6 4 2 2 2" xfId="23659"/>
    <cellStyle name="RowTitles-Col2 2 6 4 2 2 3" xfId="23660"/>
    <cellStyle name="RowTitles-Col2 2 6 4 2 3" xfId="23661"/>
    <cellStyle name="RowTitles-Col2 2 6 4 2 3 2" xfId="23662"/>
    <cellStyle name="RowTitles-Col2 2 6 4 2 3 2 2" xfId="23663"/>
    <cellStyle name="RowTitles-Col2 2 6 4 2 4" xfId="23664"/>
    <cellStyle name="RowTitles-Col2 2 6 4 3" xfId="23665"/>
    <cellStyle name="RowTitles-Col2 2 6 4 3 2" xfId="23666"/>
    <cellStyle name="RowTitles-Col2 2 6 4 3 2 2" xfId="23667"/>
    <cellStyle name="RowTitles-Col2 2 6 4 3 2 3" xfId="23668"/>
    <cellStyle name="RowTitles-Col2 2 6 4 3 3" xfId="23669"/>
    <cellStyle name="RowTitles-Col2 2 6 4 3 3 2" xfId="23670"/>
    <cellStyle name="RowTitles-Col2 2 6 4 3 3 2 2" xfId="23671"/>
    <cellStyle name="RowTitles-Col2 2 6 4 3 4" xfId="23672"/>
    <cellStyle name="RowTitles-Col2 2 6 4 3 4 2" xfId="23673"/>
    <cellStyle name="RowTitles-Col2 2 6 4 4" xfId="23674"/>
    <cellStyle name="RowTitles-Col2 2 6 4 5" xfId="23675"/>
    <cellStyle name="RowTitles-Col2 2 6 4 5 2" xfId="23676"/>
    <cellStyle name="RowTitles-Col2 2 6 4 5 3" xfId="23677"/>
    <cellStyle name="RowTitles-Col2 2 6 4 6" xfId="23678"/>
    <cellStyle name="RowTitles-Col2 2 6 4 6 2" xfId="23679"/>
    <cellStyle name="RowTitles-Col2 2 6 4 6 2 2" xfId="23680"/>
    <cellStyle name="RowTitles-Col2 2 6 4 7" xfId="23681"/>
    <cellStyle name="RowTitles-Col2 2 6 4 7 2" xfId="23682"/>
    <cellStyle name="RowTitles-Col2 2 6 5" xfId="23683"/>
    <cellStyle name="RowTitles-Col2 2 6 5 2" xfId="23684"/>
    <cellStyle name="RowTitles-Col2 2 6 5 2 2" xfId="23685"/>
    <cellStyle name="RowTitles-Col2 2 6 5 2 2 2" xfId="23686"/>
    <cellStyle name="RowTitles-Col2 2 6 5 2 2 3" xfId="23687"/>
    <cellStyle name="RowTitles-Col2 2 6 5 2 3" xfId="23688"/>
    <cellStyle name="RowTitles-Col2 2 6 5 2 3 2" xfId="23689"/>
    <cellStyle name="RowTitles-Col2 2 6 5 2 3 2 2" xfId="23690"/>
    <cellStyle name="RowTitles-Col2 2 6 5 2 4" xfId="23691"/>
    <cellStyle name="RowTitles-Col2 2 6 5 3" xfId="23692"/>
    <cellStyle name="RowTitles-Col2 2 6 5 3 2" xfId="23693"/>
    <cellStyle name="RowTitles-Col2 2 6 5 3 2 2" xfId="23694"/>
    <cellStyle name="RowTitles-Col2 2 6 5 3 2 3" xfId="23695"/>
    <cellStyle name="RowTitles-Col2 2 6 5 3 3" xfId="23696"/>
    <cellStyle name="RowTitles-Col2 2 6 5 3 3 2" xfId="23697"/>
    <cellStyle name="RowTitles-Col2 2 6 5 3 3 2 2" xfId="23698"/>
    <cellStyle name="RowTitles-Col2 2 6 5 3 4" xfId="23699"/>
    <cellStyle name="RowTitles-Col2 2 6 5 4" xfId="23700"/>
    <cellStyle name="RowTitles-Col2 2 6 5 4 2" xfId="23701"/>
    <cellStyle name="RowTitles-Col2 2 6 5 4 3" xfId="23702"/>
    <cellStyle name="RowTitles-Col2 2 6 5 5" xfId="23703"/>
    <cellStyle name="RowTitles-Col2 2 6 5 5 2" xfId="23704"/>
    <cellStyle name="RowTitles-Col2 2 6 5 5 2 2" xfId="23705"/>
    <cellStyle name="RowTitles-Col2 2 6 5 6" xfId="23706"/>
    <cellStyle name="RowTitles-Col2 2 6 5 6 2" xfId="23707"/>
    <cellStyle name="RowTitles-Col2 2 6 6" xfId="23708"/>
    <cellStyle name="RowTitles-Col2 2 6 6 2" xfId="23709"/>
    <cellStyle name="RowTitles-Col2 2 6 6 2 2" xfId="23710"/>
    <cellStyle name="RowTitles-Col2 2 6 6 2 2 2" xfId="23711"/>
    <cellStyle name="RowTitles-Col2 2 6 6 2 2 3" xfId="23712"/>
    <cellStyle name="RowTitles-Col2 2 6 6 2 3" xfId="23713"/>
    <cellStyle name="RowTitles-Col2 2 6 6 2 3 2" xfId="23714"/>
    <cellStyle name="RowTitles-Col2 2 6 6 2 3 2 2" xfId="23715"/>
    <cellStyle name="RowTitles-Col2 2 6 6 2 4" xfId="23716"/>
    <cellStyle name="RowTitles-Col2 2 6 6 3" xfId="23717"/>
    <cellStyle name="RowTitles-Col2 2 6 6 3 2" xfId="23718"/>
    <cellStyle name="RowTitles-Col2 2 6 6 3 2 2" xfId="23719"/>
    <cellStyle name="RowTitles-Col2 2 6 6 3 2 3" xfId="23720"/>
    <cellStyle name="RowTitles-Col2 2 6 6 3 3" xfId="23721"/>
    <cellStyle name="RowTitles-Col2 2 6 6 3 3 2" xfId="23722"/>
    <cellStyle name="RowTitles-Col2 2 6 6 3 3 2 2" xfId="23723"/>
    <cellStyle name="RowTitles-Col2 2 6 6 3 4" xfId="23724"/>
    <cellStyle name="RowTitles-Col2 2 6 6 4" xfId="23725"/>
    <cellStyle name="RowTitles-Col2 2 6 6 4 2" xfId="23726"/>
    <cellStyle name="RowTitles-Col2 2 6 6 4 3" xfId="23727"/>
    <cellStyle name="RowTitles-Col2 2 6 6 5" xfId="23728"/>
    <cellStyle name="RowTitles-Col2 2 6 6 5 2" xfId="23729"/>
    <cellStyle name="RowTitles-Col2 2 6 6 5 2 2" xfId="23730"/>
    <cellStyle name="RowTitles-Col2 2 6 6 6" xfId="23731"/>
    <cellStyle name="RowTitles-Col2 2 6 6 6 2" xfId="23732"/>
    <cellStyle name="RowTitles-Col2 2 6 7" xfId="23733"/>
    <cellStyle name="RowTitles-Col2 2 6 7 2" xfId="23734"/>
    <cellStyle name="RowTitles-Col2 2 6 7 2 2" xfId="23735"/>
    <cellStyle name="RowTitles-Col2 2 6 7 2 3" xfId="23736"/>
    <cellStyle name="RowTitles-Col2 2 6 7 3" xfId="23737"/>
    <cellStyle name="RowTitles-Col2 2 6 7 3 2" xfId="23738"/>
    <cellStyle name="RowTitles-Col2 2 6 7 3 2 2" xfId="23739"/>
    <cellStyle name="RowTitles-Col2 2 6 7 4" xfId="23740"/>
    <cellStyle name="RowTitles-Col2 2 6 8" xfId="23741"/>
    <cellStyle name="RowTitles-Col2 2 6_STUD aligned by INSTIT" xfId="23742"/>
    <cellStyle name="RowTitles-Col2 2 7" xfId="23743"/>
    <cellStyle name="RowTitles-Col2 2 7 2" xfId="23744"/>
    <cellStyle name="RowTitles-Col2 2 7 2 2" xfId="23745"/>
    <cellStyle name="RowTitles-Col2 2 7 2 2 2" xfId="23746"/>
    <cellStyle name="RowTitles-Col2 2 7 2 2 3" xfId="23747"/>
    <cellStyle name="RowTitles-Col2 2 7 2 3" xfId="23748"/>
    <cellStyle name="RowTitles-Col2 2 7 2 3 2" xfId="23749"/>
    <cellStyle name="RowTitles-Col2 2 7 2 3 2 2" xfId="23750"/>
    <cellStyle name="RowTitles-Col2 2 7 2 4" xfId="23751"/>
    <cellStyle name="RowTitles-Col2 2 7 3" xfId="23752"/>
    <cellStyle name="RowTitles-Col2 2 7 3 2" xfId="23753"/>
    <cellStyle name="RowTitles-Col2 2 7 3 2 2" xfId="23754"/>
    <cellStyle name="RowTitles-Col2 2 7 3 2 3" xfId="23755"/>
    <cellStyle name="RowTitles-Col2 2 7 3 3" xfId="23756"/>
    <cellStyle name="RowTitles-Col2 2 7 3 3 2" xfId="23757"/>
    <cellStyle name="RowTitles-Col2 2 7 3 3 2 2" xfId="23758"/>
    <cellStyle name="RowTitles-Col2 2 7 3 4" xfId="23759"/>
    <cellStyle name="RowTitles-Col2 2 7 3 4 2" xfId="23760"/>
    <cellStyle name="RowTitles-Col2 2 7 4" xfId="23761"/>
    <cellStyle name="RowTitles-Col2 2 7 5" xfId="23762"/>
    <cellStyle name="RowTitles-Col2 2 7 5 2" xfId="23763"/>
    <cellStyle name="RowTitles-Col2 2 7 5 3" xfId="23764"/>
    <cellStyle name="RowTitles-Col2 2 8" xfId="23765"/>
    <cellStyle name="RowTitles-Col2 2 8 2" xfId="23766"/>
    <cellStyle name="RowTitles-Col2 2 8 2 2" xfId="23767"/>
    <cellStyle name="RowTitles-Col2 2 8 2 2 2" xfId="23768"/>
    <cellStyle name="RowTitles-Col2 2 8 2 2 3" xfId="23769"/>
    <cellStyle name="RowTitles-Col2 2 8 2 3" xfId="23770"/>
    <cellStyle name="RowTitles-Col2 2 8 2 3 2" xfId="23771"/>
    <cellStyle name="RowTitles-Col2 2 8 2 3 2 2" xfId="23772"/>
    <cellStyle name="RowTitles-Col2 2 8 2 4" xfId="23773"/>
    <cellStyle name="RowTitles-Col2 2 8 3" xfId="23774"/>
    <cellStyle name="RowTitles-Col2 2 8 3 2" xfId="23775"/>
    <cellStyle name="RowTitles-Col2 2 8 3 2 2" xfId="23776"/>
    <cellStyle name="RowTitles-Col2 2 8 3 2 3" xfId="23777"/>
    <cellStyle name="RowTitles-Col2 2 8 3 3" xfId="23778"/>
    <cellStyle name="RowTitles-Col2 2 8 3 3 2" xfId="23779"/>
    <cellStyle name="RowTitles-Col2 2 8 3 3 2 2" xfId="23780"/>
    <cellStyle name="RowTitles-Col2 2 8 3 4" xfId="23781"/>
    <cellStyle name="RowTitles-Col2 2 8 3 4 2" xfId="23782"/>
    <cellStyle name="RowTitles-Col2 2 8 4" xfId="23783"/>
    <cellStyle name="RowTitles-Col2 2 8 5" xfId="23784"/>
    <cellStyle name="RowTitles-Col2 2 8 5 2" xfId="23785"/>
    <cellStyle name="RowTitles-Col2 2 8 5 2 2" xfId="23786"/>
    <cellStyle name="RowTitles-Col2 2 8 6" xfId="23787"/>
    <cellStyle name="RowTitles-Col2 2 8 6 2" xfId="23788"/>
    <cellStyle name="RowTitles-Col2 2 9" xfId="23789"/>
    <cellStyle name="RowTitles-Col2 2 9 2" xfId="23790"/>
    <cellStyle name="RowTitles-Col2 2 9 2 2" xfId="23791"/>
    <cellStyle name="RowTitles-Col2 2 9 2 2 2" xfId="23792"/>
    <cellStyle name="RowTitles-Col2 2 9 2 2 3" xfId="23793"/>
    <cellStyle name="RowTitles-Col2 2 9 2 3" xfId="23794"/>
    <cellStyle name="RowTitles-Col2 2 9 2 3 2" xfId="23795"/>
    <cellStyle name="RowTitles-Col2 2 9 2 3 2 2" xfId="23796"/>
    <cellStyle name="RowTitles-Col2 2 9 2 4" xfId="23797"/>
    <cellStyle name="RowTitles-Col2 2 9 3" xfId="23798"/>
    <cellStyle name="RowTitles-Col2 2 9 3 2" xfId="23799"/>
    <cellStyle name="RowTitles-Col2 2 9 3 2 2" xfId="23800"/>
    <cellStyle name="RowTitles-Col2 2 9 3 2 3" xfId="23801"/>
    <cellStyle name="RowTitles-Col2 2 9 3 3" xfId="23802"/>
    <cellStyle name="RowTitles-Col2 2 9 3 3 2" xfId="23803"/>
    <cellStyle name="RowTitles-Col2 2 9 3 3 2 2" xfId="23804"/>
    <cellStyle name="RowTitles-Col2 2 9 3 4" xfId="23805"/>
    <cellStyle name="RowTitles-Col2 2 9 3 4 2" xfId="23806"/>
    <cellStyle name="RowTitles-Col2 2 9 4" xfId="23807"/>
    <cellStyle name="RowTitles-Col2 2 9 5" xfId="23808"/>
    <cellStyle name="RowTitles-Col2 2 9 5 2" xfId="23809"/>
    <cellStyle name="RowTitles-Col2 2 9 5 3" xfId="23810"/>
    <cellStyle name="RowTitles-Col2 2 9 6" xfId="23811"/>
    <cellStyle name="RowTitles-Col2 2 9 6 2" xfId="23812"/>
    <cellStyle name="RowTitles-Col2 2 9 6 2 2" xfId="23813"/>
    <cellStyle name="RowTitles-Col2 2 9 7" xfId="23814"/>
    <cellStyle name="RowTitles-Col2 2 9 7 2" xfId="23815"/>
    <cellStyle name="RowTitles-Col2 2_STUD aligned by INSTIT" xfId="23816"/>
    <cellStyle name="RowTitles-Col2 3" xfId="23817"/>
    <cellStyle name="RowTitles-Col2 3 10" xfId="23818"/>
    <cellStyle name="RowTitles-Col2 3 10 2" xfId="23819"/>
    <cellStyle name="RowTitles-Col2 3 10 2 2" xfId="23820"/>
    <cellStyle name="RowTitles-Col2 3 10 2 3" xfId="23821"/>
    <cellStyle name="RowTitles-Col2 3 10 3" xfId="23822"/>
    <cellStyle name="RowTitles-Col2 3 10 3 2" xfId="23823"/>
    <cellStyle name="RowTitles-Col2 3 10 3 2 2" xfId="23824"/>
    <cellStyle name="RowTitles-Col2 3 10 4" xfId="23825"/>
    <cellStyle name="RowTitles-Col2 3 11" xfId="23826"/>
    <cellStyle name="RowTitles-Col2 3 2" xfId="23827"/>
    <cellStyle name="RowTitles-Col2 3 2 2" xfId="23828"/>
    <cellStyle name="RowTitles-Col2 3 2 2 2" xfId="23829"/>
    <cellStyle name="RowTitles-Col2 3 2 2 2 2" xfId="23830"/>
    <cellStyle name="RowTitles-Col2 3 2 2 2 2 2" xfId="23831"/>
    <cellStyle name="RowTitles-Col2 3 2 2 2 2 3" xfId="23832"/>
    <cellStyle name="RowTitles-Col2 3 2 2 2 3" xfId="23833"/>
    <cellStyle name="RowTitles-Col2 3 2 2 2 3 2" xfId="23834"/>
    <cellStyle name="RowTitles-Col2 3 2 2 2 3 2 2" xfId="23835"/>
    <cellStyle name="RowTitles-Col2 3 2 2 2 4" xfId="23836"/>
    <cellStyle name="RowTitles-Col2 3 2 2 3" xfId="23837"/>
    <cellStyle name="RowTitles-Col2 3 2 2 3 2" xfId="23838"/>
    <cellStyle name="RowTitles-Col2 3 2 2 3 2 2" xfId="23839"/>
    <cellStyle name="RowTitles-Col2 3 2 2 3 2 3" xfId="23840"/>
    <cellStyle name="RowTitles-Col2 3 2 2 3 3" xfId="23841"/>
    <cellStyle name="RowTitles-Col2 3 2 2 3 3 2" xfId="23842"/>
    <cellStyle name="RowTitles-Col2 3 2 2 3 3 2 2" xfId="23843"/>
    <cellStyle name="RowTitles-Col2 3 2 2 3 4" xfId="23844"/>
    <cellStyle name="RowTitles-Col2 3 2 2 3 4 2" xfId="23845"/>
    <cellStyle name="RowTitles-Col2 3 2 2 4" xfId="23846"/>
    <cellStyle name="RowTitles-Col2 3 2 3" xfId="23847"/>
    <cellStyle name="RowTitles-Col2 3 2 3 2" xfId="23848"/>
    <cellStyle name="RowTitles-Col2 3 2 3 2 2" xfId="23849"/>
    <cellStyle name="RowTitles-Col2 3 2 3 2 2 2" xfId="23850"/>
    <cellStyle name="RowTitles-Col2 3 2 3 2 2 3" xfId="23851"/>
    <cellStyle name="RowTitles-Col2 3 2 3 2 3" xfId="23852"/>
    <cellStyle name="RowTitles-Col2 3 2 3 2 3 2" xfId="23853"/>
    <cellStyle name="RowTitles-Col2 3 2 3 2 3 2 2" xfId="23854"/>
    <cellStyle name="RowTitles-Col2 3 2 3 2 4" xfId="23855"/>
    <cellStyle name="RowTitles-Col2 3 2 3 3" xfId="23856"/>
    <cellStyle name="RowTitles-Col2 3 2 3 3 2" xfId="23857"/>
    <cellStyle name="RowTitles-Col2 3 2 3 3 2 2" xfId="23858"/>
    <cellStyle name="RowTitles-Col2 3 2 3 3 2 3" xfId="23859"/>
    <cellStyle name="RowTitles-Col2 3 2 3 3 3" xfId="23860"/>
    <cellStyle name="RowTitles-Col2 3 2 3 3 3 2" xfId="23861"/>
    <cellStyle name="RowTitles-Col2 3 2 3 3 3 2 2" xfId="23862"/>
    <cellStyle name="RowTitles-Col2 3 2 3 3 4" xfId="23863"/>
    <cellStyle name="RowTitles-Col2 3 2 3 3 4 2" xfId="23864"/>
    <cellStyle name="RowTitles-Col2 3 2 3 4" xfId="23865"/>
    <cellStyle name="RowTitles-Col2 3 2 3 5" xfId="23866"/>
    <cellStyle name="RowTitles-Col2 3 2 3 5 2" xfId="23867"/>
    <cellStyle name="RowTitles-Col2 3 2 3 5 3" xfId="23868"/>
    <cellStyle name="RowTitles-Col2 3 2 3 6" xfId="23869"/>
    <cellStyle name="RowTitles-Col2 3 2 3 6 2" xfId="23870"/>
    <cellStyle name="RowTitles-Col2 3 2 3 6 2 2" xfId="23871"/>
    <cellStyle name="RowTitles-Col2 3 2 3 7" xfId="23872"/>
    <cellStyle name="RowTitles-Col2 3 2 3 7 2" xfId="23873"/>
    <cellStyle name="RowTitles-Col2 3 2 4" xfId="23874"/>
    <cellStyle name="RowTitles-Col2 3 2 4 2" xfId="23875"/>
    <cellStyle name="RowTitles-Col2 3 2 4 2 2" xfId="23876"/>
    <cellStyle name="RowTitles-Col2 3 2 4 2 2 2" xfId="23877"/>
    <cellStyle name="RowTitles-Col2 3 2 4 2 2 3" xfId="23878"/>
    <cellStyle name="RowTitles-Col2 3 2 4 2 3" xfId="23879"/>
    <cellStyle name="RowTitles-Col2 3 2 4 2 3 2" xfId="23880"/>
    <cellStyle name="RowTitles-Col2 3 2 4 2 3 2 2" xfId="23881"/>
    <cellStyle name="RowTitles-Col2 3 2 4 2 4" xfId="23882"/>
    <cellStyle name="RowTitles-Col2 3 2 4 3" xfId="23883"/>
    <cellStyle name="RowTitles-Col2 3 2 4 3 2" xfId="23884"/>
    <cellStyle name="RowTitles-Col2 3 2 4 3 2 2" xfId="23885"/>
    <cellStyle name="RowTitles-Col2 3 2 4 3 2 3" xfId="23886"/>
    <cellStyle name="RowTitles-Col2 3 2 4 3 3" xfId="23887"/>
    <cellStyle name="RowTitles-Col2 3 2 4 3 3 2" xfId="23888"/>
    <cellStyle name="RowTitles-Col2 3 2 4 3 3 2 2" xfId="23889"/>
    <cellStyle name="RowTitles-Col2 3 2 4 3 4" xfId="23890"/>
    <cellStyle name="RowTitles-Col2 3 2 4 4" xfId="23891"/>
    <cellStyle name="RowTitles-Col2 3 2 4 4 2" xfId="23892"/>
    <cellStyle name="RowTitles-Col2 3 2 4 4 3" xfId="23893"/>
    <cellStyle name="RowTitles-Col2 3 2 4 5" xfId="23894"/>
    <cellStyle name="RowTitles-Col2 3 2 4 5 2" xfId="23895"/>
    <cellStyle name="RowTitles-Col2 3 2 4 5 2 2" xfId="23896"/>
    <cellStyle name="RowTitles-Col2 3 2 4 6" xfId="23897"/>
    <cellStyle name="RowTitles-Col2 3 2 4 6 2" xfId="23898"/>
    <cellStyle name="RowTitles-Col2 3 2 5" xfId="23899"/>
    <cellStyle name="RowTitles-Col2 3 2 5 2" xfId="23900"/>
    <cellStyle name="RowTitles-Col2 3 2 5 2 2" xfId="23901"/>
    <cellStyle name="RowTitles-Col2 3 2 5 2 2 2" xfId="23902"/>
    <cellStyle name="RowTitles-Col2 3 2 5 2 2 3" xfId="23903"/>
    <cellStyle name="RowTitles-Col2 3 2 5 2 3" xfId="23904"/>
    <cellStyle name="RowTitles-Col2 3 2 5 2 3 2" xfId="23905"/>
    <cellStyle name="RowTitles-Col2 3 2 5 2 3 2 2" xfId="23906"/>
    <cellStyle name="RowTitles-Col2 3 2 5 2 4" xfId="23907"/>
    <cellStyle name="RowTitles-Col2 3 2 5 3" xfId="23908"/>
    <cellStyle name="RowTitles-Col2 3 2 5 3 2" xfId="23909"/>
    <cellStyle name="RowTitles-Col2 3 2 5 3 2 2" xfId="23910"/>
    <cellStyle name="RowTitles-Col2 3 2 5 3 2 3" xfId="23911"/>
    <cellStyle name="RowTitles-Col2 3 2 5 3 3" xfId="23912"/>
    <cellStyle name="RowTitles-Col2 3 2 5 3 3 2" xfId="23913"/>
    <cellStyle name="RowTitles-Col2 3 2 5 3 3 2 2" xfId="23914"/>
    <cellStyle name="RowTitles-Col2 3 2 5 3 4" xfId="23915"/>
    <cellStyle name="RowTitles-Col2 3 2 5 4" xfId="23916"/>
    <cellStyle name="RowTitles-Col2 3 2 5 4 2" xfId="23917"/>
    <cellStyle name="RowTitles-Col2 3 2 5 4 3" xfId="23918"/>
    <cellStyle name="RowTitles-Col2 3 2 5 5" xfId="23919"/>
    <cellStyle name="RowTitles-Col2 3 2 5 5 2" xfId="23920"/>
    <cellStyle name="RowTitles-Col2 3 2 5 5 2 2" xfId="23921"/>
    <cellStyle name="RowTitles-Col2 3 2 5 6" xfId="23922"/>
    <cellStyle name="RowTitles-Col2 3 2 5 6 2" xfId="23923"/>
    <cellStyle name="RowTitles-Col2 3 2 6" xfId="23924"/>
    <cellStyle name="RowTitles-Col2 3 2 6 2" xfId="23925"/>
    <cellStyle name="RowTitles-Col2 3 2 6 2 2" xfId="23926"/>
    <cellStyle name="RowTitles-Col2 3 2 6 2 2 2" xfId="23927"/>
    <cellStyle name="RowTitles-Col2 3 2 6 2 2 3" xfId="23928"/>
    <cellStyle name="RowTitles-Col2 3 2 6 2 3" xfId="23929"/>
    <cellStyle name="RowTitles-Col2 3 2 6 2 3 2" xfId="23930"/>
    <cellStyle name="RowTitles-Col2 3 2 6 2 3 2 2" xfId="23931"/>
    <cellStyle name="RowTitles-Col2 3 2 6 2 4" xfId="23932"/>
    <cellStyle name="RowTitles-Col2 3 2 6 3" xfId="23933"/>
    <cellStyle name="RowTitles-Col2 3 2 6 3 2" xfId="23934"/>
    <cellStyle name="RowTitles-Col2 3 2 6 3 2 2" xfId="23935"/>
    <cellStyle name="RowTitles-Col2 3 2 6 3 2 3" xfId="23936"/>
    <cellStyle name="RowTitles-Col2 3 2 6 3 3" xfId="23937"/>
    <cellStyle name="RowTitles-Col2 3 2 6 3 3 2" xfId="23938"/>
    <cellStyle name="RowTitles-Col2 3 2 6 3 3 2 2" xfId="23939"/>
    <cellStyle name="RowTitles-Col2 3 2 6 3 4" xfId="23940"/>
    <cellStyle name="RowTitles-Col2 3 2 6 4" xfId="23941"/>
    <cellStyle name="RowTitles-Col2 3 2 6 4 2" xfId="23942"/>
    <cellStyle name="RowTitles-Col2 3 2 6 4 3" xfId="23943"/>
    <cellStyle name="RowTitles-Col2 3 2 6 5" xfId="23944"/>
    <cellStyle name="RowTitles-Col2 3 2 6 5 2" xfId="23945"/>
    <cellStyle name="RowTitles-Col2 3 2 6 5 2 2" xfId="23946"/>
    <cellStyle name="RowTitles-Col2 3 2 6 6" xfId="23947"/>
    <cellStyle name="RowTitles-Col2 3 2 6 6 2" xfId="23948"/>
    <cellStyle name="RowTitles-Col2 3 2 7" xfId="23949"/>
    <cellStyle name="RowTitles-Col2 3 2 7 2" xfId="23950"/>
    <cellStyle name="RowTitles-Col2 3 2 7 2 2" xfId="23951"/>
    <cellStyle name="RowTitles-Col2 3 2 7 2 3" xfId="23952"/>
    <cellStyle name="RowTitles-Col2 3 2 7 3" xfId="23953"/>
    <cellStyle name="RowTitles-Col2 3 2 7 3 2" xfId="23954"/>
    <cellStyle name="RowTitles-Col2 3 2 7 3 2 2" xfId="23955"/>
    <cellStyle name="RowTitles-Col2 3 2 7 4" xfId="23956"/>
    <cellStyle name="RowTitles-Col2 3 2 8" xfId="23957"/>
    <cellStyle name="RowTitles-Col2 3 2_STUD aligned by INSTIT" xfId="23958"/>
    <cellStyle name="RowTitles-Col2 3 3" xfId="23959"/>
    <cellStyle name="RowTitles-Col2 3 3 2" xfId="23960"/>
    <cellStyle name="RowTitles-Col2 3 3 2 2" xfId="23961"/>
    <cellStyle name="RowTitles-Col2 3 3 2 2 2" xfId="23962"/>
    <cellStyle name="RowTitles-Col2 3 3 2 2 2 2" xfId="23963"/>
    <cellStyle name="RowTitles-Col2 3 3 2 2 2 3" xfId="23964"/>
    <cellStyle name="RowTitles-Col2 3 3 2 2 3" xfId="23965"/>
    <cellStyle name="RowTitles-Col2 3 3 2 2 3 2" xfId="23966"/>
    <cellStyle name="RowTitles-Col2 3 3 2 2 3 2 2" xfId="23967"/>
    <cellStyle name="RowTitles-Col2 3 3 2 2 4" xfId="23968"/>
    <cellStyle name="RowTitles-Col2 3 3 2 3" xfId="23969"/>
    <cellStyle name="RowTitles-Col2 3 3 2 3 2" xfId="23970"/>
    <cellStyle name="RowTitles-Col2 3 3 2 3 2 2" xfId="23971"/>
    <cellStyle name="RowTitles-Col2 3 3 2 3 2 3" xfId="23972"/>
    <cellStyle name="RowTitles-Col2 3 3 2 3 3" xfId="23973"/>
    <cellStyle name="RowTitles-Col2 3 3 2 3 3 2" xfId="23974"/>
    <cellStyle name="RowTitles-Col2 3 3 2 3 3 2 2" xfId="23975"/>
    <cellStyle name="RowTitles-Col2 3 3 2 3 4" xfId="23976"/>
    <cellStyle name="RowTitles-Col2 3 3 2 3 4 2" xfId="23977"/>
    <cellStyle name="RowTitles-Col2 3 3 2 4" xfId="23978"/>
    <cellStyle name="RowTitles-Col2 3 3 2 5" xfId="23979"/>
    <cellStyle name="RowTitles-Col2 3 3 2 5 2" xfId="23980"/>
    <cellStyle name="RowTitles-Col2 3 3 2 5 3" xfId="23981"/>
    <cellStyle name="RowTitles-Col2 3 3 2 6" xfId="23982"/>
    <cellStyle name="RowTitles-Col2 3 3 2 6 2" xfId="23983"/>
    <cellStyle name="RowTitles-Col2 3 3 2 6 2 2" xfId="23984"/>
    <cellStyle name="RowTitles-Col2 3 3 2 7" xfId="23985"/>
    <cellStyle name="RowTitles-Col2 3 3 2 7 2" xfId="23986"/>
    <cellStyle name="RowTitles-Col2 3 3 3" xfId="23987"/>
    <cellStyle name="RowTitles-Col2 3 3 3 2" xfId="23988"/>
    <cellStyle name="RowTitles-Col2 3 3 3 2 2" xfId="23989"/>
    <cellStyle name="RowTitles-Col2 3 3 3 2 2 2" xfId="23990"/>
    <cellStyle name="RowTitles-Col2 3 3 3 2 2 3" xfId="23991"/>
    <cellStyle name="RowTitles-Col2 3 3 3 2 3" xfId="23992"/>
    <cellStyle name="RowTitles-Col2 3 3 3 2 3 2" xfId="23993"/>
    <cellStyle name="RowTitles-Col2 3 3 3 2 3 2 2" xfId="23994"/>
    <cellStyle name="RowTitles-Col2 3 3 3 2 4" xfId="23995"/>
    <cellStyle name="RowTitles-Col2 3 3 3 3" xfId="23996"/>
    <cellStyle name="RowTitles-Col2 3 3 3 3 2" xfId="23997"/>
    <cellStyle name="RowTitles-Col2 3 3 3 3 2 2" xfId="23998"/>
    <cellStyle name="RowTitles-Col2 3 3 3 3 2 3" xfId="23999"/>
    <cellStyle name="RowTitles-Col2 3 3 3 3 3" xfId="24000"/>
    <cellStyle name="RowTitles-Col2 3 3 3 3 3 2" xfId="24001"/>
    <cellStyle name="RowTitles-Col2 3 3 3 3 3 2 2" xfId="24002"/>
    <cellStyle name="RowTitles-Col2 3 3 3 3 4" xfId="24003"/>
    <cellStyle name="RowTitles-Col2 3 3 3 3 4 2" xfId="24004"/>
    <cellStyle name="RowTitles-Col2 3 3 3 4" xfId="24005"/>
    <cellStyle name="RowTitles-Col2 3 3 4" xfId="24006"/>
    <cellStyle name="RowTitles-Col2 3 3 4 2" xfId="24007"/>
    <cellStyle name="RowTitles-Col2 3 3 4 2 2" xfId="24008"/>
    <cellStyle name="RowTitles-Col2 3 3 4 2 2 2" xfId="24009"/>
    <cellStyle name="RowTitles-Col2 3 3 4 2 2 3" xfId="24010"/>
    <cellStyle name="RowTitles-Col2 3 3 4 2 3" xfId="24011"/>
    <cellStyle name="RowTitles-Col2 3 3 4 2 3 2" xfId="24012"/>
    <cellStyle name="RowTitles-Col2 3 3 4 2 3 2 2" xfId="24013"/>
    <cellStyle name="RowTitles-Col2 3 3 4 2 4" xfId="24014"/>
    <cellStyle name="RowTitles-Col2 3 3 4 3" xfId="24015"/>
    <cellStyle name="RowTitles-Col2 3 3 4 3 2" xfId="24016"/>
    <cellStyle name="RowTitles-Col2 3 3 4 3 2 2" xfId="24017"/>
    <cellStyle name="RowTitles-Col2 3 3 4 3 2 3" xfId="24018"/>
    <cellStyle name="RowTitles-Col2 3 3 4 3 3" xfId="24019"/>
    <cellStyle name="RowTitles-Col2 3 3 4 3 3 2" xfId="24020"/>
    <cellStyle name="RowTitles-Col2 3 3 4 3 3 2 2" xfId="24021"/>
    <cellStyle name="RowTitles-Col2 3 3 4 3 4" xfId="24022"/>
    <cellStyle name="RowTitles-Col2 3 3 4 4" xfId="24023"/>
    <cellStyle name="RowTitles-Col2 3 3 4 4 2" xfId="24024"/>
    <cellStyle name="RowTitles-Col2 3 3 4 4 3" xfId="24025"/>
    <cellStyle name="RowTitles-Col2 3 3 4 5" xfId="24026"/>
    <cellStyle name="RowTitles-Col2 3 3 4 5 2" xfId="24027"/>
    <cellStyle name="RowTitles-Col2 3 3 4 5 2 2" xfId="24028"/>
    <cellStyle name="RowTitles-Col2 3 3 4 6" xfId="24029"/>
    <cellStyle name="RowTitles-Col2 3 3 4 6 2" xfId="24030"/>
    <cellStyle name="RowTitles-Col2 3 3 5" xfId="24031"/>
    <cellStyle name="RowTitles-Col2 3 3 5 2" xfId="24032"/>
    <cellStyle name="RowTitles-Col2 3 3 5 2 2" xfId="24033"/>
    <cellStyle name="RowTitles-Col2 3 3 5 2 2 2" xfId="24034"/>
    <cellStyle name="RowTitles-Col2 3 3 5 2 2 3" xfId="24035"/>
    <cellStyle name="RowTitles-Col2 3 3 5 2 3" xfId="24036"/>
    <cellStyle name="RowTitles-Col2 3 3 5 2 3 2" xfId="24037"/>
    <cellStyle name="RowTitles-Col2 3 3 5 2 3 2 2" xfId="24038"/>
    <cellStyle name="RowTitles-Col2 3 3 5 2 4" xfId="24039"/>
    <cellStyle name="RowTitles-Col2 3 3 5 3" xfId="24040"/>
    <cellStyle name="RowTitles-Col2 3 3 5 3 2" xfId="24041"/>
    <cellStyle name="RowTitles-Col2 3 3 5 3 2 2" xfId="24042"/>
    <cellStyle name="RowTitles-Col2 3 3 5 3 2 3" xfId="24043"/>
    <cellStyle name="RowTitles-Col2 3 3 5 3 3" xfId="24044"/>
    <cellStyle name="RowTitles-Col2 3 3 5 3 3 2" xfId="24045"/>
    <cellStyle name="RowTitles-Col2 3 3 5 3 3 2 2" xfId="24046"/>
    <cellStyle name="RowTitles-Col2 3 3 5 3 4" xfId="24047"/>
    <cellStyle name="RowTitles-Col2 3 3 5 4" xfId="24048"/>
    <cellStyle name="RowTitles-Col2 3 3 5 4 2" xfId="24049"/>
    <cellStyle name="RowTitles-Col2 3 3 5 4 3" xfId="24050"/>
    <cellStyle name="RowTitles-Col2 3 3 5 5" xfId="24051"/>
    <cellStyle name="RowTitles-Col2 3 3 5 5 2" xfId="24052"/>
    <cellStyle name="RowTitles-Col2 3 3 5 5 2 2" xfId="24053"/>
    <cellStyle name="RowTitles-Col2 3 3 5 6" xfId="24054"/>
    <cellStyle name="RowTitles-Col2 3 3 5 6 2" xfId="24055"/>
    <cellStyle name="RowTitles-Col2 3 3 6" xfId="24056"/>
    <cellStyle name="RowTitles-Col2 3 3 6 2" xfId="24057"/>
    <cellStyle name="RowTitles-Col2 3 3 6 2 2" xfId="24058"/>
    <cellStyle name="RowTitles-Col2 3 3 6 2 2 2" xfId="24059"/>
    <cellStyle name="RowTitles-Col2 3 3 6 2 2 3" xfId="24060"/>
    <cellStyle name="RowTitles-Col2 3 3 6 2 3" xfId="24061"/>
    <cellStyle name="RowTitles-Col2 3 3 6 2 3 2" xfId="24062"/>
    <cellStyle name="RowTitles-Col2 3 3 6 2 3 2 2" xfId="24063"/>
    <cellStyle name="RowTitles-Col2 3 3 6 2 4" xfId="24064"/>
    <cellStyle name="RowTitles-Col2 3 3 6 3" xfId="24065"/>
    <cellStyle name="RowTitles-Col2 3 3 6 3 2" xfId="24066"/>
    <cellStyle name="RowTitles-Col2 3 3 6 3 2 2" xfId="24067"/>
    <cellStyle name="RowTitles-Col2 3 3 6 3 2 3" xfId="24068"/>
    <cellStyle name="RowTitles-Col2 3 3 6 3 3" xfId="24069"/>
    <cellStyle name="RowTitles-Col2 3 3 6 3 3 2" xfId="24070"/>
    <cellStyle name="RowTitles-Col2 3 3 6 3 3 2 2" xfId="24071"/>
    <cellStyle name="RowTitles-Col2 3 3 6 3 4" xfId="24072"/>
    <cellStyle name="RowTitles-Col2 3 3 6 4" xfId="24073"/>
    <cellStyle name="RowTitles-Col2 3 3 6 4 2" xfId="24074"/>
    <cellStyle name="RowTitles-Col2 3 3 6 4 3" xfId="24075"/>
    <cellStyle name="RowTitles-Col2 3 3 6 5" xfId="24076"/>
    <cellStyle name="RowTitles-Col2 3 3 6 5 2" xfId="24077"/>
    <cellStyle name="RowTitles-Col2 3 3 6 5 2 2" xfId="24078"/>
    <cellStyle name="RowTitles-Col2 3 3 6 6" xfId="24079"/>
    <cellStyle name="RowTitles-Col2 3 3 6 6 2" xfId="24080"/>
    <cellStyle name="RowTitles-Col2 3 3 7" xfId="24081"/>
    <cellStyle name="RowTitles-Col2 3 3 7 2" xfId="24082"/>
    <cellStyle name="RowTitles-Col2 3 3 7 2 2" xfId="24083"/>
    <cellStyle name="RowTitles-Col2 3 3 7 2 3" xfId="24084"/>
    <cellStyle name="RowTitles-Col2 3 3 7 3" xfId="24085"/>
    <cellStyle name="RowTitles-Col2 3 3 7 3 2" xfId="24086"/>
    <cellStyle name="RowTitles-Col2 3 3 7 3 2 2" xfId="24087"/>
    <cellStyle name="RowTitles-Col2 3 3 7 4" xfId="24088"/>
    <cellStyle name="RowTitles-Col2 3 3 8" xfId="24089"/>
    <cellStyle name="RowTitles-Col2 3 3 8 2" xfId="24090"/>
    <cellStyle name="RowTitles-Col2 3 3 8 2 2" xfId="24091"/>
    <cellStyle name="RowTitles-Col2 3 3 8 2 3" xfId="24092"/>
    <cellStyle name="RowTitles-Col2 3 3 8 3" xfId="24093"/>
    <cellStyle name="RowTitles-Col2 3 3 8 3 2" xfId="24094"/>
    <cellStyle name="RowTitles-Col2 3 3 8 3 2 2" xfId="24095"/>
    <cellStyle name="RowTitles-Col2 3 3 8 4" xfId="24096"/>
    <cellStyle name="RowTitles-Col2 3 3_STUD aligned by INSTIT" xfId="24097"/>
    <cellStyle name="RowTitles-Col2 3 4" xfId="24098"/>
    <cellStyle name="RowTitles-Col2 3 4 2" xfId="24099"/>
    <cellStyle name="RowTitles-Col2 3 4 2 2" xfId="24100"/>
    <cellStyle name="RowTitles-Col2 3 4 2 2 2" xfId="24101"/>
    <cellStyle name="RowTitles-Col2 3 4 2 2 2 2" xfId="24102"/>
    <cellStyle name="RowTitles-Col2 3 4 2 2 2 3" xfId="24103"/>
    <cellStyle name="RowTitles-Col2 3 4 2 2 3" xfId="24104"/>
    <cellStyle name="RowTitles-Col2 3 4 2 2 3 2" xfId="24105"/>
    <cellStyle name="RowTitles-Col2 3 4 2 2 3 2 2" xfId="24106"/>
    <cellStyle name="RowTitles-Col2 3 4 2 2 4" xfId="24107"/>
    <cellStyle name="RowTitles-Col2 3 4 2 3" xfId="24108"/>
    <cellStyle name="RowTitles-Col2 3 4 2 3 2" xfId="24109"/>
    <cellStyle name="RowTitles-Col2 3 4 2 3 2 2" xfId="24110"/>
    <cellStyle name="RowTitles-Col2 3 4 2 3 2 3" xfId="24111"/>
    <cellStyle name="RowTitles-Col2 3 4 2 3 3" xfId="24112"/>
    <cellStyle name="RowTitles-Col2 3 4 2 3 3 2" xfId="24113"/>
    <cellStyle name="RowTitles-Col2 3 4 2 3 3 2 2" xfId="24114"/>
    <cellStyle name="RowTitles-Col2 3 4 2 3 4" xfId="24115"/>
    <cellStyle name="RowTitles-Col2 3 4 2 3 4 2" xfId="24116"/>
    <cellStyle name="RowTitles-Col2 3 4 2 4" xfId="24117"/>
    <cellStyle name="RowTitles-Col2 3 4 2 5" xfId="24118"/>
    <cellStyle name="RowTitles-Col2 3 4 2 5 2" xfId="24119"/>
    <cellStyle name="RowTitles-Col2 3 4 2 5 3" xfId="24120"/>
    <cellStyle name="RowTitles-Col2 3 4 3" xfId="24121"/>
    <cellStyle name="RowTitles-Col2 3 4 3 2" xfId="24122"/>
    <cellStyle name="RowTitles-Col2 3 4 3 2 2" xfId="24123"/>
    <cellStyle name="RowTitles-Col2 3 4 3 2 2 2" xfId="24124"/>
    <cellStyle name="RowTitles-Col2 3 4 3 2 2 3" xfId="24125"/>
    <cellStyle name="RowTitles-Col2 3 4 3 2 3" xfId="24126"/>
    <cellStyle name="RowTitles-Col2 3 4 3 2 3 2" xfId="24127"/>
    <cellStyle name="RowTitles-Col2 3 4 3 2 3 2 2" xfId="24128"/>
    <cellStyle name="RowTitles-Col2 3 4 3 2 4" xfId="24129"/>
    <cellStyle name="RowTitles-Col2 3 4 3 3" xfId="24130"/>
    <cellStyle name="RowTitles-Col2 3 4 3 3 2" xfId="24131"/>
    <cellStyle name="RowTitles-Col2 3 4 3 3 2 2" xfId="24132"/>
    <cellStyle name="RowTitles-Col2 3 4 3 3 2 3" xfId="24133"/>
    <cellStyle name="RowTitles-Col2 3 4 3 3 3" xfId="24134"/>
    <cellStyle name="RowTitles-Col2 3 4 3 3 3 2" xfId="24135"/>
    <cellStyle name="RowTitles-Col2 3 4 3 3 3 2 2" xfId="24136"/>
    <cellStyle name="RowTitles-Col2 3 4 3 3 4" xfId="24137"/>
    <cellStyle name="RowTitles-Col2 3 4 3 3 4 2" xfId="24138"/>
    <cellStyle name="RowTitles-Col2 3 4 3 4" xfId="24139"/>
    <cellStyle name="RowTitles-Col2 3 4 3 5" xfId="24140"/>
    <cellStyle name="RowTitles-Col2 3 4 3 5 2" xfId="24141"/>
    <cellStyle name="RowTitles-Col2 3 4 3 5 2 2" xfId="24142"/>
    <cellStyle name="RowTitles-Col2 3 4 3 6" xfId="24143"/>
    <cellStyle name="RowTitles-Col2 3 4 3 6 2" xfId="24144"/>
    <cellStyle name="RowTitles-Col2 3 4 4" xfId="24145"/>
    <cellStyle name="RowTitles-Col2 3 4 4 2" xfId="24146"/>
    <cellStyle name="RowTitles-Col2 3 4 4 2 2" xfId="24147"/>
    <cellStyle name="RowTitles-Col2 3 4 4 2 2 2" xfId="24148"/>
    <cellStyle name="RowTitles-Col2 3 4 4 2 2 3" xfId="24149"/>
    <cellStyle name="RowTitles-Col2 3 4 4 2 3" xfId="24150"/>
    <cellStyle name="RowTitles-Col2 3 4 4 2 3 2" xfId="24151"/>
    <cellStyle name="RowTitles-Col2 3 4 4 2 3 2 2" xfId="24152"/>
    <cellStyle name="RowTitles-Col2 3 4 4 2 4" xfId="24153"/>
    <cellStyle name="RowTitles-Col2 3 4 4 3" xfId="24154"/>
    <cellStyle name="RowTitles-Col2 3 4 4 3 2" xfId="24155"/>
    <cellStyle name="RowTitles-Col2 3 4 4 3 2 2" xfId="24156"/>
    <cellStyle name="RowTitles-Col2 3 4 4 3 2 3" xfId="24157"/>
    <cellStyle name="RowTitles-Col2 3 4 4 3 3" xfId="24158"/>
    <cellStyle name="RowTitles-Col2 3 4 4 3 3 2" xfId="24159"/>
    <cellStyle name="RowTitles-Col2 3 4 4 3 3 2 2" xfId="24160"/>
    <cellStyle name="RowTitles-Col2 3 4 4 3 4" xfId="24161"/>
    <cellStyle name="RowTitles-Col2 3 4 4 3 4 2" xfId="24162"/>
    <cellStyle name="RowTitles-Col2 3 4 4 4" xfId="24163"/>
    <cellStyle name="RowTitles-Col2 3 4 4 5" xfId="24164"/>
    <cellStyle name="RowTitles-Col2 3 4 4 5 2" xfId="24165"/>
    <cellStyle name="RowTitles-Col2 3 4 4 5 3" xfId="24166"/>
    <cellStyle name="RowTitles-Col2 3 4 4 6" xfId="24167"/>
    <cellStyle name="RowTitles-Col2 3 4 4 6 2" xfId="24168"/>
    <cellStyle name="RowTitles-Col2 3 4 4 6 2 2" xfId="24169"/>
    <cellStyle name="RowTitles-Col2 3 4 4 7" xfId="24170"/>
    <cellStyle name="RowTitles-Col2 3 4 4 7 2" xfId="24171"/>
    <cellStyle name="RowTitles-Col2 3 4 5" xfId="24172"/>
    <cellStyle name="RowTitles-Col2 3 4 5 2" xfId="24173"/>
    <cellStyle name="RowTitles-Col2 3 4 5 2 2" xfId="24174"/>
    <cellStyle name="RowTitles-Col2 3 4 5 2 2 2" xfId="24175"/>
    <cellStyle name="RowTitles-Col2 3 4 5 2 2 3" xfId="24176"/>
    <cellStyle name="RowTitles-Col2 3 4 5 2 3" xfId="24177"/>
    <cellStyle name="RowTitles-Col2 3 4 5 2 3 2" xfId="24178"/>
    <cellStyle name="RowTitles-Col2 3 4 5 2 3 2 2" xfId="24179"/>
    <cellStyle name="RowTitles-Col2 3 4 5 2 4" xfId="24180"/>
    <cellStyle name="RowTitles-Col2 3 4 5 3" xfId="24181"/>
    <cellStyle name="RowTitles-Col2 3 4 5 3 2" xfId="24182"/>
    <cellStyle name="RowTitles-Col2 3 4 5 3 2 2" xfId="24183"/>
    <cellStyle name="RowTitles-Col2 3 4 5 3 2 3" xfId="24184"/>
    <cellStyle name="RowTitles-Col2 3 4 5 3 3" xfId="24185"/>
    <cellStyle name="RowTitles-Col2 3 4 5 3 3 2" xfId="24186"/>
    <cellStyle name="RowTitles-Col2 3 4 5 3 3 2 2" xfId="24187"/>
    <cellStyle name="RowTitles-Col2 3 4 5 3 4" xfId="24188"/>
    <cellStyle name="RowTitles-Col2 3 4 5 4" xfId="24189"/>
    <cellStyle name="RowTitles-Col2 3 4 5 4 2" xfId="24190"/>
    <cellStyle name="RowTitles-Col2 3 4 5 4 3" xfId="24191"/>
    <cellStyle name="RowTitles-Col2 3 4 5 5" xfId="24192"/>
    <cellStyle name="RowTitles-Col2 3 4 5 5 2" xfId="24193"/>
    <cellStyle name="RowTitles-Col2 3 4 5 5 2 2" xfId="24194"/>
    <cellStyle name="RowTitles-Col2 3 4 5 6" xfId="24195"/>
    <cellStyle name="RowTitles-Col2 3 4 5 6 2" xfId="24196"/>
    <cellStyle name="RowTitles-Col2 3 4 6" xfId="24197"/>
    <cellStyle name="RowTitles-Col2 3 4 6 2" xfId="24198"/>
    <cellStyle name="RowTitles-Col2 3 4 6 2 2" xfId="24199"/>
    <cellStyle name="RowTitles-Col2 3 4 6 2 2 2" xfId="24200"/>
    <cellStyle name="RowTitles-Col2 3 4 6 2 2 3" xfId="24201"/>
    <cellStyle name="RowTitles-Col2 3 4 6 2 3" xfId="24202"/>
    <cellStyle name="RowTitles-Col2 3 4 6 2 3 2" xfId="24203"/>
    <cellStyle name="RowTitles-Col2 3 4 6 2 3 2 2" xfId="24204"/>
    <cellStyle name="RowTitles-Col2 3 4 6 2 4" xfId="24205"/>
    <cellStyle name="RowTitles-Col2 3 4 6 3" xfId="24206"/>
    <cellStyle name="RowTitles-Col2 3 4 6 3 2" xfId="24207"/>
    <cellStyle name="RowTitles-Col2 3 4 6 3 2 2" xfId="24208"/>
    <cellStyle name="RowTitles-Col2 3 4 6 3 2 3" xfId="24209"/>
    <cellStyle name="RowTitles-Col2 3 4 6 3 3" xfId="24210"/>
    <cellStyle name="RowTitles-Col2 3 4 6 3 3 2" xfId="24211"/>
    <cellStyle name="RowTitles-Col2 3 4 6 3 3 2 2" xfId="24212"/>
    <cellStyle name="RowTitles-Col2 3 4 6 3 4" xfId="24213"/>
    <cellStyle name="RowTitles-Col2 3 4 6 4" xfId="24214"/>
    <cellStyle name="RowTitles-Col2 3 4 6 4 2" xfId="24215"/>
    <cellStyle name="RowTitles-Col2 3 4 6 4 3" xfId="24216"/>
    <cellStyle name="RowTitles-Col2 3 4 6 5" xfId="24217"/>
    <cellStyle name="RowTitles-Col2 3 4 6 5 2" xfId="24218"/>
    <cellStyle name="RowTitles-Col2 3 4 6 5 2 2" xfId="24219"/>
    <cellStyle name="RowTitles-Col2 3 4 6 6" xfId="24220"/>
    <cellStyle name="RowTitles-Col2 3 4 6 6 2" xfId="24221"/>
    <cellStyle name="RowTitles-Col2 3 4 7" xfId="24222"/>
    <cellStyle name="RowTitles-Col2 3 4 7 2" xfId="24223"/>
    <cellStyle name="RowTitles-Col2 3 4 7 2 2" xfId="24224"/>
    <cellStyle name="RowTitles-Col2 3 4 7 2 3" xfId="24225"/>
    <cellStyle name="RowTitles-Col2 3 4 7 3" xfId="24226"/>
    <cellStyle name="RowTitles-Col2 3 4 7 3 2" xfId="24227"/>
    <cellStyle name="RowTitles-Col2 3 4 7 3 2 2" xfId="24228"/>
    <cellStyle name="RowTitles-Col2 3 4 7 4" xfId="24229"/>
    <cellStyle name="RowTitles-Col2 3 4 8" xfId="24230"/>
    <cellStyle name="RowTitles-Col2 3 4_STUD aligned by INSTIT" xfId="24231"/>
    <cellStyle name="RowTitles-Col2 3 5" xfId="24232"/>
    <cellStyle name="RowTitles-Col2 3 5 2" xfId="24233"/>
    <cellStyle name="RowTitles-Col2 3 5 2 2" xfId="24234"/>
    <cellStyle name="RowTitles-Col2 3 5 2 2 2" xfId="24235"/>
    <cellStyle name="RowTitles-Col2 3 5 2 2 3" xfId="24236"/>
    <cellStyle name="RowTitles-Col2 3 5 2 3" xfId="24237"/>
    <cellStyle name="RowTitles-Col2 3 5 2 3 2" xfId="24238"/>
    <cellStyle name="RowTitles-Col2 3 5 2 3 2 2" xfId="24239"/>
    <cellStyle name="RowTitles-Col2 3 5 2 4" xfId="24240"/>
    <cellStyle name="RowTitles-Col2 3 5 3" xfId="24241"/>
    <cellStyle name="RowTitles-Col2 3 5 3 2" xfId="24242"/>
    <cellStyle name="RowTitles-Col2 3 5 3 2 2" xfId="24243"/>
    <cellStyle name="RowTitles-Col2 3 5 3 2 3" xfId="24244"/>
    <cellStyle name="RowTitles-Col2 3 5 3 3" xfId="24245"/>
    <cellStyle name="RowTitles-Col2 3 5 3 3 2" xfId="24246"/>
    <cellStyle name="RowTitles-Col2 3 5 3 3 2 2" xfId="24247"/>
    <cellStyle name="RowTitles-Col2 3 5 3 4" xfId="24248"/>
    <cellStyle name="RowTitles-Col2 3 5 3 4 2" xfId="24249"/>
    <cellStyle name="RowTitles-Col2 3 5 4" xfId="24250"/>
    <cellStyle name="RowTitles-Col2 3 5 5" xfId="24251"/>
    <cellStyle name="RowTitles-Col2 3 5 5 2" xfId="24252"/>
    <cellStyle name="RowTitles-Col2 3 5 5 3" xfId="24253"/>
    <cellStyle name="RowTitles-Col2 3 6" xfId="24254"/>
    <cellStyle name="RowTitles-Col2 3 6 2" xfId="24255"/>
    <cellStyle name="RowTitles-Col2 3 6 2 2" xfId="24256"/>
    <cellStyle name="RowTitles-Col2 3 6 2 2 2" xfId="24257"/>
    <cellStyle name="RowTitles-Col2 3 6 2 2 3" xfId="24258"/>
    <cellStyle name="RowTitles-Col2 3 6 2 3" xfId="24259"/>
    <cellStyle name="RowTitles-Col2 3 6 2 3 2" xfId="24260"/>
    <cellStyle name="RowTitles-Col2 3 6 2 3 2 2" xfId="24261"/>
    <cellStyle name="RowTitles-Col2 3 6 2 4" xfId="24262"/>
    <cellStyle name="RowTitles-Col2 3 6 3" xfId="24263"/>
    <cellStyle name="RowTitles-Col2 3 6 3 2" xfId="24264"/>
    <cellStyle name="RowTitles-Col2 3 6 3 2 2" xfId="24265"/>
    <cellStyle name="RowTitles-Col2 3 6 3 2 3" xfId="24266"/>
    <cellStyle name="RowTitles-Col2 3 6 3 3" xfId="24267"/>
    <cellStyle name="RowTitles-Col2 3 6 3 3 2" xfId="24268"/>
    <cellStyle name="RowTitles-Col2 3 6 3 3 2 2" xfId="24269"/>
    <cellStyle name="RowTitles-Col2 3 6 3 4" xfId="24270"/>
    <cellStyle name="RowTitles-Col2 3 6 3 4 2" xfId="24271"/>
    <cellStyle name="RowTitles-Col2 3 6 4" xfId="24272"/>
    <cellStyle name="RowTitles-Col2 3 6 5" xfId="24273"/>
    <cellStyle name="RowTitles-Col2 3 6 5 2" xfId="24274"/>
    <cellStyle name="RowTitles-Col2 3 6 5 2 2" xfId="24275"/>
    <cellStyle name="RowTitles-Col2 3 6 6" xfId="24276"/>
    <cellStyle name="RowTitles-Col2 3 6 6 2" xfId="24277"/>
    <cellStyle name="RowTitles-Col2 3 7" xfId="24278"/>
    <cellStyle name="RowTitles-Col2 3 7 2" xfId="24279"/>
    <cellStyle name="RowTitles-Col2 3 7 2 2" xfId="24280"/>
    <cellStyle name="RowTitles-Col2 3 7 2 2 2" xfId="24281"/>
    <cellStyle name="RowTitles-Col2 3 7 2 2 3" xfId="24282"/>
    <cellStyle name="RowTitles-Col2 3 7 2 3" xfId="24283"/>
    <cellStyle name="RowTitles-Col2 3 7 2 3 2" xfId="24284"/>
    <cellStyle name="RowTitles-Col2 3 7 2 3 2 2" xfId="24285"/>
    <cellStyle name="RowTitles-Col2 3 7 2 4" xfId="24286"/>
    <cellStyle name="RowTitles-Col2 3 7 3" xfId="24287"/>
    <cellStyle name="RowTitles-Col2 3 7 3 2" xfId="24288"/>
    <cellStyle name="RowTitles-Col2 3 7 3 2 2" xfId="24289"/>
    <cellStyle name="RowTitles-Col2 3 7 3 2 3" xfId="24290"/>
    <cellStyle name="RowTitles-Col2 3 7 3 3" xfId="24291"/>
    <cellStyle name="RowTitles-Col2 3 7 3 3 2" xfId="24292"/>
    <cellStyle name="RowTitles-Col2 3 7 3 3 2 2" xfId="24293"/>
    <cellStyle name="RowTitles-Col2 3 7 3 4" xfId="24294"/>
    <cellStyle name="RowTitles-Col2 3 7 3 4 2" xfId="24295"/>
    <cellStyle name="RowTitles-Col2 3 7 4" xfId="24296"/>
    <cellStyle name="RowTitles-Col2 3 7 5" xfId="24297"/>
    <cellStyle name="RowTitles-Col2 3 7 5 2" xfId="24298"/>
    <cellStyle name="RowTitles-Col2 3 7 5 3" xfId="24299"/>
    <cellStyle name="RowTitles-Col2 3 7 6" xfId="24300"/>
    <cellStyle name="RowTitles-Col2 3 7 6 2" xfId="24301"/>
    <cellStyle name="RowTitles-Col2 3 7 6 2 2" xfId="24302"/>
    <cellStyle name="RowTitles-Col2 3 7 7" xfId="24303"/>
    <cellStyle name="RowTitles-Col2 3 7 7 2" xfId="24304"/>
    <cellStyle name="RowTitles-Col2 3 8" xfId="24305"/>
    <cellStyle name="RowTitles-Col2 3 8 2" xfId="24306"/>
    <cellStyle name="RowTitles-Col2 3 8 2 2" xfId="24307"/>
    <cellStyle name="RowTitles-Col2 3 8 2 2 2" xfId="24308"/>
    <cellStyle name="RowTitles-Col2 3 8 2 2 3" xfId="24309"/>
    <cellStyle name="RowTitles-Col2 3 8 2 3" xfId="24310"/>
    <cellStyle name="RowTitles-Col2 3 8 2 3 2" xfId="24311"/>
    <cellStyle name="RowTitles-Col2 3 8 2 3 2 2" xfId="24312"/>
    <cellStyle name="RowTitles-Col2 3 8 2 4" xfId="24313"/>
    <cellStyle name="RowTitles-Col2 3 8 3" xfId="24314"/>
    <cellStyle name="RowTitles-Col2 3 8 3 2" xfId="24315"/>
    <cellStyle name="RowTitles-Col2 3 8 3 2 2" xfId="24316"/>
    <cellStyle name="RowTitles-Col2 3 8 3 2 3" xfId="24317"/>
    <cellStyle name="RowTitles-Col2 3 8 3 3" xfId="24318"/>
    <cellStyle name="RowTitles-Col2 3 8 3 3 2" xfId="24319"/>
    <cellStyle name="RowTitles-Col2 3 8 3 3 2 2" xfId="24320"/>
    <cellStyle name="RowTitles-Col2 3 8 3 4" xfId="24321"/>
    <cellStyle name="RowTitles-Col2 3 8 4" xfId="24322"/>
    <cellStyle name="RowTitles-Col2 3 8 4 2" xfId="24323"/>
    <cellStyle name="RowTitles-Col2 3 8 4 3" xfId="24324"/>
    <cellStyle name="RowTitles-Col2 3 8 5" xfId="24325"/>
    <cellStyle name="RowTitles-Col2 3 8 5 2" xfId="24326"/>
    <cellStyle name="RowTitles-Col2 3 8 5 2 2" xfId="24327"/>
    <cellStyle name="RowTitles-Col2 3 8 6" xfId="24328"/>
    <cellStyle name="RowTitles-Col2 3 8 6 2" xfId="24329"/>
    <cellStyle name="RowTitles-Col2 3 9" xfId="24330"/>
    <cellStyle name="RowTitles-Col2 3 9 2" xfId="24331"/>
    <cellStyle name="RowTitles-Col2 3 9 2 2" xfId="24332"/>
    <cellStyle name="RowTitles-Col2 3 9 2 2 2" xfId="24333"/>
    <cellStyle name="RowTitles-Col2 3 9 2 2 3" xfId="24334"/>
    <cellStyle name="RowTitles-Col2 3 9 2 3" xfId="24335"/>
    <cellStyle name="RowTitles-Col2 3 9 2 3 2" xfId="24336"/>
    <cellStyle name="RowTitles-Col2 3 9 2 3 2 2" xfId="24337"/>
    <cellStyle name="RowTitles-Col2 3 9 2 4" xfId="24338"/>
    <cellStyle name="RowTitles-Col2 3 9 3" xfId="24339"/>
    <cellStyle name="RowTitles-Col2 3 9 3 2" xfId="24340"/>
    <cellStyle name="RowTitles-Col2 3 9 3 2 2" xfId="24341"/>
    <cellStyle name="RowTitles-Col2 3 9 3 2 3" xfId="24342"/>
    <cellStyle name="RowTitles-Col2 3 9 3 3" xfId="24343"/>
    <cellStyle name="RowTitles-Col2 3 9 3 3 2" xfId="24344"/>
    <cellStyle name="RowTitles-Col2 3 9 3 3 2 2" xfId="24345"/>
    <cellStyle name="RowTitles-Col2 3 9 3 4" xfId="24346"/>
    <cellStyle name="RowTitles-Col2 3 9 4" xfId="24347"/>
    <cellStyle name="RowTitles-Col2 3 9 4 2" xfId="24348"/>
    <cellStyle name="RowTitles-Col2 3 9 4 3" xfId="24349"/>
    <cellStyle name="RowTitles-Col2 3 9 5" xfId="24350"/>
    <cellStyle name="RowTitles-Col2 3 9 5 2" xfId="24351"/>
    <cellStyle name="RowTitles-Col2 3 9 5 2 2" xfId="24352"/>
    <cellStyle name="RowTitles-Col2 3 9 6" xfId="24353"/>
    <cellStyle name="RowTitles-Col2 3 9 6 2" xfId="24354"/>
    <cellStyle name="RowTitles-Col2 3_STUD aligned by INSTIT" xfId="24355"/>
    <cellStyle name="RowTitles-Col2 4" xfId="24356"/>
    <cellStyle name="RowTitles-Col2 4 2" xfId="24357"/>
    <cellStyle name="RowTitles-Col2 4 2 2" xfId="24358"/>
    <cellStyle name="RowTitles-Col2 4 2 2 2" xfId="24359"/>
    <cellStyle name="RowTitles-Col2 4 2 2 2 2" xfId="24360"/>
    <cellStyle name="RowTitles-Col2 4 2 2 2 3" xfId="24361"/>
    <cellStyle name="RowTitles-Col2 4 2 2 3" xfId="24362"/>
    <cellStyle name="RowTitles-Col2 4 2 2 3 2" xfId="24363"/>
    <cellStyle name="RowTitles-Col2 4 2 2 3 2 2" xfId="24364"/>
    <cellStyle name="RowTitles-Col2 4 2 2 4" xfId="24365"/>
    <cellStyle name="RowTitles-Col2 4 2 3" xfId="24366"/>
    <cellStyle name="RowTitles-Col2 4 2 3 2" xfId="24367"/>
    <cellStyle name="RowTitles-Col2 4 2 3 2 2" xfId="24368"/>
    <cellStyle name="RowTitles-Col2 4 2 3 2 3" xfId="24369"/>
    <cellStyle name="RowTitles-Col2 4 2 3 3" xfId="24370"/>
    <cellStyle name="RowTitles-Col2 4 2 3 3 2" xfId="24371"/>
    <cellStyle name="RowTitles-Col2 4 2 3 3 2 2" xfId="24372"/>
    <cellStyle name="RowTitles-Col2 4 2 3 4" xfId="24373"/>
    <cellStyle name="RowTitles-Col2 4 2 3 4 2" xfId="24374"/>
    <cellStyle name="RowTitles-Col2 4 2 4" xfId="24375"/>
    <cellStyle name="RowTitles-Col2 4 3" xfId="24376"/>
    <cellStyle name="RowTitles-Col2 4 3 2" xfId="24377"/>
    <cellStyle name="RowTitles-Col2 4 3 2 2" xfId="24378"/>
    <cellStyle name="RowTitles-Col2 4 3 2 2 2" xfId="24379"/>
    <cellStyle name="RowTitles-Col2 4 3 2 2 3" xfId="24380"/>
    <cellStyle name="RowTitles-Col2 4 3 2 3" xfId="24381"/>
    <cellStyle name="RowTitles-Col2 4 3 2 3 2" xfId="24382"/>
    <cellStyle name="RowTitles-Col2 4 3 2 3 2 2" xfId="24383"/>
    <cellStyle name="RowTitles-Col2 4 3 2 4" xfId="24384"/>
    <cellStyle name="RowTitles-Col2 4 3 3" xfId="24385"/>
    <cellStyle name="RowTitles-Col2 4 3 3 2" xfId="24386"/>
    <cellStyle name="RowTitles-Col2 4 3 3 2 2" xfId="24387"/>
    <cellStyle name="RowTitles-Col2 4 3 3 2 3" xfId="24388"/>
    <cellStyle name="RowTitles-Col2 4 3 3 3" xfId="24389"/>
    <cellStyle name="RowTitles-Col2 4 3 3 3 2" xfId="24390"/>
    <cellStyle name="RowTitles-Col2 4 3 3 3 2 2" xfId="24391"/>
    <cellStyle name="RowTitles-Col2 4 3 3 4" xfId="24392"/>
    <cellStyle name="RowTitles-Col2 4 3 3 4 2" xfId="24393"/>
    <cellStyle name="RowTitles-Col2 4 3 4" xfId="24394"/>
    <cellStyle name="RowTitles-Col2 4 3 5" xfId="24395"/>
    <cellStyle name="RowTitles-Col2 4 3 5 2" xfId="24396"/>
    <cellStyle name="RowTitles-Col2 4 3 5 3" xfId="24397"/>
    <cellStyle name="RowTitles-Col2 4 3 6" xfId="24398"/>
    <cellStyle name="RowTitles-Col2 4 3 6 2" xfId="24399"/>
    <cellStyle name="RowTitles-Col2 4 3 6 2 2" xfId="24400"/>
    <cellStyle name="RowTitles-Col2 4 3 7" xfId="24401"/>
    <cellStyle name="RowTitles-Col2 4 3 7 2" xfId="24402"/>
    <cellStyle name="RowTitles-Col2 4 4" xfId="24403"/>
    <cellStyle name="RowTitles-Col2 4 4 2" xfId="24404"/>
    <cellStyle name="RowTitles-Col2 4 4 2 2" xfId="24405"/>
    <cellStyle name="RowTitles-Col2 4 4 2 2 2" xfId="24406"/>
    <cellStyle name="RowTitles-Col2 4 4 2 2 3" xfId="24407"/>
    <cellStyle name="RowTitles-Col2 4 4 2 3" xfId="24408"/>
    <cellStyle name="RowTitles-Col2 4 4 2 3 2" xfId="24409"/>
    <cellStyle name="RowTitles-Col2 4 4 2 3 2 2" xfId="24410"/>
    <cellStyle name="RowTitles-Col2 4 4 2 4" xfId="24411"/>
    <cellStyle name="RowTitles-Col2 4 4 3" xfId="24412"/>
    <cellStyle name="RowTitles-Col2 4 4 3 2" xfId="24413"/>
    <cellStyle name="RowTitles-Col2 4 4 3 2 2" xfId="24414"/>
    <cellStyle name="RowTitles-Col2 4 4 3 2 3" xfId="24415"/>
    <cellStyle name="RowTitles-Col2 4 4 3 3" xfId="24416"/>
    <cellStyle name="RowTitles-Col2 4 4 3 3 2" xfId="24417"/>
    <cellStyle name="RowTitles-Col2 4 4 3 3 2 2" xfId="24418"/>
    <cellStyle name="RowTitles-Col2 4 4 3 4" xfId="24419"/>
    <cellStyle name="RowTitles-Col2 4 4 4" xfId="24420"/>
    <cellStyle name="RowTitles-Col2 4 4 4 2" xfId="24421"/>
    <cellStyle name="RowTitles-Col2 4 4 4 3" xfId="24422"/>
    <cellStyle name="RowTitles-Col2 4 4 5" xfId="24423"/>
    <cellStyle name="RowTitles-Col2 4 4 5 2" xfId="24424"/>
    <cellStyle name="RowTitles-Col2 4 4 5 2 2" xfId="24425"/>
    <cellStyle name="RowTitles-Col2 4 4 6" xfId="24426"/>
    <cellStyle name="RowTitles-Col2 4 4 6 2" xfId="24427"/>
    <cellStyle name="RowTitles-Col2 4 5" xfId="24428"/>
    <cellStyle name="RowTitles-Col2 4 5 2" xfId="24429"/>
    <cellStyle name="RowTitles-Col2 4 5 2 2" xfId="24430"/>
    <cellStyle name="RowTitles-Col2 4 5 2 2 2" xfId="24431"/>
    <cellStyle name="RowTitles-Col2 4 5 2 2 3" xfId="24432"/>
    <cellStyle name="RowTitles-Col2 4 5 2 3" xfId="24433"/>
    <cellStyle name="RowTitles-Col2 4 5 2 3 2" xfId="24434"/>
    <cellStyle name="RowTitles-Col2 4 5 2 3 2 2" xfId="24435"/>
    <cellStyle name="RowTitles-Col2 4 5 2 4" xfId="24436"/>
    <cellStyle name="RowTitles-Col2 4 5 3" xfId="24437"/>
    <cellStyle name="RowTitles-Col2 4 5 3 2" xfId="24438"/>
    <cellStyle name="RowTitles-Col2 4 5 3 2 2" xfId="24439"/>
    <cellStyle name="RowTitles-Col2 4 5 3 2 3" xfId="24440"/>
    <cellStyle name="RowTitles-Col2 4 5 3 3" xfId="24441"/>
    <cellStyle name="RowTitles-Col2 4 5 3 3 2" xfId="24442"/>
    <cellStyle name="RowTitles-Col2 4 5 3 3 2 2" xfId="24443"/>
    <cellStyle name="RowTitles-Col2 4 5 3 4" xfId="24444"/>
    <cellStyle name="RowTitles-Col2 4 5 4" xfId="24445"/>
    <cellStyle name="RowTitles-Col2 4 5 4 2" xfId="24446"/>
    <cellStyle name="RowTitles-Col2 4 5 4 3" xfId="24447"/>
    <cellStyle name="RowTitles-Col2 4 5 5" xfId="24448"/>
    <cellStyle name="RowTitles-Col2 4 5 5 2" xfId="24449"/>
    <cellStyle name="RowTitles-Col2 4 5 5 2 2" xfId="24450"/>
    <cellStyle name="RowTitles-Col2 4 5 6" xfId="24451"/>
    <cellStyle name="RowTitles-Col2 4 5 6 2" xfId="24452"/>
    <cellStyle name="RowTitles-Col2 4 6" xfId="24453"/>
    <cellStyle name="RowTitles-Col2 4 6 2" xfId="24454"/>
    <cellStyle name="RowTitles-Col2 4 6 2 2" xfId="24455"/>
    <cellStyle name="RowTitles-Col2 4 6 2 2 2" xfId="24456"/>
    <cellStyle name="RowTitles-Col2 4 6 2 2 3" xfId="24457"/>
    <cellStyle name="RowTitles-Col2 4 6 2 3" xfId="24458"/>
    <cellStyle name="RowTitles-Col2 4 6 2 3 2" xfId="24459"/>
    <cellStyle name="RowTitles-Col2 4 6 2 3 2 2" xfId="24460"/>
    <cellStyle name="RowTitles-Col2 4 6 2 4" xfId="24461"/>
    <cellStyle name="RowTitles-Col2 4 6 3" xfId="24462"/>
    <cellStyle name="RowTitles-Col2 4 6 3 2" xfId="24463"/>
    <cellStyle name="RowTitles-Col2 4 6 3 2 2" xfId="24464"/>
    <cellStyle name="RowTitles-Col2 4 6 3 2 3" xfId="24465"/>
    <cellStyle name="RowTitles-Col2 4 6 3 3" xfId="24466"/>
    <cellStyle name="RowTitles-Col2 4 6 3 3 2" xfId="24467"/>
    <cellStyle name="RowTitles-Col2 4 6 3 3 2 2" xfId="24468"/>
    <cellStyle name="RowTitles-Col2 4 6 3 4" xfId="24469"/>
    <cellStyle name="RowTitles-Col2 4 6 4" xfId="24470"/>
    <cellStyle name="RowTitles-Col2 4 6 4 2" xfId="24471"/>
    <cellStyle name="RowTitles-Col2 4 6 4 3" xfId="24472"/>
    <cellStyle name="RowTitles-Col2 4 6 5" xfId="24473"/>
    <cellStyle name="RowTitles-Col2 4 6 5 2" xfId="24474"/>
    <cellStyle name="RowTitles-Col2 4 6 5 2 2" xfId="24475"/>
    <cellStyle name="RowTitles-Col2 4 6 6" xfId="24476"/>
    <cellStyle name="RowTitles-Col2 4 6 6 2" xfId="24477"/>
    <cellStyle name="RowTitles-Col2 4 7" xfId="24478"/>
    <cellStyle name="RowTitles-Col2 4 7 2" xfId="24479"/>
    <cellStyle name="RowTitles-Col2 4 7 2 2" xfId="24480"/>
    <cellStyle name="RowTitles-Col2 4 7 2 3" xfId="24481"/>
    <cellStyle name="RowTitles-Col2 4 7 3" xfId="24482"/>
    <cellStyle name="RowTitles-Col2 4 7 3 2" xfId="24483"/>
    <cellStyle name="RowTitles-Col2 4 7 3 2 2" xfId="24484"/>
    <cellStyle name="RowTitles-Col2 4 7 4" xfId="24485"/>
    <cellStyle name="RowTitles-Col2 4 8" xfId="24486"/>
    <cellStyle name="RowTitles-Col2 4_STUD aligned by INSTIT" xfId="24487"/>
    <cellStyle name="RowTitles-Col2 5" xfId="24488"/>
    <cellStyle name="RowTitles-Col2 5 2" xfId="24489"/>
    <cellStyle name="RowTitles-Col2 5 2 2" xfId="24490"/>
    <cellStyle name="RowTitles-Col2 5 2 2 2" xfId="24491"/>
    <cellStyle name="RowTitles-Col2 5 2 2 2 2" xfId="24492"/>
    <cellStyle name="RowTitles-Col2 5 2 2 2 3" xfId="24493"/>
    <cellStyle name="RowTitles-Col2 5 2 2 3" xfId="24494"/>
    <cellStyle name="RowTitles-Col2 5 2 2 3 2" xfId="24495"/>
    <cellStyle name="RowTitles-Col2 5 2 2 3 2 2" xfId="24496"/>
    <cellStyle name="RowTitles-Col2 5 2 2 4" xfId="24497"/>
    <cellStyle name="RowTitles-Col2 5 2 3" xfId="24498"/>
    <cellStyle name="RowTitles-Col2 5 2 3 2" xfId="24499"/>
    <cellStyle name="RowTitles-Col2 5 2 3 2 2" xfId="24500"/>
    <cellStyle name="RowTitles-Col2 5 2 3 2 3" xfId="24501"/>
    <cellStyle name="RowTitles-Col2 5 2 3 3" xfId="24502"/>
    <cellStyle name="RowTitles-Col2 5 2 3 3 2" xfId="24503"/>
    <cellStyle name="RowTitles-Col2 5 2 3 3 2 2" xfId="24504"/>
    <cellStyle name="RowTitles-Col2 5 2 3 4" xfId="24505"/>
    <cellStyle name="RowTitles-Col2 5 2 3 4 2" xfId="24506"/>
    <cellStyle name="RowTitles-Col2 5 2 4" xfId="24507"/>
    <cellStyle name="RowTitles-Col2 5 2 5" xfId="24508"/>
    <cellStyle name="RowTitles-Col2 5 2 5 2" xfId="24509"/>
    <cellStyle name="RowTitles-Col2 5 2 5 3" xfId="24510"/>
    <cellStyle name="RowTitles-Col2 5 2 6" xfId="24511"/>
    <cellStyle name="RowTitles-Col2 5 2 6 2" xfId="24512"/>
    <cellStyle name="RowTitles-Col2 5 2 6 2 2" xfId="24513"/>
    <cellStyle name="RowTitles-Col2 5 2 7" xfId="24514"/>
    <cellStyle name="RowTitles-Col2 5 2 7 2" xfId="24515"/>
    <cellStyle name="RowTitles-Col2 5 3" xfId="24516"/>
    <cellStyle name="RowTitles-Col2 5 3 2" xfId="24517"/>
    <cellStyle name="RowTitles-Col2 5 3 2 2" xfId="24518"/>
    <cellStyle name="RowTitles-Col2 5 3 2 2 2" xfId="24519"/>
    <cellStyle name="RowTitles-Col2 5 3 2 2 3" xfId="24520"/>
    <cellStyle name="RowTitles-Col2 5 3 2 3" xfId="24521"/>
    <cellStyle name="RowTitles-Col2 5 3 2 3 2" xfId="24522"/>
    <cellStyle name="RowTitles-Col2 5 3 2 3 2 2" xfId="24523"/>
    <cellStyle name="RowTitles-Col2 5 3 2 4" xfId="24524"/>
    <cellStyle name="RowTitles-Col2 5 3 3" xfId="24525"/>
    <cellStyle name="RowTitles-Col2 5 3 3 2" xfId="24526"/>
    <cellStyle name="RowTitles-Col2 5 3 3 2 2" xfId="24527"/>
    <cellStyle name="RowTitles-Col2 5 3 3 2 3" xfId="24528"/>
    <cellStyle name="RowTitles-Col2 5 3 3 3" xfId="24529"/>
    <cellStyle name="RowTitles-Col2 5 3 3 3 2" xfId="24530"/>
    <cellStyle name="RowTitles-Col2 5 3 3 3 2 2" xfId="24531"/>
    <cellStyle name="RowTitles-Col2 5 3 3 4" xfId="24532"/>
    <cellStyle name="RowTitles-Col2 5 3 3 4 2" xfId="24533"/>
    <cellStyle name="RowTitles-Col2 5 3 4" xfId="24534"/>
    <cellStyle name="RowTitles-Col2 5 4" xfId="24535"/>
    <cellStyle name="RowTitles-Col2 5 4 2" xfId="24536"/>
    <cellStyle name="RowTitles-Col2 5 4 2 2" xfId="24537"/>
    <cellStyle name="RowTitles-Col2 5 4 2 2 2" xfId="24538"/>
    <cellStyle name="RowTitles-Col2 5 4 2 2 3" xfId="24539"/>
    <cellStyle name="RowTitles-Col2 5 4 2 3" xfId="24540"/>
    <cellStyle name="RowTitles-Col2 5 4 2 3 2" xfId="24541"/>
    <cellStyle name="RowTitles-Col2 5 4 2 3 2 2" xfId="24542"/>
    <cellStyle name="RowTitles-Col2 5 4 2 4" xfId="24543"/>
    <cellStyle name="RowTitles-Col2 5 4 3" xfId="24544"/>
    <cellStyle name="RowTitles-Col2 5 4 3 2" xfId="24545"/>
    <cellStyle name="RowTitles-Col2 5 4 3 2 2" xfId="24546"/>
    <cellStyle name="RowTitles-Col2 5 4 3 2 3" xfId="24547"/>
    <cellStyle name="RowTitles-Col2 5 4 3 3" xfId="24548"/>
    <cellStyle name="RowTitles-Col2 5 4 3 3 2" xfId="24549"/>
    <cellStyle name="RowTitles-Col2 5 4 3 3 2 2" xfId="24550"/>
    <cellStyle name="RowTitles-Col2 5 4 3 4" xfId="24551"/>
    <cellStyle name="RowTitles-Col2 5 4 4" xfId="24552"/>
    <cellStyle name="RowTitles-Col2 5 4 4 2" xfId="24553"/>
    <cellStyle name="RowTitles-Col2 5 4 4 3" xfId="24554"/>
    <cellStyle name="RowTitles-Col2 5 4 5" xfId="24555"/>
    <cellStyle name="RowTitles-Col2 5 4 5 2" xfId="24556"/>
    <cellStyle name="RowTitles-Col2 5 4 5 2 2" xfId="24557"/>
    <cellStyle name="RowTitles-Col2 5 4 6" xfId="24558"/>
    <cellStyle name="RowTitles-Col2 5 4 6 2" xfId="24559"/>
    <cellStyle name="RowTitles-Col2 5 5" xfId="24560"/>
    <cellStyle name="RowTitles-Col2 5 5 2" xfId="24561"/>
    <cellStyle name="RowTitles-Col2 5 5 2 2" xfId="24562"/>
    <cellStyle name="RowTitles-Col2 5 5 2 2 2" xfId="24563"/>
    <cellStyle name="RowTitles-Col2 5 5 2 2 3" xfId="24564"/>
    <cellStyle name="RowTitles-Col2 5 5 2 3" xfId="24565"/>
    <cellStyle name="RowTitles-Col2 5 5 2 3 2" xfId="24566"/>
    <cellStyle name="RowTitles-Col2 5 5 2 3 2 2" xfId="24567"/>
    <cellStyle name="RowTitles-Col2 5 5 2 4" xfId="24568"/>
    <cellStyle name="RowTitles-Col2 5 5 3" xfId="24569"/>
    <cellStyle name="RowTitles-Col2 5 5 3 2" xfId="24570"/>
    <cellStyle name="RowTitles-Col2 5 5 3 2 2" xfId="24571"/>
    <cellStyle name="RowTitles-Col2 5 5 3 2 3" xfId="24572"/>
    <cellStyle name="RowTitles-Col2 5 5 3 3" xfId="24573"/>
    <cellStyle name="RowTitles-Col2 5 5 3 3 2" xfId="24574"/>
    <cellStyle name="RowTitles-Col2 5 5 3 3 2 2" xfId="24575"/>
    <cellStyle name="RowTitles-Col2 5 5 3 4" xfId="24576"/>
    <cellStyle name="RowTitles-Col2 5 5 4" xfId="24577"/>
    <cellStyle name="RowTitles-Col2 5 5 4 2" xfId="24578"/>
    <cellStyle name="RowTitles-Col2 5 5 4 3" xfId="24579"/>
    <cellStyle name="RowTitles-Col2 5 5 5" xfId="24580"/>
    <cellStyle name="RowTitles-Col2 5 5 5 2" xfId="24581"/>
    <cellStyle name="RowTitles-Col2 5 5 5 2 2" xfId="24582"/>
    <cellStyle name="RowTitles-Col2 5 5 6" xfId="24583"/>
    <cellStyle name="RowTitles-Col2 5 5 6 2" xfId="24584"/>
    <cellStyle name="RowTitles-Col2 5 6" xfId="24585"/>
    <cellStyle name="RowTitles-Col2 5 6 2" xfId="24586"/>
    <cellStyle name="RowTitles-Col2 5 6 2 2" xfId="24587"/>
    <cellStyle name="RowTitles-Col2 5 6 2 2 2" xfId="24588"/>
    <cellStyle name="RowTitles-Col2 5 6 2 2 3" xfId="24589"/>
    <cellStyle name="RowTitles-Col2 5 6 2 3" xfId="24590"/>
    <cellStyle name="RowTitles-Col2 5 6 2 3 2" xfId="24591"/>
    <cellStyle name="RowTitles-Col2 5 6 2 3 2 2" xfId="24592"/>
    <cellStyle name="RowTitles-Col2 5 6 2 4" xfId="24593"/>
    <cellStyle name="RowTitles-Col2 5 6 3" xfId="24594"/>
    <cellStyle name="RowTitles-Col2 5 6 3 2" xfId="24595"/>
    <cellStyle name="RowTitles-Col2 5 6 3 2 2" xfId="24596"/>
    <cellStyle name="RowTitles-Col2 5 6 3 2 3" xfId="24597"/>
    <cellStyle name="RowTitles-Col2 5 6 3 3" xfId="24598"/>
    <cellStyle name="RowTitles-Col2 5 6 3 3 2" xfId="24599"/>
    <cellStyle name="RowTitles-Col2 5 6 3 3 2 2" xfId="24600"/>
    <cellStyle name="RowTitles-Col2 5 6 3 4" xfId="24601"/>
    <cellStyle name="RowTitles-Col2 5 6 4" xfId="24602"/>
    <cellStyle name="RowTitles-Col2 5 6 4 2" xfId="24603"/>
    <cellStyle name="RowTitles-Col2 5 6 4 3" xfId="24604"/>
    <cellStyle name="RowTitles-Col2 5 6 5" xfId="24605"/>
    <cellStyle name="RowTitles-Col2 5 6 5 2" xfId="24606"/>
    <cellStyle name="RowTitles-Col2 5 6 5 2 2" xfId="24607"/>
    <cellStyle name="RowTitles-Col2 5 6 6" xfId="24608"/>
    <cellStyle name="RowTitles-Col2 5 6 6 2" xfId="24609"/>
    <cellStyle name="RowTitles-Col2 5 7" xfId="24610"/>
    <cellStyle name="RowTitles-Col2 5 7 2" xfId="24611"/>
    <cellStyle name="RowTitles-Col2 5 7 2 2" xfId="24612"/>
    <cellStyle name="RowTitles-Col2 5 7 2 3" xfId="24613"/>
    <cellStyle name="RowTitles-Col2 5 7 3" xfId="24614"/>
    <cellStyle name="RowTitles-Col2 5 7 3 2" xfId="24615"/>
    <cellStyle name="RowTitles-Col2 5 7 3 2 2" xfId="24616"/>
    <cellStyle name="RowTitles-Col2 5 7 4" xfId="24617"/>
    <cellStyle name="RowTitles-Col2 5 8" xfId="24618"/>
    <cellStyle name="RowTitles-Col2 5 8 2" xfId="24619"/>
    <cellStyle name="RowTitles-Col2 5 8 2 2" xfId="24620"/>
    <cellStyle name="RowTitles-Col2 5 8 2 3" xfId="24621"/>
    <cellStyle name="RowTitles-Col2 5 8 3" xfId="24622"/>
    <cellStyle name="RowTitles-Col2 5 8 3 2" xfId="24623"/>
    <cellStyle name="RowTitles-Col2 5 8 3 2 2" xfId="24624"/>
    <cellStyle name="RowTitles-Col2 5 8 4" xfId="24625"/>
    <cellStyle name="RowTitles-Col2 5_STUD aligned by INSTIT" xfId="24626"/>
    <cellStyle name="RowTitles-Col2 6" xfId="24627"/>
    <cellStyle name="RowTitles-Col2 6 2" xfId="24628"/>
    <cellStyle name="RowTitles-Col2 6 2 2" xfId="24629"/>
    <cellStyle name="RowTitles-Col2 6 2 2 2" xfId="24630"/>
    <cellStyle name="RowTitles-Col2 6 2 2 2 2" xfId="24631"/>
    <cellStyle name="RowTitles-Col2 6 2 2 2 3" xfId="24632"/>
    <cellStyle name="RowTitles-Col2 6 2 2 3" xfId="24633"/>
    <cellStyle name="RowTitles-Col2 6 2 2 3 2" xfId="24634"/>
    <cellStyle name="RowTitles-Col2 6 2 2 3 2 2" xfId="24635"/>
    <cellStyle name="RowTitles-Col2 6 2 2 4" xfId="24636"/>
    <cellStyle name="RowTitles-Col2 6 2 3" xfId="24637"/>
    <cellStyle name="RowTitles-Col2 6 2 3 2" xfId="24638"/>
    <cellStyle name="RowTitles-Col2 6 2 3 2 2" xfId="24639"/>
    <cellStyle name="RowTitles-Col2 6 2 3 2 3" xfId="24640"/>
    <cellStyle name="RowTitles-Col2 6 2 3 3" xfId="24641"/>
    <cellStyle name="RowTitles-Col2 6 2 3 3 2" xfId="24642"/>
    <cellStyle name="RowTitles-Col2 6 2 3 3 2 2" xfId="24643"/>
    <cellStyle name="RowTitles-Col2 6 2 3 4" xfId="24644"/>
    <cellStyle name="RowTitles-Col2 6 2 3 4 2" xfId="24645"/>
    <cellStyle name="RowTitles-Col2 6 2 4" xfId="24646"/>
    <cellStyle name="RowTitles-Col2 6 2 5" xfId="24647"/>
    <cellStyle name="RowTitles-Col2 6 2 5 2" xfId="24648"/>
    <cellStyle name="RowTitles-Col2 6 2 5 2 2" xfId="24649"/>
    <cellStyle name="RowTitles-Col2 6 2 6" xfId="24650"/>
    <cellStyle name="RowTitles-Col2 6 2 6 2" xfId="24651"/>
    <cellStyle name="RowTitles-Col2 6 3" xfId="24652"/>
    <cellStyle name="RowTitles-Col2 6 3 2" xfId="24653"/>
    <cellStyle name="RowTitles-Col2 6 3 2 2" xfId="24654"/>
    <cellStyle name="RowTitles-Col2 6 3 2 2 2" xfId="24655"/>
    <cellStyle name="RowTitles-Col2 6 3 2 2 3" xfId="24656"/>
    <cellStyle name="RowTitles-Col2 6 3 2 3" xfId="24657"/>
    <cellStyle name="RowTitles-Col2 6 3 2 3 2" xfId="24658"/>
    <cellStyle name="RowTitles-Col2 6 3 2 3 2 2" xfId="24659"/>
    <cellStyle name="RowTitles-Col2 6 3 2 4" xfId="24660"/>
    <cellStyle name="RowTitles-Col2 6 3 3" xfId="24661"/>
    <cellStyle name="RowTitles-Col2 6 3 3 2" xfId="24662"/>
    <cellStyle name="RowTitles-Col2 6 3 3 2 2" xfId="24663"/>
    <cellStyle name="RowTitles-Col2 6 3 3 2 3" xfId="24664"/>
    <cellStyle name="RowTitles-Col2 6 3 3 3" xfId="24665"/>
    <cellStyle name="RowTitles-Col2 6 3 3 3 2" xfId="24666"/>
    <cellStyle name="RowTitles-Col2 6 3 3 3 2 2" xfId="24667"/>
    <cellStyle name="RowTitles-Col2 6 3 3 4" xfId="24668"/>
    <cellStyle name="RowTitles-Col2 6 3 4" xfId="24669"/>
    <cellStyle name="RowTitles-Col2 6 3 4 2" xfId="24670"/>
    <cellStyle name="RowTitles-Col2 6 3 4 3" xfId="24671"/>
    <cellStyle name="RowTitles-Col2 6 4" xfId="24672"/>
    <cellStyle name="RowTitles-Col2 6 4 2" xfId="24673"/>
    <cellStyle name="RowTitles-Col2 6 4 2 2" xfId="24674"/>
    <cellStyle name="RowTitles-Col2 6 4 2 2 2" xfId="24675"/>
    <cellStyle name="RowTitles-Col2 6 4 2 2 3" xfId="24676"/>
    <cellStyle name="RowTitles-Col2 6 4 2 3" xfId="24677"/>
    <cellStyle name="RowTitles-Col2 6 4 2 3 2" xfId="24678"/>
    <cellStyle name="RowTitles-Col2 6 4 2 3 2 2" xfId="24679"/>
    <cellStyle name="RowTitles-Col2 6 4 2 4" xfId="24680"/>
    <cellStyle name="RowTitles-Col2 6 4 3" xfId="24681"/>
    <cellStyle name="RowTitles-Col2 6 4 3 2" xfId="24682"/>
    <cellStyle name="RowTitles-Col2 6 4 3 2 2" xfId="24683"/>
    <cellStyle name="RowTitles-Col2 6 4 3 2 3" xfId="24684"/>
    <cellStyle name="RowTitles-Col2 6 4 3 3" xfId="24685"/>
    <cellStyle name="RowTitles-Col2 6 4 3 3 2" xfId="24686"/>
    <cellStyle name="RowTitles-Col2 6 4 3 3 2 2" xfId="24687"/>
    <cellStyle name="RowTitles-Col2 6 4 3 4" xfId="24688"/>
    <cellStyle name="RowTitles-Col2 6 4 4" xfId="24689"/>
    <cellStyle name="RowTitles-Col2 6 4 4 2" xfId="24690"/>
    <cellStyle name="RowTitles-Col2 6 4 4 3" xfId="24691"/>
    <cellStyle name="RowTitles-Col2 6 4 5" xfId="24692"/>
    <cellStyle name="RowTitles-Col2 6 4 5 2" xfId="24693"/>
    <cellStyle name="RowTitles-Col2 6 4 5 2 2" xfId="24694"/>
    <cellStyle name="RowTitles-Col2 6 4 6" xfId="24695"/>
    <cellStyle name="RowTitles-Col2 6 4 6 2" xfId="24696"/>
    <cellStyle name="RowTitles-Col2 6 5" xfId="24697"/>
    <cellStyle name="RowTitles-Col2 6 5 2" xfId="24698"/>
    <cellStyle name="RowTitles-Col2 6 5 2 2" xfId="24699"/>
    <cellStyle name="RowTitles-Col2 6 5 2 2 2" xfId="24700"/>
    <cellStyle name="RowTitles-Col2 6 5 2 2 3" xfId="24701"/>
    <cellStyle name="RowTitles-Col2 6 5 2 3" xfId="24702"/>
    <cellStyle name="RowTitles-Col2 6 5 2 3 2" xfId="24703"/>
    <cellStyle name="RowTitles-Col2 6 5 2 3 2 2" xfId="24704"/>
    <cellStyle name="RowTitles-Col2 6 5 2 4" xfId="24705"/>
    <cellStyle name="RowTitles-Col2 6 5 3" xfId="24706"/>
    <cellStyle name="RowTitles-Col2 6 5 3 2" xfId="24707"/>
    <cellStyle name="RowTitles-Col2 6 5 3 2 2" xfId="24708"/>
    <cellStyle name="RowTitles-Col2 6 5 3 2 3" xfId="24709"/>
    <cellStyle name="RowTitles-Col2 6 5 3 3" xfId="24710"/>
    <cellStyle name="RowTitles-Col2 6 5 3 3 2" xfId="24711"/>
    <cellStyle name="RowTitles-Col2 6 5 3 3 2 2" xfId="24712"/>
    <cellStyle name="RowTitles-Col2 6 5 3 4" xfId="24713"/>
    <cellStyle name="RowTitles-Col2 6 5 4" xfId="24714"/>
    <cellStyle name="RowTitles-Col2 6 5 4 2" xfId="24715"/>
    <cellStyle name="RowTitles-Col2 6 5 4 3" xfId="24716"/>
    <cellStyle name="RowTitles-Col2 6 5 5" xfId="24717"/>
    <cellStyle name="RowTitles-Col2 6 5 5 2" xfId="24718"/>
    <cellStyle name="RowTitles-Col2 6 5 5 2 2" xfId="24719"/>
    <cellStyle name="RowTitles-Col2 6 5 6" xfId="24720"/>
    <cellStyle name="RowTitles-Col2 6 5 6 2" xfId="24721"/>
    <cellStyle name="RowTitles-Col2 6 6" xfId="24722"/>
    <cellStyle name="RowTitles-Col2 6 6 2" xfId="24723"/>
    <cellStyle name="RowTitles-Col2 6 6 2 2" xfId="24724"/>
    <cellStyle name="RowTitles-Col2 6 6 2 2 2" xfId="24725"/>
    <cellStyle name="RowTitles-Col2 6 6 2 2 3" xfId="24726"/>
    <cellStyle name="RowTitles-Col2 6 6 2 3" xfId="24727"/>
    <cellStyle name="RowTitles-Col2 6 6 2 3 2" xfId="24728"/>
    <cellStyle name="RowTitles-Col2 6 6 2 3 2 2" xfId="24729"/>
    <cellStyle name="RowTitles-Col2 6 6 2 4" xfId="24730"/>
    <cellStyle name="RowTitles-Col2 6 6 3" xfId="24731"/>
    <cellStyle name="RowTitles-Col2 6 6 3 2" xfId="24732"/>
    <cellStyle name="RowTitles-Col2 6 6 3 2 2" xfId="24733"/>
    <cellStyle name="RowTitles-Col2 6 6 3 2 3" xfId="24734"/>
    <cellStyle name="RowTitles-Col2 6 6 3 3" xfId="24735"/>
    <cellStyle name="RowTitles-Col2 6 6 3 3 2" xfId="24736"/>
    <cellStyle name="RowTitles-Col2 6 6 3 3 2 2" xfId="24737"/>
    <cellStyle name="RowTitles-Col2 6 6 3 4" xfId="24738"/>
    <cellStyle name="RowTitles-Col2 6 6 4" xfId="24739"/>
    <cellStyle name="RowTitles-Col2 6 6 4 2" xfId="24740"/>
    <cellStyle name="RowTitles-Col2 6 6 4 3" xfId="24741"/>
    <cellStyle name="RowTitles-Col2 6 6 5" xfId="24742"/>
    <cellStyle name="RowTitles-Col2 6 6 5 2" xfId="24743"/>
    <cellStyle name="RowTitles-Col2 6 6 5 2 2" xfId="24744"/>
    <cellStyle name="RowTitles-Col2 6 6 6" xfId="24745"/>
    <cellStyle name="RowTitles-Col2 6 6 6 2" xfId="24746"/>
    <cellStyle name="RowTitles-Col2 6 7" xfId="24747"/>
    <cellStyle name="RowTitles-Col2 6 7 2" xfId="24748"/>
    <cellStyle name="RowTitles-Col2 6 7 2 2" xfId="24749"/>
    <cellStyle name="RowTitles-Col2 6 7 2 3" xfId="24750"/>
    <cellStyle name="RowTitles-Col2 6 7 3" xfId="24751"/>
    <cellStyle name="RowTitles-Col2 6 7 3 2" xfId="24752"/>
    <cellStyle name="RowTitles-Col2 6 7 3 2 2" xfId="24753"/>
    <cellStyle name="RowTitles-Col2 6 7 4" xfId="24754"/>
    <cellStyle name="RowTitles-Col2 6 8" xfId="24755"/>
    <cellStyle name="RowTitles-Col2 6 8 2" xfId="24756"/>
    <cellStyle name="RowTitles-Col2 6 8 2 2" xfId="24757"/>
    <cellStyle name="RowTitles-Col2 6 8 2 3" xfId="24758"/>
    <cellStyle name="RowTitles-Col2 6 8 3" xfId="24759"/>
    <cellStyle name="RowTitles-Col2 6 8 3 2" xfId="24760"/>
    <cellStyle name="RowTitles-Col2 6 8 3 2 2" xfId="24761"/>
    <cellStyle name="RowTitles-Col2 6 8 4" xfId="24762"/>
    <cellStyle name="RowTitles-Col2 6_STUD aligned by INSTIT" xfId="24763"/>
    <cellStyle name="RowTitles-Col2 7" xfId="24764"/>
    <cellStyle name="RowTitles-Col2 7 2" xfId="24765"/>
    <cellStyle name="RowTitles-Col2 7 2 2" xfId="24766"/>
    <cellStyle name="RowTitles-Col2 7 2 2 2" xfId="24767"/>
    <cellStyle name="RowTitles-Col2 7 2 2 3" xfId="24768"/>
    <cellStyle name="RowTitles-Col2 7 2 3" xfId="24769"/>
    <cellStyle name="RowTitles-Col2 7 2 3 2" xfId="24770"/>
    <cellStyle name="RowTitles-Col2 7 2 3 2 2" xfId="24771"/>
    <cellStyle name="RowTitles-Col2 7 2 4" xfId="24772"/>
    <cellStyle name="RowTitles-Col2 7 3" xfId="24773"/>
    <cellStyle name="RowTitles-Col2 7 3 2" xfId="24774"/>
    <cellStyle name="RowTitles-Col2 7 3 2 2" xfId="24775"/>
    <cellStyle name="RowTitles-Col2 7 3 2 3" xfId="24776"/>
    <cellStyle name="RowTitles-Col2 7 3 3" xfId="24777"/>
    <cellStyle name="RowTitles-Col2 7 3 3 2" xfId="24778"/>
    <cellStyle name="RowTitles-Col2 7 3 3 2 2" xfId="24779"/>
    <cellStyle name="RowTitles-Col2 7 3 4" xfId="24780"/>
    <cellStyle name="RowTitles-Col2 7 3 4 2" xfId="24781"/>
    <cellStyle name="RowTitles-Col2 7 4" xfId="24782"/>
    <cellStyle name="RowTitles-Col2 7 5" xfId="24783"/>
    <cellStyle name="RowTitles-Col2 7 5 2" xfId="24784"/>
    <cellStyle name="RowTitles-Col2 7 5 3" xfId="24785"/>
    <cellStyle name="RowTitles-Col2 8" xfId="24786"/>
    <cellStyle name="RowTitles-Col2 8 2" xfId="24787"/>
    <cellStyle name="RowTitles-Col2 8 2 2" xfId="24788"/>
    <cellStyle name="RowTitles-Col2 8 2 2 2" xfId="24789"/>
    <cellStyle name="RowTitles-Col2 8 2 2 3" xfId="24790"/>
    <cellStyle name="RowTitles-Col2 8 2 3" xfId="24791"/>
    <cellStyle name="RowTitles-Col2 8 2 3 2" xfId="24792"/>
    <cellStyle name="RowTitles-Col2 8 2 3 2 2" xfId="24793"/>
    <cellStyle name="RowTitles-Col2 8 2 4" xfId="24794"/>
    <cellStyle name="RowTitles-Col2 8 3" xfId="24795"/>
    <cellStyle name="RowTitles-Col2 8 3 2" xfId="24796"/>
    <cellStyle name="RowTitles-Col2 8 3 2 2" xfId="24797"/>
    <cellStyle name="RowTitles-Col2 8 3 2 3" xfId="24798"/>
    <cellStyle name="RowTitles-Col2 8 3 3" xfId="24799"/>
    <cellStyle name="RowTitles-Col2 8 3 3 2" xfId="24800"/>
    <cellStyle name="RowTitles-Col2 8 3 3 2 2" xfId="24801"/>
    <cellStyle name="RowTitles-Col2 8 3 4" xfId="24802"/>
    <cellStyle name="RowTitles-Col2 8 3 4 2" xfId="24803"/>
    <cellStyle name="RowTitles-Col2 8 4" xfId="24804"/>
    <cellStyle name="RowTitles-Col2 8 5" xfId="24805"/>
    <cellStyle name="RowTitles-Col2 8 5 2" xfId="24806"/>
    <cellStyle name="RowTitles-Col2 8 5 2 2" xfId="24807"/>
    <cellStyle name="RowTitles-Col2 8 6" xfId="24808"/>
    <cellStyle name="RowTitles-Col2 8 6 2" xfId="24809"/>
    <cellStyle name="RowTitles-Col2 9" xfId="24810"/>
    <cellStyle name="RowTitles-Col2 9 2" xfId="24811"/>
    <cellStyle name="RowTitles-Col2 9 2 2" xfId="24812"/>
    <cellStyle name="RowTitles-Col2 9 2 2 2" xfId="24813"/>
    <cellStyle name="RowTitles-Col2 9 2 2 3" xfId="24814"/>
    <cellStyle name="RowTitles-Col2 9 2 3" xfId="24815"/>
    <cellStyle name="RowTitles-Col2 9 2 3 2" xfId="24816"/>
    <cellStyle name="RowTitles-Col2 9 2 3 2 2" xfId="24817"/>
    <cellStyle name="RowTitles-Col2 9 2 4" xfId="24818"/>
    <cellStyle name="RowTitles-Col2 9 3" xfId="24819"/>
    <cellStyle name="RowTitles-Col2 9 3 2" xfId="24820"/>
    <cellStyle name="RowTitles-Col2 9 3 2 2" xfId="24821"/>
    <cellStyle name="RowTitles-Col2 9 3 2 3" xfId="24822"/>
    <cellStyle name="RowTitles-Col2 9 3 3" xfId="24823"/>
    <cellStyle name="RowTitles-Col2 9 3 3 2" xfId="24824"/>
    <cellStyle name="RowTitles-Col2 9 3 3 2 2" xfId="24825"/>
    <cellStyle name="RowTitles-Col2 9 3 4" xfId="24826"/>
    <cellStyle name="RowTitles-Col2 9 3 4 2" xfId="24827"/>
    <cellStyle name="RowTitles-Col2 9 4" xfId="24828"/>
    <cellStyle name="RowTitles-Col2 9 5" xfId="24829"/>
    <cellStyle name="RowTitles-Col2 9 5 2" xfId="24830"/>
    <cellStyle name="RowTitles-Col2 9 5 3" xfId="24831"/>
    <cellStyle name="RowTitles-Col2 9 6" xfId="24832"/>
    <cellStyle name="RowTitles-Col2 9 6 2" xfId="24833"/>
    <cellStyle name="RowTitles-Col2 9 6 2 2" xfId="24834"/>
    <cellStyle name="RowTitles-Col2 9 7" xfId="24835"/>
    <cellStyle name="RowTitles-Col2 9 7 2" xfId="24836"/>
    <cellStyle name="RowTitles-Col2_STUD aligned by INSTIT" xfId="24837"/>
    <cellStyle name="RowTitles-Detail" xfId="11"/>
    <cellStyle name="RowTitles-Detail 10" xfId="24838"/>
    <cellStyle name="RowTitles-Detail 10 2" xfId="24839"/>
    <cellStyle name="RowTitles-Detail 10 2 2" xfId="24840"/>
    <cellStyle name="RowTitles-Detail 10 2 2 2" xfId="24841"/>
    <cellStyle name="RowTitles-Detail 10 2 2 2 2" xfId="24842"/>
    <cellStyle name="RowTitles-Detail 10 2 2 3" xfId="24843"/>
    <cellStyle name="RowTitles-Detail 10 2 3" xfId="24844"/>
    <cellStyle name="RowTitles-Detail 10 2 3 2" xfId="24845"/>
    <cellStyle name="RowTitles-Detail 10 2 3 2 2" xfId="24846"/>
    <cellStyle name="RowTitles-Detail 10 2 4" xfId="24847"/>
    <cellStyle name="RowTitles-Detail 10 2 4 2" xfId="24848"/>
    <cellStyle name="RowTitles-Detail 10 2 5" xfId="24849"/>
    <cellStyle name="RowTitles-Detail 10 3" xfId="24850"/>
    <cellStyle name="RowTitles-Detail 10 3 2" xfId="24851"/>
    <cellStyle name="RowTitles-Detail 10 3 2 2" xfId="24852"/>
    <cellStyle name="RowTitles-Detail 10 3 2 2 2" xfId="24853"/>
    <cellStyle name="RowTitles-Detail 10 3 2 3" xfId="24854"/>
    <cellStyle name="RowTitles-Detail 10 3 3" xfId="24855"/>
    <cellStyle name="RowTitles-Detail 10 3 3 2" xfId="24856"/>
    <cellStyle name="RowTitles-Detail 10 3 3 2 2" xfId="24857"/>
    <cellStyle name="RowTitles-Detail 10 3 4" xfId="24858"/>
    <cellStyle name="RowTitles-Detail 10 3 4 2" xfId="24859"/>
    <cellStyle name="RowTitles-Detail 10 3 5" xfId="24860"/>
    <cellStyle name="RowTitles-Detail 10 4" xfId="24861"/>
    <cellStyle name="RowTitles-Detail 10 4 2" xfId="24862"/>
    <cellStyle name="RowTitles-Detail 10 4 2 2" xfId="24863"/>
    <cellStyle name="RowTitles-Detail 10 4 3" xfId="24864"/>
    <cellStyle name="RowTitles-Detail 10 5" xfId="24865"/>
    <cellStyle name="RowTitles-Detail 10 5 2" xfId="24866"/>
    <cellStyle name="RowTitles-Detail 10 5 2 2" xfId="24867"/>
    <cellStyle name="RowTitles-Detail 10 6" xfId="24868"/>
    <cellStyle name="RowTitles-Detail 10 6 2" xfId="24869"/>
    <cellStyle name="RowTitles-Detail 10 7" xfId="24870"/>
    <cellStyle name="RowTitles-Detail 11" xfId="24871"/>
    <cellStyle name="RowTitles-Detail 11 2" xfId="24872"/>
    <cellStyle name="RowTitles-Detail 11 2 2" xfId="24873"/>
    <cellStyle name="RowTitles-Detail 11 2 2 2" xfId="24874"/>
    <cellStyle name="RowTitles-Detail 11 2 2 2 2" xfId="24875"/>
    <cellStyle name="RowTitles-Detail 11 2 2 3" xfId="24876"/>
    <cellStyle name="RowTitles-Detail 11 2 3" xfId="24877"/>
    <cellStyle name="RowTitles-Detail 11 2 3 2" xfId="24878"/>
    <cellStyle name="RowTitles-Detail 11 2 3 2 2" xfId="24879"/>
    <cellStyle name="RowTitles-Detail 11 2 4" xfId="24880"/>
    <cellStyle name="RowTitles-Detail 11 2 4 2" xfId="24881"/>
    <cellStyle name="RowTitles-Detail 11 2 5" xfId="24882"/>
    <cellStyle name="RowTitles-Detail 11 3" xfId="24883"/>
    <cellStyle name="RowTitles-Detail 11 3 2" xfId="24884"/>
    <cellStyle name="RowTitles-Detail 11 3 2 2" xfId="24885"/>
    <cellStyle name="RowTitles-Detail 11 3 2 2 2" xfId="24886"/>
    <cellStyle name="RowTitles-Detail 11 3 2 3" xfId="24887"/>
    <cellStyle name="RowTitles-Detail 11 3 3" xfId="24888"/>
    <cellStyle name="RowTitles-Detail 11 3 3 2" xfId="24889"/>
    <cellStyle name="RowTitles-Detail 11 3 3 2 2" xfId="24890"/>
    <cellStyle name="RowTitles-Detail 11 3 4" xfId="24891"/>
    <cellStyle name="RowTitles-Detail 11 3 4 2" xfId="24892"/>
    <cellStyle name="RowTitles-Detail 11 3 5" xfId="24893"/>
    <cellStyle name="RowTitles-Detail 11 4" xfId="24894"/>
    <cellStyle name="RowTitles-Detail 11 4 2" xfId="24895"/>
    <cellStyle name="RowTitles-Detail 11 4 2 2" xfId="24896"/>
    <cellStyle name="RowTitles-Detail 11 4 3" xfId="24897"/>
    <cellStyle name="RowTitles-Detail 11 5" xfId="24898"/>
    <cellStyle name="RowTitles-Detail 11 5 2" xfId="24899"/>
    <cellStyle name="RowTitles-Detail 11 5 2 2" xfId="24900"/>
    <cellStyle name="RowTitles-Detail 11 6" xfId="24901"/>
    <cellStyle name="RowTitles-Detail 11 6 2" xfId="24902"/>
    <cellStyle name="RowTitles-Detail 11 7" xfId="24903"/>
    <cellStyle name="RowTitles-Detail 12" xfId="24904"/>
    <cellStyle name="RowTitles-Detail 12 2" xfId="24905"/>
    <cellStyle name="RowTitles-Detail 12 2 2" xfId="24906"/>
    <cellStyle name="RowTitles-Detail 12 2 2 2" xfId="24907"/>
    <cellStyle name="RowTitles-Detail 12 2 2 2 2" xfId="24908"/>
    <cellStyle name="RowTitles-Detail 12 2 2 3" xfId="24909"/>
    <cellStyle name="RowTitles-Detail 12 2 3" xfId="24910"/>
    <cellStyle name="RowTitles-Detail 12 2 3 2" xfId="24911"/>
    <cellStyle name="RowTitles-Detail 12 2 3 2 2" xfId="24912"/>
    <cellStyle name="RowTitles-Detail 12 2 4" xfId="24913"/>
    <cellStyle name="RowTitles-Detail 12 2 4 2" xfId="24914"/>
    <cellStyle name="RowTitles-Detail 12 2 5" xfId="24915"/>
    <cellStyle name="RowTitles-Detail 12 3" xfId="24916"/>
    <cellStyle name="RowTitles-Detail 12 3 2" xfId="24917"/>
    <cellStyle name="RowTitles-Detail 12 3 2 2" xfId="24918"/>
    <cellStyle name="RowTitles-Detail 12 3 2 2 2" xfId="24919"/>
    <cellStyle name="RowTitles-Detail 12 3 2 3" xfId="24920"/>
    <cellStyle name="RowTitles-Detail 12 3 3" xfId="24921"/>
    <cellStyle name="RowTitles-Detail 12 3 3 2" xfId="24922"/>
    <cellStyle name="RowTitles-Detail 12 3 3 2 2" xfId="24923"/>
    <cellStyle name="RowTitles-Detail 12 3 4" xfId="24924"/>
    <cellStyle name="RowTitles-Detail 12 3 4 2" xfId="24925"/>
    <cellStyle name="RowTitles-Detail 12 3 5" xfId="24926"/>
    <cellStyle name="RowTitles-Detail 12 4" xfId="24927"/>
    <cellStyle name="RowTitles-Detail 12 4 2" xfId="24928"/>
    <cellStyle name="RowTitles-Detail 12 4 2 2" xfId="24929"/>
    <cellStyle name="RowTitles-Detail 12 4 3" xfId="24930"/>
    <cellStyle name="RowTitles-Detail 12 5" xfId="24931"/>
    <cellStyle name="RowTitles-Detail 12 5 2" xfId="24932"/>
    <cellStyle name="RowTitles-Detail 12 5 2 2" xfId="24933"/>
    <cellStyle name="RowTitles-Detail 12 6" xfId="24934"/>
    <cellStyle name="RowTitles-Detail 12 6 2" xfId="24935"/>
    <cellStyle name="RowTitles-Detail 12 7" xfId="24936"/>
    <cellStyle name="RowTitles-Detail 13" xfId="24937"/>
    <cellStyle name="RowTitles-Detail 13 2" xfId="24938"/>
    <cellStyle name="RowTitles-Detail 13 2 2" xfId="24939"/>
    <cellStyle name="RowTitles-Detail 13 2 2 2" xfId="24940"/>
    <cellStyle name="RowTitles-Detail 13 2 3" xfId="24941"/>
    <cellStyle name="RowTitles-Detail 13 3" xfId="24942"/>
    <cellStyle name="RowTitles-Detail 13 3 2" xfId="24943"/>
    <cellStyle name="RowTitles-Detail 13 3 2 2" xfId="24944"/>
    <cellStyle name="RowTitles-Detail 13 4" xfId="24945"/>
    <cellStyle name="RowTitles-Detail 13 4 2" xfId="24946"/>
    <cellStyle name="RowTitles-Detail 13 5" xfId="24947"/>
    <cellStyle name="RowTitles-Detail 14" xfId="24948"/>
    <cellStyle name="RowTitles-Detail 14 2" xfId="24949"/>
    <cellStyle name="RowTitles-Detail 14 2 2" xfId="24950"/>
    <cellStyle name="RowTitles-Detail 15" xfId="24951"/>
    <cellStyle name="RowTitles-Detail 15 2" xfId="24952"/>
    <cellStyle name="RowTitles-Detail 15 2 2" xfId="24953"/>
    <cellStyle name="RowTitles-Detail 16" xfId="24954"/>
    <cellStyle name="RowTitles-Detail 17" xfId="24955"/>
    <cellStyle name="RowTitles-Detail 2" xfId="16"/>
    <cellStyle name="RowTitles-Detail 2 10" xfId="24956"/>
    <cellStyle name="RowTitles-Detail 2 10 2" xfId="24957"/>
    <cellStyle name="RowTitles-Detail 2 10 2 2" xfId="24958"/>
    <cellStyle name="RowTitles-Detail 2 10 2 2 2" xfId="24959"/>
    <cellStyle name="RowTitles-Detail 2 10 2 2 2 2" xfId="24960"/>
    <cellStyle name="RowTitles-Detail 2 10 2 2 3" xfId="24961"/>
    <cellStyle name="RowTitles-Detail 2 10 2 3" xfId="24962"/>
    <cellStyle name="RowTitles-Detail 2 10 2 3 2" xfId="24963"/>
    <cellStyle name="RowTitles-Detail 2 10 2 3 2 2" xfId="24964"/>
    <cellStyle name="RowTitles-Detail 2 10 2 4" xfId="24965"/>
    <cellStyle name="RowTitles-Detail 2 10 2 4 2" xfId="24966"/>
    <cellStyle name="RowTitles-Detail 2 10 2 5" xfId="24967"/>
    <cellStyle name="RowTitles-Detail 2 10 3" xfId="24968"/>
    <cellStyle name="RowTitles-Detail 2 10 3 2" xfId="24969"/>
    <cellStyle name="RowTitles-Detail 2 10 3 2 2" xfId="24970"/>
    <cellStyle name="RowTitles-Detail 2 10 3 2 2 2" xfId="24971"/>
    <cellStyle name="RowTitles-Detail 2 10 3 2 3" xfId="24972"/>
    <cellStyle name="RowTitles-Detail 2 10 3 3" xfId="24973"/>
    <cellStyle name="RowTitles-Detail 2 10 3 3 2" xfId="24974"/>
    <cellStyle name="RowTitles-Detail 2 10 3 3 2 2" xfId="24975"/>
    <cellStyle name="RowTitles-Detail 2 10 3 4" xfId="24976"/>
    <cellStyle name="RowTitles-Detail 2 10 3 4 2" xfId="24977"/>
    <cellStyle name="RowTitles-Detail 2 10 3 5" xfId="24978"/>
    <cellStyle name="RowTitles-Detail 2 10 4" xfId="24979"/>
    <cellStyle name="RowTitles-Detail 2 10 4 2" xfId="24980"/>
    <cellStyle name="RowTitles-Detail 2 10 5" xfId="24981"/>
    <cellStyle name="RowTitles-Detail 2 10 5 2" xfId="24982"/>
    <cellStyle name="RowTitles-Detail 2 10 5 2 2" xfId="24983"/>
    <cellStyle name="RowTitles-Detail 2 10 5 3" xfId="24984"/>
    <cellStyle name="RowTitles-Detail 2 10 6" xfId="24985"/>
    <cellStyle name="RowTitles-Detail 2 10 6 2" xfId="24986"/>
    <cellStyle name="RowTitles-Detail 2 10 6 2 2" xfId="24987"/>
    <cellStyle name="RowTitles-Detail 2 10 7" xfId="24988"/>
    <cellStyle name="RowTitles-Detail 2 10 7 2" xfId="24989"/>
    <cellStyle name="RowTitles-Detail 2 10 8" xfId="24990"/>
    <cellStyle name="RowTitles-Detail 2 11" xfId="24991"/>
    <cellStyle name="RowTitles-Detail 2 11 2" xfId="24992"/>
    <cellStyle name="RowTitles-Detail 2 11 2 2" xfId="24993"/>
    <cellStyle name="RowTitles-Detail 2 11 2 2 2" xfId="24994"/>
    <cellStyle name="RowTitles-Detail 2 11 2 2 2 2" xfId="24995"/>
    <cellStyle name="RowTitles-Detail 2 11 2 2 3" xfId="24996"/>
    <cellStyle name="RowTitles-Detail 2 11 2 3" xfId="24997"/>
    <cellStyle name="RowTitles-Detail 2 11 2 3 2" xfId="24998"/>
    <cellStyle name="RowTitles-Detail 2 11 2 3 2 2" xfId="24999"/>
    <cellStyle name="RowTitles-Detail 2 11 2 4" xfId="25000"/>
    <cellStyle name="RowTitles-Detail 2 11 2 4 2" xfId="25001"/>
    <cellStyle name="RowTitles-Detail 2 11 2 5" xfId="25002"/>
    <cellStyle name="RowTitles-Detail 2 11 3" xfId="25003"/>
    <cellStyle name="RowTitles-Detail 2 11 3 2" xfId="25004"/>
    <cellStyle name="RowTitles-Detail 2 11 3 2 2" xfId="25005"/>
    <cellStyle name="RowTitles-Detail 2 11 3 2 2 2" xfId="25006"/>
    <cellStyle name="RowTitles-Detail 2 11 3 2 3" xfId="25007"/>
    <cellStyle name="RowTitles-Detail 2 11 3 3" xfId="25008"/>
    <cellStyle name="RowTitles-Detail 2 11 3 3 2" xfId="25009"/>
    <cellStyle name="RowTitles-Detail 2 11 3 3 2 2" xfId="25010"/>
    <cellStyle name="RowTitles-Detail 2 11 3 4" xfId="25011"/>
    <cellStyle name="RowTitles-Detail 2 11 3 4 2" xfId="25012"/>
    <cellStyle name="RowTitles-Detail 2 11 3 5" xfId="25013"/>
    <cellStyle name="RowTitles-Detail 2 11 4" xfId="25014"/>
    <cellStyle name="RowTitles-Detail 2 11 4 2" xfId="25015"/>
    <cellStyle name="RowTitles-Detail 2 11 4 2 2" xfId="25016"/>
    <cellStyle name="RowTitles-Detail 2 11 4 3" xfId="25017"/>
    <cellStyle name="RowTitles-Detail 2 11 5" xfId="25018"/>
    <cellStyle name="RowTitles-Detail 2 11 5 2" xfId="25019"/>
    <cellStyle name="RowTitles-Detail 2 11 5 2 2" xfId="25020"/>
    <cellStyle name="RowTitles-Detail 2 11 6" xfId="25021"/>
    <cellStyle name="RowTitles-Detail 2 11 6 2" xfId="25022"/>
    <cellStyle name="RowTitles-Detail 2 11 7" xfId="25023"/>
    <cellStyle name="RowTitles-Detail 2 12" xfId="25024"/>
    <cellStyle name="RowTitles-Detail 2 12 2" xfId="25025"/>
    <cellStyle name="RowTitles-Detail 2 12 2 2" xfId="25026"/>
    <cellStyle name="RowTitles-Detail 2 12 2 2 2" xfId="25027"/>
    <cellStyle name="RowTitles-Detail 2 12 2 2 2 2" xfId="25028"/>
    <cellStyle name="RowTitles-Detail 2 12 2 2 3" xfId="25029"/>
    <cellStyle name="RowTitles-Detail 2 12 2 3" xfId="25030"/>
    <cellStyle name="RowTitles-Detail 2 12 2 3 2" xfId="25031"/>
    <cellStyle name="RowTitles-Detail 2 12 2 3 2 2" xfId="25032"/>
    <cellStyle name="RowTitles-Detail 2 12 2 4" xfId="25033"/>
    <cellStyle name="RowTitles-Detail 2 12 2 4 2" xfId="25034"/>
    <cellStyle name="RowTitles-Detail 2 12 2 5" xfId="25035"/>
    <cellStyle name="RowTitles-Detail 2 12 3" xfId="25036"/>
    <cellStyle name="RowTitles-Detail 2 12 3 2" xfId="25037"/>
    <cellStyle name="RowTitles-Detail 2 12 3 2 2" xfId="25038"/>
    <cellStyle name="RowTitles-Detail 2 12 3 2 2 2" xfId="25039"/>
    <cellStyle name="RowTitles-Detail 2 12 3 2 3" xfId="25040"/>
    <cellStyle name="RowTitles-Detail 2 12 3 3" xfId="25041"/>
    <cellStyle name="RowTitles-Detail 2 12 3 3 2" xfId="25042"/>
    <cellStyle name="RowTitles-Detail 2 12 3 3 2 2" xfId="25043"/>
    <cellStyle name="RowTitles-Detail 2 12 3 4" xfId="25044"/>
    <cellStyle name="RowTitles-Detail 2 12 3 4 2" xfId="25045"/>
    <cellStyle name="RowTitles-Detail 2 12 3 5" xfId="25046"/>
    <cellStyle name="RowTitles-Detail 2 12 4" xfId="25047"/>
    <cellStyle name="RowTitles-Detail 2 12 4 2" xfId="25048"/>
    <cellStyle name="RowTitles-Detail 2 12 4 2 2" xfId="25049"/>
    <cellStyle name="RowTitles-Detail 2 12 4 3" xfId="25050"/>
    <cellStyle name="RowTitles-Detail 2 12 5" xfId="25051"/>
    <cellStyle name="RowTitles-Detail 2 12 5 2" xfId="25052"/>
    <cellStyle name="RowTitles-Detail 2 12 5 2 2" xfId="25053"/>
    <cellStyle name="RowTitles-Detail 2 12 6" xfId="25054"/>
    <cellStyle name="RowTitles-Detail 2 12 6 2" xfId="25055"/>
    <cellStyle name="RowTitles-Detail 2 12 7" xfId="25056"/>
    <cellStyle name="RowTitles-Detail 2 13" xfId="25057"/>
    <cellStyle name="RowTitles-Detail 2 13 2" xfId="25058"/>
    <cellStyle name="RowTitles-Detail 2 13 2 2" xfId="25059"/>
    <cellStyle name="RowTitles-Detail 2 13 2 2 2" xfId="25060"/>
    <cellStyle name="RowTitles-Detail 2 13 2 3" xfId="25061"/>
    <cellStyle name="RowTitles-Detail 2 13 3" xfId="25062"/>
    <cellStyle name="RowTitles-Detail 2 13 3 2" xfId="25063"/>
    <cellStyle name="RowTitles-Detail 2 13 3 2 2" xfId="25064"/>
    <cellStyle name="RowTitles-Detail 2 13 4" xfId="25065"/>
    <cellStyle name="RowTitles-Detail 2 13 4 2" xfId="25066"/>
    <cellStyle name="RowTitles-Detail 2 13 5" xfId="25067"/>
    <cellStyle name="RowTitles-Detail 2 14" xfId="25068"/>
    <cellStyle name="RowTitles-Detail 2 14 2" xfId="25069"/>
    <cellStyle name="RowTitles-Detail 2 14 2 2" xfId="25070"/>
    <cellStyle name="RowTitles-Detail 2 15" xfId="25071"/>
    <cellStyle name="RowTitles-Detail 2 15 2" xfId="25072"/>
    <cellStyle name="RowTitles-Detail 2 16" xfId="25073"/>
    <cellStyle name="RowTitles-Detail 2 16 2" xfId="25074"/>
    <cellStyle name="RowTitles-Detail 2 16 2 2" xfId="25075"/>
    <cellStyle name="RowTitles-Detail 2 17" xfId="25076"/>
    <cellStyle name="RowTitles-Detail 2 2" xfId="98"/>
    <cellStyle name="RowTitles-Detail 2 2 10" xfId="25077"/>
    <cellStyle name="RowTitles-Detail 2 2 10 2" xfId="25078"/>
    <cellStyle name="RowTitles-Detail 2 2 10 2 2" xfId="25079"/>
    <cellStyle name="RowTitles-Detail 2 2 10 2 2 2" xfId="25080"/>
    <cellStyle name="RowTitles-Detail 2 2 10 2 2 2 2" xfId="25081"/>
    <cellStyle name="RowTitles-Detail 2 2 10 2 2 3" xfId="25082"/>
    <cellStyle name="RowTitles-Detail 2 2 10 2 3" xfId="25083"/>
    <cellStyle name="RowTitles-Detail 2 2 10 2 3 2" xfId="25084"/>
    <cellStyle name="RowTitles-Detail 2 2 10 2 3 2 2" xfId="25085"/>
    <cellStyle name="RowTitles-Detail 2 2 10 2 4" xfId="25086"/>
    <cellStyle name="RowTitles-Detail 2 2 10 2 4 2" xfId="25087"/>
    <cellStyle name="RowTitles-Detail 2 2 10 2 5" xfId="25088"/>
    <cellStyle name="RowTitles-Detail 2 2 10 3" xfId="25089"/>
    <cellStyle name="RowTitles-Detail 2 2 10 3 2" xfId="25090"/>
    <cellStyle name="RowTitles-Detail 2 2 10 3 2 2" xfId="25091"/>
    <cellStyle name="RowTitles-Detail 2 2 10 3 2 2 2" xfId="25092"/>
    <cellStyle name="RowTitles-Detail 2 2 10 3 2 3" xfId="25093"/>
    <cellStyle name="RowTitles-Detail 2 2 10 3 3" xfId="25094"/>
    <cellStyle name="RowTitles-Detail 2 2 10 3 3 2" xfId="25095"/>
    <cellStyle name="RowTitles-Detail 2 2 10 3 3 2 2" xfId="25096"/>
    <cellStyle name="RowTitles-Detail 2 2 10 3 4" xfId="25097"/>
    <cellStyle name="RowTitles-Detail 2 2 10 3 4 2" xfId="25098"/>
    <cellStyle name="RowTitles-Detail 2 2 10 3 5" xfId="25099"/>
    <cellStyle name="RowTitles-Detail 2 2 10 4" xfId="25100"/>
    <cellStyle name="RowTitles-Detail 2 2 10 4 2" xfId="25101"/>
    <cellStyle name="RowTitles-Detail 2 2 10 4 2 2" xfId="25102"/>
    <cellStyle name="RowTitles-Detail 2 2 10 4 3" xfId="25103"/>
    <cellStyle name="RowTitles-Detail 2 2 10 5" xfId="25104"/>
    <cellStyle name="RowTitles-Detail 2 2 10 5 2" xfId="25105"/>
    <cellStyle name="RowTitles-Detail 2 2 10 5 2 2" xfId="25106"/>
    <cellStyle name="RowTitles-Detail 2 2 10 6" xfId="25107"/>
    <cellStyle name="RowTitles-Detail 2 2 10 6 2" xfId="25108"/>
    <cellStyle name="RowTitles-Detail 2 2 10 7" xfId="25109"/>
    <cellStyle name="RowTitles-Detail 2 2 11" xfId="25110"/>
    <cellStyle name="RowTitles-Detail 2 2 11 2" xfId="25111"/>
    <cellStyle name="RowTitles-Detail 2 2 11 2 2" xfId="25112"/>
    <cellStyle name="RowTitles-Detail 2 2 11 2 2 2" xfId="25113"/>
    <cellStyle name="RowTitles-Detail 2 2 11 2 2 2 2" xfId="25114"/>
    <cellStyle name="RowTitles-Detail 2 2 11 2 2 3" xfId="25115"/>
    <cellStyle name="RowTitles-Detail 2 2 11 2 3" xfId="25116"/>
    <cellStyle name="RowTitles-Detail 2 2 11 2 3 2" xfId="25117"/>
    <cellStyle name="RowTitles-Detail 2 2 11 2 3 2 2" xfId="25118"/>
    <cellStyle name="RowTitles-Detail 2 2 11 2 4" xfId="25119"/>
    <cellStyle name="RowTitles-Detail 2 2 11 2 4 2" xfId="25120"/>
    <cellStyle name="RowTitles-Detail 2 2 11 2 5" xfId="25121"/>
    <cellStyle name="RowTitles-Detail 2 2 11 3" xfId="25122"/>
    <cellStyle name="RowTitles-Detail 2 2 11 3 2" xfId="25123"/>
    <cellStyle name="RowTitles-Detail 2 2 11 3 2 2" xfId="25124"/>
    <cellStyle name="RowTitles-Detail 2 2 11 3 2 2 2" xfId="25125"/>
    <cellStyle name="RowTitles-Detail 2 2 11 3 2 3" xfId="25126"/>
    <cellStyle name="RowTitles-Detail 2 2 11 3 3" xfId="25127"/>
    <cellStyle name="RowTitles-Detail 2 2 11 3 3 2" xfId="25128"/>
    <cellStyle name="RowTitles-Detail 2 2 11 3 3 2 2" xfId="25129"/>
    <cellStyle name="RowTitles-Detail 2 2 11 3 4" xfId="25130"/>
    <cellStyle name="RowTitles-Detail 2 2 11 3 4 2" xfId="25131"/>
    <cellStyle name="RowTitles-Detail 2 2 11 3 5" xfId="25132"/>
    <cellStyle name="RowTitles-Detail 2 2 11 4" xfId="25133"/>
    <cellStyle name="RowTitles-Detail 2 2 11 4 2" xfId="25134"/>
    <cellStyle name="RowTitles-Detail 2 2 11 4 2 2" xfId="25135"/>
    <cellStyle name="RowTitles-Detail 2 2 11 4 3" xfId="25136"/>
    <cellStyle name="RowTitles-Detail 2 2 11 5" xfId="25137"/>
    <cellStyle name="RowTitles-Detail 2 2 11 5 2" xfId="25138"/>
    <cellStyle name="RowTitles-Detail 2 2 11 5 2 2" xfId="25139"/>
    <cellStyle name="RowTitles-Detail 2 2 11 6" xfId="25140"/>
    <cellStyle name="RowTitles-Detail 2 2 11 6 2" xfId="25141"/>
    <cellStyle name="RowTitles-Detail 2 2 11 7" xfId="25142"/>
    <cellStyle name="RowTitles-Detail 2 2 12" xfId="25143"/>
    <cellStyle name="RowTitles-Detail 2 2 12 2" xfId="25144"/>
    <cellStyle name="RowTitles-Detail 2 2 12 2 2" xfId="25145"/>
    <cellStyle name="RowTitles-Detail 2 2 12 2 2 2" xfId="25146"/>
    <cellStyle name="RowTitles-Detail 2 2 12 2 3" xfId="25147"/>
    <cellStyle name="RowTitles-Detail 2 2 12 3" xfId="25148"/>
    <cellStyle name="RowTitles-Detail 2 2 12 3 2" xfId="25149"/>
    <cellStyle name="RowTitles-Detail 2 2 12 3 2 2" xfId="25150"/>
    <cellStyle name="RowTitles-Detail 2 2 12 4" xfId="25151"/>
    <cellStyle name="RowTitles-Detail 2 2 12 4 2" xfId="25152"/>
    <cellStyle name="RowTitles-Detail 2 2 12 5" xfId="25153"/>
    <cellStyle name="RowTitles-Detail 2 2 13" xfId="25154"/>
    <cellStyle name="RowTitles-Detail 2 2 13 2" xfId="25155"/>
    <cellStyle name="RowTitles-Detail 2 2 13 2 2" xfId="25156"/>
    <cellStyle name="RowTitles-Detail 2 2 14" xfId="25157"/>
    <cellStyle name="RowTitles-Detail 2 2 14 2" xfId="25158"/>
    <cellStyle name="RowTitles-Detail 2 2 15" xfId="25159"/>
    <cellStyle name="RowTitles-Detail 2 2 15 2" xfId="25160"/>
    <cellStyle name="RowTitles-Detail 2 2 15 2 2" xfId="25161"/>
    <cellStyle name="RowTitles-Detail 2 2 16" xfId="25162"/>
    <cellStyle name="RowTitles-Detail 2 2 17" xfId="25163"/>
    <cellStyle name="RowTitles-Detail 2 2 2" xfId="25164"/>
    <cellStyle name="RowTitles-Detail 2 2 2 10" xfId="25165"/>
    <cellStyle name="RowTitles-Detail 2 2 2 10 2" xfId="25166"/>
    <cellStyle name="RowTitles-Detail 2 2 2 10 2 2" xfId="25167"/>
    <cellStyle name="RowTitles-Detail 2 2 2 10 2 2 2" xfId="25168"/>
    <cellStyle name="RowTitles-Detail 2 2 2 10 2 2 2 2" xfId="25169"/>
    <cellStyle name="RowTitles-Detail 2 2 2 10 2 2 3" xfId="25170"/>
    <cellStyle name="RowTitles-Detail 2 2 2 10 2 3" xfId="25171"/>
    <cellStyle name="RowTitles-Detail 2 2 2 10 2 3 2" xfId="25172"/>
    <cellStyle name="RowTitles-Detail 2 2 2 10 2 3 2 2" xfId="25173"/>
    <cellStyle name="RowTitles-Detail 2 2 2 10 2 4" xfId="25174"/>
    <cellStyle name="RowTitles-Detail 2 2 2 10 2 4 2" xfId="25175"/>
    <cellStyle name="RowTitles-Detail 2 2 2 10 2 5" xfId="25176"/>
    <cellStyle name="RowTitles-Detail 2 2 2 10 3" xfId="25177"/>
    <cellStyle name="RowTitles-Detail 2 2 2 10 3 2" xfId="25178"/>
    <cellStyle name="RowTitles-Detail 2 2 2 10 3 2 2" xfId="25179"/>
    <cellStyle name="RowTitles-Detail 2 2 2 10 3 2 2 2" xfId="25180"/>
    <cellStyle name="RowTitles-Detail 2 2 2 10 3 2 3" xfId="25181"/>
    <cellStyle name="RowTitles-Detail 2 2 2 10 3 3" xfId="25182"/>
    <cellStyle name="RowTitles-Detail 2 2 2 10 3 3 2" xfId="25183"/>
    <cellStyle name="RowTitles-Detail 2 2 2 10 3 3 2 2" xfId="25184"/>
    <cellStyle name="RowTitles-Detail 2 2 2 10 3 4" xfId="25185"/>
    <cellStyle name="RowTitles-Detail 2 2 2 10 3 4 2" xfId="25186"/>
    <cellStyle name="RowTitles-Detail 2 2 2 10 3 5" xfId="25187"/>
    <cellStyle name="RowTitles-Detail 2 2 2 10 4" xfId="25188"/>
    <cellStyle name="RowTitles-Detail 2 2 2 10 4 2" xfId="25189"/>
    <cellStyle name="RowTitles-Detail 2 2 2 10 4 2 2" xfId="25190"/>
    <cellStyle name="RowTitles-Detail 2 2 2 10 4 3" xfId="25191"/>
    <cellStyle name="RowTitles-Detail 2 2 2 10 5" xfId="25192"/>
    <cellStyle name="RowTitles-Detail 2 2 2 10 5 2" xfId="25193"/>
    <cellStyle name="RowTitles-Detail 2 2 2 10 5 2 2" xfId="25194"/>
    <cellStyle name="RowTitles-Detail 2 2 2 10 6" xfId="25195"/>
    <cellStyle name="RowTitles-Detail 2 2 2 10 6 2" xfId="25196"/>
    <cellStyle name="RowTitles-Detail 2 2 2 10 7" xfId="25197"/>
    <cellStyle name="RowTitles-Detail 2 2 2 11" xfId="25198"/>
    <cellStyle name="RowTitles-Detail 2 2 2 11 2" xfId="25199"/>
    <cellStyle name="RowTitles-Detail 2 2 2 11 2 2" xfId="25200"/>
    <cellStyle name="RowTitles-Detail 2 2 2 11 2 2 2" xfId="25201"/>
    <cellStyle name="RowTitles-Detail 2 2 2 11 2 3" xfId="25202"/>
    <cellStyle name="RowTitles-Detail 2 2 2 11 3" xfId="25203"/>
    <cellStyle name="RowTitles-Detail 2 2 2 11 3 2" xfId="25204"/>
    <cellStyle name="RowTitles-Detail 2 2 2 11 3 2 2" xfId="25205"/>
    <cellStyle name="RowTitles-Detail 2 2 2 11 4" xfId="25206"/>
    <cellStyle name="RowTitles-Detail 2 2 2 11 4 2" xfId="25207"/>
    <cellStyle name="RowTitles-Detail 2 2 2 11 5" xfId="25208"/>
    <cellStyle name="RowTitles-Detail 2 2 2 12" xfId="25209"/>
    <cellStyle name="RowTitles-Detail 2 2 2 12 2" xfId="25210"/>
    <cellStyle name="RowTitles-Detail 2 2 2 13" xfId="25211"/>
    <cellStyle name="RowTitles-Detail 2 2 2 13 2" xfId="25212"/>
    <cellStyle name="RowTitles-Detail 2 2 2 13 2 2" xfId="25213"/>
    <cellStyle name="RowTitles-Detail 2 2 2 2" xfId="25214"/>
    <cellStyle name="RowTitles-Detail 2 2 2 2 10" xfId="25215"/>
    <cellStyle name="RowTitles-Detail 2 2 2 2 10 2" xfId="25216"/>
    <cellStyle name="RowTitles-Detail 2 2 2 2 10 2 2" xfId="25217"/>
    <cellStyle name="RowTitles-Detail 2 2 2 2 10 2 2 2" xfId="25218"/>
    <cellStyle name="RowTitles-Detail 2 2 2 2 10 2 3" xfId="25219"/>
    <cellStyle name="RowTitles-Detail 2 2 2 2 10 3" xfId="25220"/>
    <cellStyle name="RowTitles-Detail 2 2 2 2 10 3 2" xfId="25221"/>
    <cellStyle name="RowTitles-Detail 2 2 2 2 10 3 2 2" xfId="25222"/>
    <cellStyle name="RowTitles-Detail 2 2 2 2 10 4" xfId="25223"/>
    <cellStyle name="RowTitles-Detail 2 2 2 2 10 4 2" xfId="25224"/>
    <cellStyle name="RowTitles-Detail 2 2 2 2 10 5" xfId="25225"/>
    <cellStyle name="RowTitles-Detail 2 2 2 2 11" xfId="25226"/>
    <cellStyle name="RowTitles-Detail 2 2 2 2 11 2" xfId="25227"/>
    <cellStyle name="RowTitles-Detail 2 2 2 2 12" xfId="25228"/>
    <cellStyle name="RowTitles-Detail 2 2 2 2 12 2" xfId="25229"/>
    <cellStyle name="RowTitles-Detail 2 2 2 2 12 2 2" xfId="25230"/>
    <cellStyle name="RowTitles-Detail 2 2 2 2 2" xfId="25231"/>
    <cellStyle name="RowTitles-Detail 2 2 2 2 2 2" xfId="25232"/>
    <cellStyle name="RowTitles-Detail 2 2 2 2 2 2 2" xfId="25233"/>
    <cellStyle name="RowTitles-Detail 2 2 2 2 2 2 2 2" xfId="25234"/>
    <cellStyle name="RowTitles-Detail 2 2 2 2 2 2 2 2 2" xfId="25235"/>
    <cellStyle name="RowTitles-Detail 2 2 2 2 2 2 2 2 2 2" xfId="25236"/>
    <cellStyle name="RowTitles-Detail 2 2 2 2 2 2 2 2 3" xfId="25237"/>
    <cellStyle name="RowTitles-Detail 2 2 2 2 2 2 2 3" xfId="25238"/>
    <cellStyle name="RowTitles-Detail 2 2 2 2 2 2 2 3 2" xfId="25239"/>
    <cellStyle name="RowTitles-Detail 2 2 2 2 2 2 2 3 2 2" xfId="25240"/>
    <cellStyle name="RowTitles-Detail 2 2 2 2 2 2 2 4" xfId="25241"/>
    <cellStyle name="RowTitles-Detail 2 2 2 2 2 2 2 4 2" xfId="25242"/>
    <cellStyle name="RowTitles-Detail 2 2 2 2 2 2 2 5" xfId="25243"/>
    <cellStyle name="RowTitles-Detail 2 2 2 2 2 2 3" xfId="25244"/>
    <cellStyle name="RowTitles-Detail 2 2 2 2 2 2 3 2" xfId="25245"/>
    <cellStyle name="RowTitles-Detail 2 2 2 2 2 2 3 2 2" xfId="25246"/>
    <cellStyle name="RowTitles-Detail 2 2 2 2 2 2 3 2 2 2" xfId="25247"/>
    <cellStyle name="RowTitles-Detail 2 2 2 2 2 2 3 2 3" xfId="25248"/>
    <cellStyle name="RowTitles-Detail 2 2 2 2 2 2 3 3" xfId="25249"/>
    <cellStyle name="RowTitles-Detail 2 2 2 2 2 2 3 3 2" xfId="25250"/>
    <cellStyle name="RowTitles-Detail 2 2 2 2 2 2 3 3 2 2" xfId="25251"/>
    <cellStyle name="RowTitles-Detail 2 2 2 2 2 2 3 4" xfId="25252"/>
    <cellStyle name="RowTitles-Detail 2 2 2 2 2 2 3 4 2" xfId="25253"/>
    <cellStyle name="RowTitles-Detail 2 2 2 2 2 2 3 5" xfId="25254"/>
    <cellStyle name="RowTitles-Detail 2 2 2 2 2 2 4" xfId="25255"/>
    <cellStyle name="RowTitles-Detail 2 2 2 2 2 2 4 2" xfId="25256"/>
    <cellStyle name="RowTitles-Detail 2 2 2 2 2 2 5" xfId="25257"/>
    <cellStyle name="RowTitles-Detail 2 2 2 2 2 2 5 2" xfId="25258"/>
    <cellStyle name="RowTitles-Detail 2 2 2 2 2 2 5 2 2" xfId="25259"/>
    <cellStyle name="RowTitles-Detail 2 2 2 2 2 3" xfId="25260"/>
    <cellStyle name="RowTitles-Detail 2 2 2 2 2 3 2" xfId="25261"/>
    <cellStyle name="RowTitles-Detail 2 2 2 2 2 3 2 2" xfId="25262"/>
    <cellStyle name="RowTitles-Detail 2 2 2 2 2 3 2 2 2" xfId="25263"/>
    <cellStyle name="RowTitles-Detail 2 2 2 2 2 3 2 2 2 2" xfId="25264"/>
    <cellStyle name="RowTitles-Detail 2 2 2 2 2 3 2 2 3" xfId="25265"/>
    <cellStyle name="RowTitles-Detail 2 2 2 2 2 3 2 3" xfId="25266"/>
    <cellStyle name="RowTitles-Detail 2 2 2 2 2 3 2 3 2" xfId="25267"/>
    <cellStyle name="RowTitles-Detail 2 2 2 2 2 3 2 3 2 2" xfId="25268"/>
    <cellStyle name="RowTitles-Detail 2 2 2 2 2 3 2 4" xfId="25269"/>
    <cellStyle name="RowTitles-Detail 2 2 2 2 2 3 2 4 2" xfId="25270"/>
    <cellStyle name="RowTitles-Detail 2 2 2 2 2 3 2 5" xfId="25271"/>
    <cellStyle name="RowTitles-Detail 2 2 2 2 2 3 3" xfId="25272"/>
    <cellStyle name="RowTitles-Detail 2 2 2 2 2 3 3 2" xfId="25273"/>
    <cellStyle name="RowTitles-Detail 2 2 2 2 2 3 3 2 2" xfId="25274"/>
    <cellStyle name="RowTitles-Detail 2 2 2 2 2 3 3 2 2 2" xfId="25275"/>
    <cellStyle name="RowTitles-Detail 2 2 2 2 2 3 3 2 3" xfId="25276"/>
    <cellStyle name="RowTitles-Detail 2 2 2 2 2 3 3 3" xfId="25277"/>
    <cellStyle name="RowTitles-Detail 2 2 2 2 2 3 3 3 2" xfId="25278"/>
    <cellStyle name="RowTitles-Detail 2 2 2 2 2 3 3 3 2 2" xfId="25279"/>
    <cellStyle name="RowTitles-Detail 2 2 2 2 2 3 3 4" xfId="25280"/>
    <cellStyle name="RowTitles-Detail 2 2 2 2 2 3 3 4 2" xfId="25281"/>
    <cellStyle name="RowTitles-Detail 2 2 2 2 2 3 3 5" xfId="25282"/>
    <cellStyle name="RowTitles-Detail 2 2 2 2 2 3 4" xfId="25283"/>
    <cellStyle name="RowTitles-Detail 2 2 2 2 2 3 4 2" xfId="25284"/>
    <cellStyle name="RowTitles-Detail 2 2 2 2 2 3 5" xfId="25285"/>
    <cellStyle name="RowTitles-Detail 2 2 2 2 2 3 5 2" xfId="25286"/>
    <cellStyle name="RowTitles-Detail 2 2 2 2 2 3 5 2 2" xfId="25287"/>
    <cellStyle name="RowTitles-Detail 2 2 2 2 2 3 5 3" xfId="25288"/>
    <cellStyle name="RowTitles-Detail 2 2 2 2 2 3 6" xfId="25289"/>
    <cellStyle name="RowTitles-Detail 2 2 2 2 2 3 6 2" xfId="25290"/>
    <cellStyle name="RowTitles-Detail 2 2 2 2 2 3 6 2 2" xfId="25291"/>
    <cellStyle name="RowTitles-Detail 2 2 2 2 2 3 7" xfId="25292"/>
    <cellStyle name="RowTitles-Detail 2 2 2 2 2 3 7 2" xfId="25293"/>
    <cellStyle name="RowTitles-Detail 2 2 2 2 2 3 8" xfId="25294"/>
    <cellStyle name="RowTitles-Detail 2 2 2 2 2 4" xfId="25295"/>
    <cellStyle name="RowTitles-Detail 2 2 2 2 2 4 2" xfId="25296"/>
    <cellStyle name="RowTitles-Detail 2 2 2 2 2 4 2 2" xfId="25297"/>
    <cellStyle name="RowTitles-Detail 2 2 2 2 2 4 2 2 2" xfId="25298"/>
    <cellStyle name="RowTitles-Detail 2 2 2 2 2 4 2 2 2 2" xfId="25299"/>
    <cellStyle name="RowTitles-Detail 2 2 2 2 2 4 2 2 3" xfId="25300"/>
    <cellStyle name="RowTitles-Detail 2 2 2 2 2 4 2 3" xfId="25301"/>
    <cellStyle name="RowTitles-Detail 2 2 2 2 2 4 2 3 2" xfId="25302"/>
    <cellStyle name="RowTitles-Detail 2 2 2 2 2 4 2 3 2 2" xfId="25303"/>
    <cellStyle name="RowTitles-Detail 2 2 2 2 2 4 2 4" xfId="25304"/>
    <cellStyle name="RowTitles-Detail 2 2 2 2 2 4 2 4 2" xfId="25305"/>
    <cellStyle name="RowTitles-Detail 2 2 2 2 2 4 2 5" xfId="25306"/>
    <cellStyle name="RowTitles-Detail 2 2 2 2 2 4 3" xfId="25307"/>
    <cellStyle name="RowTitles-Detail 2 2 2 2 2 4 3 2" xfId="25308"/>
    <cellStyle name="RowTitles-Detail 2 2 2 2 2 4 3 2 2" xfId="25309"/>
    <cellStyle name="RowTitles-Detail 2 2 2 2 2 4 3 2 2 2" xfId="25310"/>
    <cellStyle name="RowTitles-Detail 2 2 2 2 2 4 3 2 3" xfId="25311"/>
    <cellStyle name="RowTitles-Detail 2 2 2 2 2 4 3 3" xfId="25312"/>
    <cellStyle name="RowTitles-Detail 2 2 2 2 2 4 3 3 2" xfId="25313"/>
    <cellStyle name="RowTitles-Detail 2 2 2 2 2 4 3 3 2 2" xfId="25314"/>
    <cellStyle name="RowTitles-Detail 2 2 2 2 2 4 3 4" xfId="25315"/>
    <cellStyle name="RowTitles-Detail 2 2 2 2 2 4 3 4 2" xfId="25316"/>
    <cellStyle name="RowTitles-Detail 2 2 2 2 2 4 3 5" xfId="25317"/>
    <cellStyle name="RowTitles-Detail 2 2 2 2 2 4 4" xfId="25318"/>
    <cellStyle name="RowTitles-Detail 2 2 2 2 2 4 4 2" xfId="25319"/>
    <cellStyle name="RowTitles-Detail 2 2 2 2 2 4 4 2 2" xfId="25320"/>
    <cellStyle name="RowTitles-Detail 2 2 2 2 2 4 4 3" xfId="25321"/>
    <cellStyle name="RowTitles-Detail 2 2 2 2 2 4 5" xfId="25322"/>
    <cellStyle name="RowTitles-Detail 2 2 2 2 2 4 5 2" xfId="25323"/>
    <cellStyle name="RowTitles-Detail 2 2 2 2 2 4 5 2 2" xfId="25324"/>
    <cellStyle name="RowTitles-Detail 2 2 2 2 2 4 6" xfId="25325"/>
    <cellStyle name="RowTitles-Detail 2 2 2 2 2 4 6 2" xfId="25326"/>
    <cellStyle name="RowTitles-Detail 2 2 2 2 2 4 7" xfId="25327"/>
    <cellStyle name="RowTitles-Detail 2 2 2 2 2 5" xfId="25328"/>
    <cellStyle name="RowTitles-Detail 2 2 2 2 2 5 2" xfId="25329"/>
    <cellStyle name="RowTitles-Detail 2 2 2 2 2 5 2 2" xfId="25330"/>
    <cellStyle name="RowTitles-Detail 2 2 2 2 2 5 2 2 2" xfId="25331"/>
    <cellStyle name="RowTitles-Detail 2 2 2 2 2 5 2 2 2 2" xfId="25332"/>
    <cellStyle name="RowTitles-Detail 2 2 2 2 2 5 2 2 3" xfId="25333"/>
    <cellStyle name="RowTitles-Detail 2 2 2 2 2 5 2 3" xfId="25334"/>
    <cellStyle name="RowTitles-Detail 2 2 2 2 2 5 2 3 2" xfId="25335"/>
    <cellStyle name="RowTitles-Detail 2 2 2 2 2 5 2 3 2 2" xfId="25336"/>
    <cellStyle name="RowTitles-Detail 2 2 2 2 2 5 2 4" xfId="25337"/>
    <cellStyle name="RowTitles-Detail 2 2 2 2 2 5 2 4 2" xfId="25338"/>
    <cellStyle name="RowTitles-Detail 2 2 2 2 2 5 2 5" xfId="25339"/>
    <cellStyle name="RowTitles-Detail 2 2 2 2 2 5 3" xfId="25340"/>
    <cellStyle name="RowTitles-Detail 2 2 2 2 2 5 3 2" xfId="25341"/>
    <cellStyle name="RowTitles-Detail 2 2 2 2 2 5 3 2 2" xfId="25342"/>
    <cellStyle name="RowTitles-Detail 2 2 2 2 2 5 3 2 2 2" xfId="25343"/>
    <cellStyle name="RowTitles-Detail 2 2 2 2 2 5 3 2 3" xfId="25344"/>
    <cellStyle name="RowTitles-Detail 2 2 2 2 2 5 3 3" xfId="25345"/>
    <cellStyle name="RowTitles-Detail 2 2 2 2 2 5 3 3 2" xfId="25346"/>
    <cellStyle name="RowTitles-Detail 2 2 2 2 2 5 3 3 2 2" xfId="25347"/>
    <cellStyle name="RowTitles-Detail 2 2 2 2 2 5 3 4" xfId="25348"/>
    <cellStyle name="RowTitles-Detail 2 2 2 2 2 5 3 4 2" xfId="25349"/>
    <cellStyle name="RowTitles-Detail 2 2 2 2 2 5 3 5" xfId="25350"/>
    <cellStyle name="RowTitles-Detail 2 2 2 2 2 5 4" xfId="25351"/>
    <cellStyle name="RowTitles-Detail 2 2 2 2 2 5 4 2" xfId="25352"/>
    <cellStyle name="RowTitles-Detail 2 2 2 2 2 5 4 2 2" xfId="25353"/>
    <cellStyle name="RowTitles-Detail 2 2 2 2 2 5 4 3" xfId="25354"/>
    <cellStyle name="RowTitles-Detail 2 2 2 2 2 5 5" xfId="25355"/>
    <cellStyle name="RowTitles-Detail 2 2 2 2 2 5 5 2" xfId="25356"/>
    <cellStyle name="RowTitles-Detail 2 2 2 2 2 5 5 2 2" xfId="25357"/>
    <cellStyle name="RowTitles-Detail 2 2 2 2 2 5 6" xfId="25358"/>
    <cellStyle name="RowTitles-Detail 2 2 2 2 2 5 6 2" xfId="25359"/>
    <cellStyle name="RowTitles-Detail 2 2 2 2 2 5 7" xfId="25360"/>
    <cellStyle name="RowTitles-Detail 2 2 2 2 2 6" xfId="25361"/>
    <cellStyle name="RowTitles-Detail 2 2 2 2 2 6 2" xfId="25362"/>
    <cellStyle name="RowTitles-Detail 2 2 2 2 2 6 2 2" xfId="25363"/>
    <cellStyle name="RowTitles-Detail 2 2 2 2 2 6 2 2 2" xfId="25364"/>
    <cellStyle name="RowTitles-Detail 2 2 2 2 2 6 2 2 2 2" xfId="25365"/>
    <cellStyle name="RowTitles-Detail 2 2 2 2 2 6 2 2 3" xfId="25366"/>
    <cellStyle name="RowTitles-Detail 2 2 2 2 2 6 2 3" xfId="25367"/>
    <cellStyle name="RowTitles-Detail 2 2 2 2 2 6 2 3 2" xfId="25368"/>
    <cellStyle name="RowTitles-Detail 2 2 2 2 2 6 2 3 2 2" xfId="25369"/>
    <cellStyle name="RowTitles-Detail 2 2 2 2 2 6 2 4" xfId="25370"/>
    <cellStyle name="RowTitles-Detail 2 2 2 2 2 6 2 4 2" xfId="25371"/>
    <cellStyle name="RowTitles-Detail 2 2 2 2 2 6 2 5" xfId="25372"/>
    <cellStyle name="RowTitles-Detail 2 2 2 2 2 6 3" xfId="25373"/>
    <cellStyle name="RowTitles-Detail 2 2 2 2 2 6 3 2" xfId="25374"/>
    <cellStyle name="RowTitles-Detail 2 2 2 2 2 6 3 2 2" xfId="25375"/>
    <cellStyle name="RowTitles-Detail 2 2 2 2 2 6 3 2 2 2" xfId="25376"/>
    <cellStyle name="RowTitles-Detail 2 2 2 2 2 6 3 2 3" xfId="25377"/>
    <cellStyle name="RowTitles-Detail 2 2 2 2 2 6 3 3" xfId="25378"/>
    <cellStyle name="RowTitles-Detail 2 2 2 2 2 6 3 3 2" xfId="25379"/>
    <cellStyle name="RowTitles-Detail 2 2 2 2 2 6 3 3 2 2" xfId="25380"/>
    <cellStyle name="RowTitles-Detail 2 2 2 2 2 6 3 4" xfId="25381"/>
    <cellStyle name="RowTitles-Detail 2 2 2 2 2 6 3 4 2" xfId="25382"/>
    <cellStyle name="RowTitles-Detail 2 2 2 2 2 6 3 5" xfId="25383"/>
    <cellStyle name="RowTitles-Detail 2 2 2 2 2 6 4" xfId="25384"/>
    <cellStyle name="RowTitles-Detail 2 2 2 2 2 6 4 2" xfId="25385"/>
    <cellStyle name="RowTitles-Detail 2 2 2 2 2 6 4 2 2" xfId="25386"/>
    <cellStyle name="RowTitles-Detail 2 2 2 2 2 6 4 3" xfId="25387"/>
    <cellStyle name="RowTitles-Detail 2 2 2 2 2 6 5" xfId="25388"/>
    <cellStyle name="RowTitles-Detail 2 2 2 2 2 6 5 2" xfId="25389"/>
    <cellStyle name="RowTitles-Detail 2 2 2 2 2 6 5 2 2" xfId="25390"/>
    <cellStyle name="RowTitles-Detail 2 2 2 2 2 6 6" xfId="25391"/>
    <cellStyle name="RowTitles-Detail 2 2 2 2 2 6 6 2" xfId="25392"/>
    <cellStyle name="RowTitles-Detail 2 2 2 2 2 6 7" xfId="25393"/>
    <cellStyle name="RowTitles-Detail 2 2 2 2 2 7" xfId="25394"/>
    <cellStyle name="RowTitles-Detail 2 2 2 2 2 7 2" xfId="25395"/>
    <cellStyle name="RowTitles-Detail 2 2 2 2 2 7 2 2" xfId="25396"/>
    <cellStyle name="RowTitles-Detail 2 2 2 2 2 7 2 2 2" xfId="25397"/>
    <cellStyle name="RowTitles-Detail 2 2 2 2 2 7 2 3" xfId="25398"/>
    <cellStyle name="RowTitles-Detail 2 2 2 2 2 7 3" xfId="25399"/>
    <cellStyle name="RowTitles-Detail 2 2 2 2 2 7 3 2" xfId="25400"/>
    <cellStyle name="RowTitles-Detail 2 2 2 2 2 7 3 2 2" xfId="25401"/>
    <cellStyle name="RowTitles-Detail 2 2 2 2 2 7 4" xfId="25402"/>
    <cellStyle name="RowTitles-Detail 2 2 2 2 2 7 4 2" xfId="25403"/>
    <cellStyle name="RowTitles-Detail 2 2 2 2 2 7 5" xfId="25404"/>
    <cellStyle name="RowTitles-Detail 2 2 2 2 2 8" xfId="25405"/>
    <cellStyle name="RowTitles-Detail 2 2 2 2 2 8 2" xfId="25406"/>
    <cellStyle name="RowTitles-Detail 2 2 2 2 2 9" xfId="25407"/>
    <cellStyle name="RowTitles-Detail 2 2 2 2 2 9 2" xfId="25408"/>
    <cellStyle name="RowTitles-Detail 2 2 2 2 2 9 2 2" xfId="25409"/>
    <cellStyle name="RowTitles-Detail 2 2 2 2 2_STUD aligned by INSTIT" xfId="25410"/>
    <cellStyle name="RowTitles-Detail 2 2 2 2 3" xfId="25411"/>
    <cellStyle name="RowTitles-Detail 2 2 2 2 3 2" xfId="25412"/>
    <cellStyle name="RowTitles-Detail 2 2 2 2 3 2 2" xfId="25413"/>
    <cellStyle name="RowTitles-Detail 2 2 2 2 3 2 2 2" xfId="25414"/>
    <cellStyle name="RowTitles-Detail 2 2 2 2 3 2 2 2 2" xfId="25415"/>
    <cellStyle name="RowTitles-Detail 2 2 2 2 3 2 2 2 2 2" xfId="25416"/>
    <cellStyle name="RowTitles-Detail 2 2 2 2 3 2 2 2 3" xfId="25417"/>
    <cellStyle name="RowTitles-Detail 2 2 2 2 3 2 2 3" xfId="25418"/>
    <cellStyle name="RowTitles-Detail 2 2 2 2 3 2 2 3 2" xfId="25419"/>
    <cellStyle name="RowTitles-Detail 2 2 2 2 3 2 2 3 2 2" xfId="25420"/>
    <cellStyle name="RowTitles-Detail 2 2 2 2 3 2 2 4" xfId="25421"/>
    <cellStyle name="RowTitles-Detail 2 2 2 2 3 2 2 4 2" xfId="25422"/>
    <cellStyle name="RowTitles-Detail 2 2 2 2 3 2 2 5" xfId="25423"/>
    <cellStyle name="RowTitles-Detail 2 2 2 2 3 2 3" xfId="25424"/>
    <cellStyle name="RowTitles-Detail 2 2 2 2 3 2 3 2" xfId="25425"/>
    <cellStyle name="RowTitles-Detail 2 2 2 2 3 2 3 2 2" xfId="25426"/>
    <cellStyle name="RowTitles-Detail 2 2 2 2 3 2 3 2 2 2" xfId="25427"/>
    <cellStyle name="RowTitles-Detail 2 2 2 2 3 2 3 2 3" xfId="25428"/>
    <cellStyle name="RowTitles-Detail 2 2 2 2 3 2 3 3" xfId="25429"/>
    <cellStyle name="RowTitles-Detail 2 2 2 2 3 2 3 3 2" xfId="25430"/>
    <cellStyle name="RowTitles-Detail 2 2 2 2 3 2 3 3 2 2" xfId="25431"/>
    <cellStyle name="RowTitles-Detail 2 2 2 2 3 2 3 4" xfId="25432"/>
    <cellStyle name="RowTitles-Detail 2 2 2 2 3 2 3 4 2" xfId="25433"/>
    <cellStyle name="RowTitles-Detail 2 2 2 2 3 2 3 5" xfId="25434"/>
    <cellStyle name="RowTitles-Detail 2 2 2 2 3 2 4" xfId="25435"/>
    <cellStyle name="RowTitles-Detail 2 2 2 2 3 2 4 2" xfId="25436"/>
    <cellStyle name="RowTitles-Detail 2 2 2 2 3 2 5" xfId="25437"/>
    <cellStyle name="RowTitles-Detail 2 2 2 2 3 2 5 2" xfId="25438"/>
    <cellStyle name="RowTitles-Detail 2 2 2 2 3 2 5 2 2" xfId="25439"/>
    <cellStyle name="RowTitles-Detail 2 2 2 2 3 2 5 3" xfId="25440"/>
    <cellStyle name="RowTitles-Detail 2 2 2 2 3 2 6" xfId="25441"/>
    <cellStyle name="RowTitles-Detail 2 2 2 2 3 2 6 2" xfId="25442"/>
    <cellStyle name="RowTitles-Detail 2 2 2 2 3 2 6 2 2" xfId="25443"/>
    <cellStyle name="RowTitles-Detail 2 2 2 2 3 2 7" xfId="25444"/>
    <cellStyle name="RowTitles-Detail 2 2 2 2 3 2 7 2" xfId="25445"/>
    <cellStyle name="RowTitles-Detail 2 2 2 2 3 2 8" xfId="25446"/>
    <cellStyle name="RowTitles-Detail 2 2 2 2 3 3" xfId="25447"/>
    <cellStyle name="RowTitles-Detail 2 2 2 2 3 3 2" xfId="25448"/>
    <cellStyle name="RowTitles-Detail 2 2 2 2 3 3 2 2" xfId="25449"/>
    <cellStyle name="RowTitles-Detail 2 2 2 2 3 3 2 2 2" xfId="25450"/>
    <cellStyle name="RowTitles-Detail 2 2 2 2 3 3 2 2 2 2" xfId="25451"/>
    <cellStyle name="RowTitles-Detail 2 2 2 2 3 3 2 2 3" xfId="25452"/>
    <cellStyle name="RowTitles-Detail 2 2 2 2 3 3 2 3" xfId="25453"/>
    <cellStyle name="RowTitles-Detail 2 2 2 2 3 3 2 3 2" xfId="25454"/>
    <cellStyle name="RowTitles-Detail 2 2 2 2 3 3 2 3 2 2" xfId="25455"/>
    <cellStyle name="RowTitles-Detail 2 2 2 2 3 3 2 4" xfId="25456"/>
    <cellStyle name="RowTitles-Detail 2 2 2 2 3 3 2 4 2" xfId="25457"/>
    <cellStyle name="RowTitles-Detail 2 2 2 2 3 3 2 5" xfId="25458"/>
    <cellStyle name="RowTitles-Detail 2 2 2 2 3 3 3" xfId="25459"/>
    <cellStyle name="RowTitles-Detail 2 2 2 2 3 3 3 2" xfId="25460"/>
    <cellStyle name="RowTitles-Detail 2 2 2 2 3 3 3 2 2" xfId="25461"/>
    <cellStyle name="RowTitles-Detail 2 2 2 2 3 3 3 2 2 2" xfId="25462"/>
    <cellStyle name="RowTitles-Detail 2 2 2 2 3 3 3 2 3" xfId="25463"/>
    <cellStyle name="RowTitles-Detail 2 2 2 2 3 3 3 3" xfId="25464"/>
    <cellStyle name="RowTitles-Detail 2 2 2 2 3 3 3 3 2" xfId="25465"/>
    <cellStyle name="RowTitles-Detail 2 2 2 2 3 3 3 3 2 2" xfId="25466"/>
    <cellStyle name="RowTitles-Detail 2 2 2 2 3 3 3 4" xfId="25467"/>
    <cellStyle name="RowTitles-Detail 2 2 2 2 3 3 3 4 2" xfId="25468"/>
    <cellStyle name="RowTitles-Detail 2 2 2 2 3 3 3 5" xfId="25469"/>
    <cellStyle name="RowTitles-Detail 2 2 2 2 3 3 4" xfId="25470"/>
    <cellStyle name="RowTitles-Detail 2 2 2 2 3 3 4 2" xfId="25471"/>
    <cellStyle name="RowTitles-Detail 2 2 2 2 3 3 5" xfId="25472"/>
    <cellStyle name="RowTitles-Detail 2 2 2 2 3 3 5 2" xfId="25473"/>
    <cellStyle name="RowTitles-Detail 2 2 2 2 3 3 5 2 2" xfId="25474"/>
    <cellStyle name="RowTitles-Detail 2 2 2 2 3 4" xfId="25475"/>
    <cellStyle name="RowTitles-Detail 2 2 2 2 3 4 2" xfId="25476"/>
    <cellStyle name="RowTitles-Detail 2 2 2 2 3 4 2 2" xfId="25477"/>
    <cellStyle name="RowTitles-Detail 2 2 2 2 3 4 2 2 2" xfId="25478"/>
    <cellStyle name="RowTitles-Detail 2 2 2 2 3 4 2 2 2 2" xfId="25479"/>
    <cellStyle name="RowTitles-Detail 2 2 2 2 3 4 2 2 3" xfId="25480"/>
    <cellStyle name="RowTitles-Detail 2 2 2 2 3 4 2 3" xfId="25481"/>
    <cellStyle name="RowTitles-Detail 2 2 2 2 3 4 2 3 2" xfId="25482"/>
    <cellStyle name="RowTitles-Detail 2 2 2 2 3 4 2 3 2 2" xfId="25483"/>
    <cellStyle name="RowTitles-Detail 2 2 2 2 3 4 2 4" xfId="25484"/>
    <cellStyle name="RowTitles-Detail 2 2 2 2 3 4 2 4 2" xfId="25485"/>
    <cellStyle name="RowTitles-Detail 2 2 2 2 3 4 2 5" xfId="25486"/>
    <cellStyle name="RowTitles-Detail 2 2 2 2 3 4 3" xfId="25487"/>
    <cellStyle name="RowTitles-Detail 2 2 2 2 3 4 3 2" xfId="25488"/>
    <cellStyle name="RowTitles-Detail 2 2 2 2 3 4 3 2 2" xfId="25489"/>
    <cellStyle name="RowTitles-Detail 2 2 2 2 3 4 3 2 2 2" xfId="25490"/>
    <cellStyle name="RowTitles-Detail 2 2 2 2 3 4 3 2 3" xfId="25491"/>
    <cellStyle name="RowTitles-Detail 2 2 2 2 3 4 3 3" xfId="25492"/>
    <cellStyle name="RowTitles-Detail 2 2 2 2 3 4 3 3 2" xfId="25493"/>
    <cellStyle name="RowTitles-Detail 2 2 2 2 3 4 3 3 2 2" xfId="25494"/>
    <cellStyle name="RowTitles-Detail 2 2 2 2 3 4 3 4" xfId="25495"/>
    <cellStyle name="RowTitles-Detail 2 2 2 2 3 4 3 4 2" xfId="25496"/>
    <cellStyle name="RowTitles-Detail 2 2 2 2 3 4 3 5" xfId="25497"/>
    <cellStyle name="RowTitles-Detail 2 2 2 2 3 4 4" xfId="25498"/>
    <cellStyle name="RowTitles-Detail 2 2 2 2 3 4 4 2" xfId="25499"/>
    <cellStyle name="RowTitles-Detail 2 2 2 2 3 4 4 2 2" xfId="25500"/>
    <cellStyle name="RowTitles-Detail 2 2 2 2 3 4 4 3" xfId="25501"/>
    <cellStyle name="RowTitles-Detail 2 2 2 2 3 4 5" xfId="25502"/>
    <cellStyle name="RowTitles-Detail 2 2 2 2 3 4 5 2" xfId="25503"/>
    <cellStyle name="RowTitles-Detail 2 2 2 2 3 4 5 2 2" xfId="25504"/>
    <cellStyle name="RowTitles-Detail 2 2 2 2 3 4 6" xfId="25505"/>
    <cellStyle name="RowTitles-Detail 2 2 2 2 3 4 6 2" xfId="25506"/>
    <cellStyle name="RowTitles-Detail 2 2 2 2 3 4 7" xfId="25507"/>
    <cellStyle name="RowTitles-Detail 2 2 2 2 3 5" xfId="25508"/>
    <cellStyle name="RowTitles-Detail 2 2 2 2 3 5 2" xfId="25509"/>
    <cellStyle name="RowTitles-Detail 2 2 2 2 3 5 2 2" xfId="25510"/>
    <cellStyle name="RowTitles-Detail 2 2 2 2 3 5 2 2 2" xfId="25511"/>
    <cellStyle name="RowTitles-Detail 2 2 2 2 3 5 2 2 2 2" xfId="25512"/>
    <cellStyle name="RowTitles-Detail 2 2 2 2 3 5 2 2 3" xfId="25513"/>
    <cellStyle name="RowTitles-Detail 2 2 2 2 3 5 2 3" xfId="25514"/>
    <cellStyle name="RowTitles-Detail 2 2 2 2 3 5 2 3 2" xfId="25515"/>
    <cellStyle name="RowTitles-Detail 2 2 2 2 3 5 2 3 2 2" xfId="25516"/>
    <cellStyle name="RowTitles-Detail 2 2 2 2 3 5 2 4" xfId="25517"/>
    <cellStyle name="RowTitles-Detail 2 2 2 2 3 5 2 4 2" xfId="25518"/>
    <cellStyle name="RowTitles-Detail 2 2 2 2 3 5 2 5" xfId="25519"/>
    <cellStyle name="RowTitles-Detail 2 2 2 2 3 5 3" xfId="25520"/>
    <cellStyle name="RowTitles-Detail 2 2 2 2 3 5 3 2" xfId="25521"/>
    <cellStyle name="RowTitles-Detail 2 2 2 2 3 5 3 2 2" xfId="25522"/>
    <cellStyle name="RowTitles-Detail 2 2 2 2 3 5 3 2 2 2" xfId="25523"/>
    <cellStyle name="RowTitles-Detail 2 2 2 2 3 5 3 2 3" xfId="25524"/>
    <cellStyle name="RowTitles-Detail 2 2 2 2 3 5 3 3" xfId="25525"/>
    <cellStyle name="RowTitles-Detail 2 2 2 2 3 5 3 3 2" xfId="25526"/>
    <cellStyle name="RowTitles-Detail 2 2 2 2 3 5 3 3 2 2" xfId="25527"/>
    <cellStyle name="RowTitles-Detail 2 2 2 2 3 5 3 4" xfId="25528"/>
    <cellStyle name="RowTitles-Detail 2 2 2 2 3 5 3 4 2" xfId="25529"/>
    <cellStyle name="RowTitles-Detail 2 2 2 2 3 5 3 5" xfId="25530"/>
    <cellStyle name="RowTitles-Detail 2 2 2 2 3 5 4" xfId="25531"/>
    <cellStyle name="RowTitles-Detail 2 2 2 2 3 5 4 2" xfId="25532"/>
    <cellStyle name="RowTitles-Detail 2 2 2 2 3 5 4 2 2" xfId="25533"/>
    <cellStyle name="RowTitles-Detail 2 2 2 2 3 5 4 3" xfId="25534"/>
    <cellStyle name="RowTitles-Detail 2 2 2 2 3 5 5" xfId="25535"/>
    <cellStyle name="RowTitles-Detail 2 2 2 2 3 5 5 2" xfId="25536"/>
    <cellStyle name="RowTitles-Detail 2 2 2 2 3 5 5 2 2" xfId="25537"/>
    <cellStyle name="RowTitles-Detail 2 2 2 2 3 5 6" xfId="25538"/>
    <cellStyle name="RowTitles-Detail 2 2 2 2 3 5 6 2" xfId="25539"/>
    <cellStyle name="RowTitles-Detail 2 2 2 2 3 5 7" xfId="25540"/>
    <cellStyle name="RowTitles-Detail 2 2 2 2 3 6" xfId="25541"/>
    <cellStyle name="RowTitles-Detail 2 2 2 2 3 6 2" xfId="25542"/>
    <cellStyle name="RowTitles-Detail 2 2 2 2 3 6 2 2" xfId="25543"/>
    <cellStyle name="RowTitles-Detail 2 2 2 2 3 6 2 2 2" xfId="25544"/>
    <cellStyle name="RowTitles-Detail 2 2 2 2 3 6 2 2 2 2" xfId="25545"/>
    <cellStyle name="RowTitles-Detail 2 2 2 2 3 6 2 2 3" xfId="25546"/>
    <cellStyle name="RowTitles-Detail 2 2 2 2 3 6 2 3" xfId="25547"/>
    <cellStyle name="RowTitles-Detail 2 2 2 2 3 6 2 3 2" xfId="25548"/>
    <cellStyle name="RowTitles-Detail 2 2 2 2 3 6 2 3 2 2" xfId="25549"/>
    <cellStyle name="RowTitles-Detail 2 2 2 2 3 6 2 4" xfId="25550"/>
    <cellStyle name="RowTitles-Detail 2 2 2 2 3 6 2 4 2" xfId="25551"/>
    <cellStyle name="RowTitles-Detail 2 2 2 2 3 6 2 5" xfId="25552"/>
    <cellStyle name="RowTitles-Detail 2 2 2 2 3 6 3" xfId="25553"/>
    <cellStyle name="RowTitles-Detail 2 2 2 2 3 6 3 2" xfId="25554"/>
    <cellStyle name="RowTitles-Detail 2 2 2 2 3 6 3 2 2" xfId="25555"/>
    <cellStyle name="RowTitles-Detail 2 2 2 2 3 6 3 2 2 2" xfId="25556"/>
    <cellStyle name="RowTitles-Detail 2 2 2 2 3 6 3 2 3" xfId="25557"/>
    <cellStyle name="RowTitles-Detail 2 2 2 2 3 6 3 3" xfId="25558"/>
    <cellStyle name="RowTitles-Detail 2 2 2 2 3 6 3 3 2" xfId="25559"/>
    <cellStyle name="RowTitles-Detail 2 2 2 2 3 6 3 3 2 2" xfId="25560"/>
    <cellStyle name="RowTitles-Detail 2 2 2 2 3 6 3 4" xfId="25561"/>
    <cellStyle name="RowTitles-Detail 2 2 2 2 3 6 3 4 2" xfId="25562"/>
    <cellStyle name="RowTitles-Detail 2 2 2 2 3 6 3 5" xfId="25563"/>
    <cellStyle name="RowTitles-Detail 2 2 2 2 3 6 4" xfId="25564"/>
    <cellStyle name="RowTitles-Detail 2 2 2 2 3 6 4 2" xfId="25565"/>
    <cellStyle name="RowTitles-Detail 2 2 2 2 3 6 4 2 2" xfId="25566"/>
    <cellStyle name="RowTitles-Detail 2 2 2 2 3 6 4 3" xfId="25567"/>
    <cellStyle name="RowTitles-Detail 2 2 2 2 3 6 5" xfId="25568"/>
    <cellStyle name="RowTitles-Detail 2 2 2 2 3 6 5 2" xfId="25569"/>
    <cellStyle name="RowTitles-Detail 2 2 2 2 3 6 5 2 2" xfId="25570"/>
    <cellStyle name="RowTitles-Detail 2 2 2 2 3 6 6" xfId="25571"/>
    <cellStyle name="RowTitles-Detail 2 2 2 2 3 6 6 2" xfId="25572"/>
    <cellStyle name="RowTitles-Detail 2 2 2 2 3 6 7" xfId="25573"/>
    <cellStyle name="RowTitles-Detail 2 2 2 2 3 7" xfId="25574"/>
    <cellStyle name="RowTitles-Detail 2 2 2 2 3 7 2" xfId="25575"/>
    <cellStyle name="RowTitles-Detail 2 2 2 2 3 7 2 2" xfId="25576"/>
    <cellStyle name="RowTitles-Detail 2 2 2 2 3 7 2 2 2" xfId="25577"/>
    <cellStyle name="RowTitles-Detail 2 2 2 2 3 7 2 3" xfId="25578"/>
    <cellStyle name="RowTitles-Detail 2 2 2 2 3 7 3" xfId="25579"/>
    <cellStyle name="RowTitles-Detail 2 2 2 2 3 7 3 2" xfId="25580"/>
    <cellStyle name="RowTitles-Detail 2 2 2 2 3 7 3 2 2" xfId="25581"/>
    <cellStyle name="RowTitles-Detail 2 2 2 2 3 7 4" xfId="25582"/>
    <cellStyle name="RowTitles-Detail 2 2 2 2 3 7 4 2" xfId="25583"/>
    <cellStyle name="RowTitles-Detail 2 2 2 2 3 7 5" xfId="25584"/>
    <cellStyle name="RowTitles-Detail 2 2 2 2 3 8" xfId="25585"/>
    <cellStyle name="RowTitles-Detail 2 2 2 2 3 8 2" xfId="25586"/>
    <cellStyle name="RowTitles-Detail 2 2 2 2 3 8 2 2" xfId="25587"/>
    <cellStyle name="RowTitles-Detail 2 2 2 2 3 8 2 2 2" xfId="25588"/>
    <cellStyle name="RowTitles-Detail 2 2 2 2 3 8 2 3" xfId="25589"/>
    <cellStyle name="RowTitles-Detail 2 2 2 2 3 8 3" xfId="25590"/>
    <cellStyle name="RowTitles-Detail 2 2 2 2 3 8 3 2" xfId="25591"/>
    <cellStyle name="RowTitles-Detail 2 2 2 2 3 8 3 2 2" xfId="25592"/>
    <cellStyle name="RowTitles-Detail 2 2 2 2 3 8 4" xfId="25593"/>
    <cellStyle name="RowTitles-Detail 2 2 2 2 3 8 4 2" xfId="25594"/>
    <cellStyle name="RowTitles-Detail 2 2 2 2 3 8 5" xfId="25595"/>
    <cellStyle name="RowTitles-Detail 2 2 2 2 3 9" xfId="25596"/>
    <cellStyle name="RowTitles-Detail 2 2 2 2 3 9 2" xfId="25597"/>
    <cellStyle name="RowTitles-Detail 2 2 2 2 3 9 2 2" xfId="25598"/>
    <cellStyle name="RowTitles-Detail 2 2 2 2 3_STUD aligned by INSTIT" xfId="25599"/>
    <cellStyle name="RowTitles-Detail 2 2 2 2 4" xfId="25600"/>
    <cellStyle name="RowTitles-Detail 2 2 2 2 4 2" xfId="25601"/>
    <cellStyle name="RowTitles-Detail 2 2 2 2 4 2 2" xfId="25602"/>
    <cellStyle name="RowTitles-Detail 2 2 2 2 4 2 2 2" xfId="25603"/>
    <cellStyle name="RowTitles-Detail 2 2 2 2 4 2 2 2 2" xfId="25604"/>
    <cellStyle name="RowTitles-Detail 2 2 2 2 4 2 2 2 2 2" xfId="25605"/>
    <cellStyle name="RowTitles-Detail 2 2 2 2 4 2 2 2 3" xfId="25606"/>
    <cellStyle name="RowTitles-Detail 2 2 2 2 4 2 2 3" xfId="25607"/>
    <cellStyle name="RowTitles-Detail 2 2 2 2 4 2 2 3 2" xfId="25608"/>
    <cellStyle name="RowTitles-Detail 2 2 2 2 4 2 2 3 2 2" xfId="25609"/>
    <cellStyle name="RowTitles-Detail 2 2 2 2 4 2 2 4" xfId="25610"/>
    <cellStyle name="RowTitles-Detail 2 2 2 2 4 2 2 4 2" xfId="25611"/>
    <cellStyle name="RowTitles-Detail 2 2 2 2 4 2 2 5" xfId="25612"/>
    <cellStyle name="RowTitles-Detail 2 2 2 2 4 2 3" xfId="25613"/>
    <cellStyle name="RowTitles-Detail 2 2 2 2 4 2 3 2" xfId="25614"/>
    <cellStyle name="RowTitles-Detail 2 2 2 2 4 2 3 2 2" xfId="25615"/>
    <cellStyle name="RowTitles-Detail 2 2 2 2 4 2 3 2 2 2" xfId="25616"/>
    <cellStyle name="RowTitles-Detail 2 2 2 2 4 2 3 2 3" xfId="25617"/>
    <cellStyle name="RowTitles-Detail 2 2 2 2 4 2 3 3" xfId="25618"/>
    <cellStyle name="RowTitles-Detail 2 2 2 2 4 2 3 3 2" xfId="25619"/>
    <cellStyle name="RowTitles-Detail 2 2 2 2 4 2 3 3 2 2" xfId="25620"/>
    <cellStyle name="RowTitles-Detail 2 2 2 2 4 2 3 4" xfId="25621"/>
    <cellStyle name="RowTitles-Detail 2 2 2 2 4 2 3 4 2" xfId="25622"/>
    <cellStyle name="RowTitles-Detail 2 2 2 2 4 2 3 5" xfId="25623"/>
    <cellStyle name="RowTitles-Detail 2 2 2 2 4 2 4" xfId="25624"/>
    <cellStyle name="RowTitles-Detail 2 2 2 2 4 2 4 2" xfId="25625"/>
    <cellStyle name="RowTitles-Detail 2 2 2 2 4 2 5" xfId="25626"/>
    <cellStyle name="RowTitles-Detail 2 2 2 2 4 2 5 2" xfId="25627"/>
    <cellStyle name="RowTitles-Detail 2 2 2 2 4 2 5 2 2" xfId="25628"/>
    <cellStyle name="RowTitles-Detail 2 2 2 2 4 2 5 3" xfId="25629"/>
    <cellStyle name="RowTitles-Detail 2 2 2 2 4 2 6" xfId="25630"/>
    <cellStyle name="RowTitles-Detail 2 2 2 2 4 2 6 2" xfId="25631"/>
    <cellStyle name="RowTitles-Detail 2 2 2 2 4 2 6 2 2" xfId="25632"/>
    <cellStyle name="RowTitles-Detail 2 2 2 2 4 3" xfId="25633"/>
    <cellStyle name="RowTitles-Detail 2 2 2 2 4 3 2" xfId="25634"/>
    <cellStyle name="RowTitles-Detail 2 2 2 2 4 3 2 2" xfId="25635"/>
    <cellStyle name="RowTitles-Detail 2 2 2 2 4 3 2 2 2" xfId="25636"/>
    <cellStyle name="RowTitles-Detail 2 2 2 2 4 3 2 2 2 2" xfId="25637"/>
    <cellStyle name="RowTitles-Detail 2 2 2 2 4 3 2 2 3" xfId="25638"/>
    <cellStyle name="RowTitles-Detail 2 2 2 2 4 3 2 3" xfId="25639"/>
    <cellStyle name="RowTitles-Detail 2 2 2 2 4 3 2 3 2" xfId="25640"/>
    <cellStyle name="RowTitles-Detail 2 2 2 2 4 3 2 3 2 2" xfId="25641"/>
    <cellStyle name="RowTitles-Detail 2 2 2 2 4 3 2 4" xfId="25642"/>
    <cellStyle name="RowTitles-Detail 2 2 2 2 4 3 2 4 2" xfId="25643"/>
    <cellStyle name="RowTitles-Detail 2 2 2 2 4 3 2 5" xfId="25644"/>
    <cellStyle name="RowTitles-Detail 2 2 2 2 4 3 3" xfId="25645"/>
    <cellStyle name="RowTitles-Detail 2 2 2 2 4 3 3 2" xfId="25646"/>
    <cellStyle name="RowTitles-Detail 2 2 2 2 4 3 3 2 2" xfId="25647"/>
    <cellStyle name="RowTitles-Detail 2 2 2 2 4 3 3 2 2 2" xfId="25648"/>
    <cellStyle name="RowTitles-Detail 2 2 2 2 4 3 3 2 3" xfId="25649"/>
    <cellStyle name="RowTitles-Detail 2 2 2 2 4 3 3 3" xfId="25650"/>
    <cellStyle name="RowTitles-Detail 2 2 2 2 4 3 3 3 2" xfId="25651"/>
    <cellStyle name="RowTitles-Detail 2 2 2 2 4 3 3 3 2 2" xfId="25652"/>
    <cellStyle name="RowTitles-Detail 2 2 2 2 4 3 3 4" xfId="25653"/>
    <cellStyle name="RowTitles-Detail 2 2 2 2 4 3 3 4 2" xfId="25654"/>
    <cellStyle name="RowTitles-Detail 2 2 2 2 4 3 3 5" xfId="25655"/>
    <cellStyle name="RowTitles-Detail 2 2 2 2 4 3 4" xfId="25656"/>
    <cellStyle name="RowTitles-Detail 2 2 2 2 4 3 4 2" xfId="25657"/>
    <cellStyle name="RowTitles-Detail 2 2 2 2 4 3 5" xfId="25658"/>
    <cellStyle name="RowTitles-Detail 2 2 2 2 4 3 5 2" xfId="25659"/>
    <cellStyle name="RowTitles-Detail 2 2 2 2 4 3 5 2 2" xfId="25660"/>
    <cellStyle name="RowTitles-Detail 2 2 2 2 4 3 6" xfId="25661"/>
    <cellStyle name="RowTitles-Detail 2 2 2 2 4 3 6 2" xfId="25662"/>
    <cellStyle name="RowTitles-Detail 2 2 2 2 4 3 7" xfId="25663"/>
    <cellStyle name="RowTitles-Detail 2 2 2 2 4 4" xfId="25664"/>
    <cellStyle name="RowTitles-Detail 2 2 2 2 4 4 2" xfId="25665"/>
    <cellStyle name="RowTitles-Detail 2 2 2 2 4 4 2 2" xfId="25666"/>
    <cellStyle name="RowTitles-Detail 2 2 2 2 4 4 2 2 2" xfId="25667"/>
    <cellStyle name="RowTitles-Detail 2 2 2 2 4 4 2 2 2 2" xfId="25668"/>
    <cellStyle name="RowTitles-Detail 2 2 2 2 4 4 2 2 3" xfId="25669"/>
    <cellStyle name="RowTitles-Detail 2 2 2 2 4 4 2 3" xfId="25670"/>
    <cellStyle name="RowTitles-Detail 2 2 2 2 4 4 2 3 2" xfId="25671"/>
    <cellStyle name="RowTitles-Detail 2 2 2 2 4 4 2 3 2 2" xfId="25672"/>
    <cellStyle name="RowTitles-Detail 2 2 2 2 4 4 2 4" xfId="25673"/>
    <cellStyle name="RowTitles-Detail 2 2 2 2 4 4 2 4 2" xfId="25674"/>
    <cellStyle name="RowTitles-Detail 2 2 2 2 4 4 2 5" xfId="25675"/>
    <cellStyle name="RowTitles-Detail 2 2 2 2 4 4 3" xfId="25676"/>
    <cellStyle name="RowTitles-Detail 2 2 2 2 4 4 3 2" xfId="25677"/>
    <cellStyle name="RowTitles-Detail 2 2 2 2 4 4 3 2 2" xfId="25678"/>
    <cellStyle name="RowTitles-Detail 2 2 2 2 4 4 3 2 2 2" xfId="25679"/>
    <cellStyle name="RowTitles-Detail 2 2 2 2 4 4 3 2 3" xfId="25680"/>
    <cellStyle name="RowTitles-Detail 2 2 2 2 4 4 3 3" xfId="25681"/>
    <cellStyle name="RowTitles-Detail 2 2 2 2 4 4 3 3 2" xfId="25682"/>
    <cellStyle name="RowTitles-Detail 2 2 2 2 4 4 3 3 2 2" xfId="25683"/>
    <cellStyle name="RowTitles-Detail 2 2 2 2 4 4 3 4" xfId="25684"/>
    <cellStyle name="RowTitles-Detail 2 2 2 2 4 4 3 4 2" xfId="25685"/>
    <cellStyle name="RowTitles-Detail 2 2 2 2 4 4 3 5" xfId="25686"/>
    <cellStyle name="RowTitles-Detail 2 2 2 2 4 4 4" xfId="25687"/>
    <cellStyle name="RowTitles-Detail 2 2 2 2 4 4 4 2" xfId="25688"/>
    <cellStyle name="RowTitles-Detail 2 2 2 2 4 4 5" xfId="25689"/>
    <cellStyle name="RowTitles-Detail 2 2 2 2 4 4 5 2" xfId="25690"/>
    <cellStyle name="RowTitles-Detail 2 2 2 2 4 4 5 2 2" xfId="25691"/>
    <cellStyle name="RowTitles-Detail 2 2 2 2 4 4 5 3" xfId="25692"/>
    <cellStyle name="RowTitles-Detail 2 2 2 2 4 4 6" xfId="25693"/>
    <cellStyle name="RowTitles-Detail 2 2 2 2 4 4 6 2" xfId="25694"/>
    <cellStyle name="RowTitles-Detail 2 2 2 2 4 4 6 2 2" xfId="25695"/>
    <cellStyle name="RowTitles-Detail 2 2 2 2 4 4 7" xfId="25696"/>
    <cellStyle name="RowTitles-Detail 2 2 2 2 4 4 7 2" xfId="25697"/>
    <cellStyle name="RowTitles-Detail 2 2 2 2 4 4 8" xfId="25698"/>
    <cellStyle name="RowTitles-Detail 2 2 2 2 4 5" xfId="25699"/>
    <cellStyle name="RowTitles-Detail 2 2 2 2 4 5 2" xfId="25700"/>
    <cellStyle name="RowTitles-Detail 2 2 2 2 4 5 2 2" xfId="25701"/>
    <cellStyle name="RowTitles-Detail 2 2 2 2 4 5 2 2 2" xfId="25702"/>
    <cellStyle name="RowTitles-Detail 2 2 2 2 4 5 2 2 2 2" xfId="25703"/>
    <cellStyle name="RowTitles-Detail 2 2 2 2 4 5 2 2 3" xfId="25704"/>
    <cellStyle name="RowTitles-Detail 2 2 2 2 4 5 2 3" xfId="25705"/>
    <cellStyle name="RowTitles-Detail 2 2 2 2 4 5 2 3 2" xfId="25706"/>
    <cellStyle name="RowTitles-Detail 2 2 2 2 4 5 2 3 2 2" xfId="25707"/>
    <cellStyle name="RowTitles-Detail 2 2 2 2 4 5 2 4" xfId="25708"/>
    <cellStyle name="RowTitles-Detail 2 2 2 2 4 5 2 4 2" xfId="25709"/>
    <cellStyle name="RowTitles-Detail 2 2 2 2 4 5 2 5" xfId="25710"/>
    <cellStyle name="RowTitles-Detail 2 2 2 2 4 5 3" xfId="25711"/>
    <cellStyle name="RowTitles-Detail 2 2 2 2 4 5 3 2" xfId="25712"/>
    <cellStyle name="RowTitles-Detail 2 2 2 2 4 5 3 2 2" xfId="25713"/>
    <cellStyle name="RowTitles-Detail 2 2 2 2 4 5 3 2 2 2" xfId="25714"/>
    <cellStyle name="RowTitles-Detail 2 2 2 2 4 5 3 2 3" xfId="25715"/>
    <cellStyle name="RowTitles-Detail 2 2 2 2 4 5 3 3" xfId="25716"/>
    <cellStyle name="RowTitles-Detail 2 2 2 2 4 5 3 3 2" xfId="25717"/>
    <cellStyle name="RowTitles-Detail 2 2 2 2 4 5 3 3 2 2" xfId="25718"/>
    <cellStyle name="RowTitles-Detail 2 2 2 2 4 5 3 4" xfId="25719"/>
    <cellStyle name="RowTitles-Detail 2 2 2 2 4 5 3 4 2" xfId="25720"/>
    <cellStyle name="RowTitles-Detail 2 2 2 2 4 5 3 5" xfId="25721"/>
    <cellStyle name="RowTitles-Detail 2 2 2 2 4 5 4" xfId="25722"/>
    <cellStyle name="RowTitles-Detail 2 2 2 2 4 5 4 2" xfId="25723"/>
    <cellStyle name="RowTitles-Detail 2 2 2 2 4 5 4 2 2" xfId="25724"/>
    <cellStyle name="RowTitles-Detail 2 2 2 2 4 5 4 3" xfId="25725"/>
    <cellStyle name="RowTitles-Detail 2 2 2 2 4 5 5" xfId="25726"/>
    <cellStyle name="RowTitles-Detail 2 2 2 2 4 5 5 2" xfId="25727"/>
    <cellStyle name="RowTitles-Detail 2 2 2 2 4 5 5 2 2" xfId="25728"/>
    <cellStyle name="RowTitles-Detail 2 2 2 2 4 5 6" xfId="25729"/>
    <cellStyle name="RowTitles-Detail 2 2 2 2 4 5 6 2" xfId="25730"/>
    <cellStyle name="RowTitles-Detail 2 2 2 2 4 5 7" xfId="25731"/>
    <cellStyle name="RowTitles-Detail 2 2 2 2 4 6" xfId="25732"/>
    <cellStyle name="RowTitles-Detail 2 2 2 2 4 6 2" xfId="25733"/>
    <cellStyle name="RowTitles-Detail 2 2 2 2 4 6 2 2" xfId="25734"/>
    <cellStyle name="RowTitles-Detail 2 2 2 2 4 6 2 2 2" xfId="25735"/>
    <cellStyle name="RowTitles-Detail 2 2 2 2 4 6 2 2 2 2" xfId="25736"/>
    <cellStyle name="RowTitles-Detail 2 2 2 2 4 6 2 2 3" xfId="25737"/>
    <cellStyle name="RowTitles-Detail 2 2 2 2 4 6 2 3" xfId="25738"/>
    <cellStyle name="RowTitles-Detail 2 2 2 2 4 6 2 3 2" xfId="25739"/>
    <cellStyle name="RowTitles-Detail 2 2 2 2 4 6 2 3 2 2" xfId="25740"/>
    <cellStyle name="RowTitles-Detail 2 2 2 2 4 6 2 4" xfId="25741"/>
    <cellStyle name="RowTitles-Detail 2 2 2 2 4 6 2 4 2" xfId="25742"/>
    <cellStyle name="RowTitles-Detail 2 2 2 2 4 6 2 5" xfId="25743"/>
    <cellStyle name="RowTitles-Detail 2 2 2 2 4 6 3" xfId="25744"/>
    <cellStyle name="RowTitles-Detail 2 2 2 2 4 6 3 2" xfId="25745"/>
    <cellStyle name="RowTitles-Detail 2 2 2 2 4 6 3 2 2" xfId="25746"/>
    <cellStyle name="RowTitles-Detail 2 2 2 2 4 6 3 2 2 2" xfId="25747"/>
    <cellStyle name="RowTitles-Detail 2 2 2 2 4 6 3 2 3" xfId="25748"/>
    <cellStyle name="RowTitles-Detail 2 2 2 2 4 6 3 3" xfId="25749"/>
    <cellStyle name="RowTitles-Detail 2 2 2 2 4 6 3 3 2" xfId="25750"/>
    <cellStyle name="RowTitles-Detail 2 2 2 2 4 6 3 3 2 2" xfId="25751"/>
    <cellStyle name="RowTitles-Detail 2 2 2 2 4 6 3 4" xfId="25752"/>
    <cellStyle name="RowTitles-Detail 2 2 2 2 4 6 3 4 2" xfId="25753"/>
    <cellStyle name="RowTitles-Detail 2 2 2 2 4 6 3 5" xfId="25754"/>
    <cellStyle name="RowTitles-Detail 2 2 2 2 4 6 4" xfId="25755"/>
    <cellStyle name="RowTitles-Detail 2 2 2 2 4 6 4 2" xfId="25756"/>
    <cellStyle name="RowTitles-Detail 2 2 2 2 4 6 4 2 2" xfId="25757"/>
    <cellStyle name="RowTitles-Detail 2 2 2 2 4 6 4 3" xfId="25758"/>
    <cellStyle name="RowTitles-Detail 2 2 2 2 4 6 5" xfId="25759"/>
    <cellStyle name="RowTitles-Detail 2 2 2 2 4 6 5 2" xfId="25760"/>
    <cellStyle name="RowTitles-Detail 2 2 2 2 4 6 5 2 2" xfId="25761"/>
    <cellStyle name="RowTitles-Detail 2 2 2 2 4 6 6" xfId="25762"/>
    <cellStyle name="RowTitles-Detail 2 2 2 2 4 6 6 2" xfId="25763"/>
    <cellStyle name="RowTitles-Detail 2 2 2 2 4 6 7" xfId="25764"/>
    <cellStyle name="RowTitles-Detail 2 2 2 2 4 7" xfId="25765"/>
    <cellStyle name="RowTitles-Detail 2 2 2 2 4 7 2" xfId="25766"/>
    <cellStyle name="RowTitles-Detail 2 2 2 2 4 7 2 2" xfId="25767"/>
    <cellStyle name="RowTitles-Detail 2 2 2 2 4 7 2 2 2" xfId="25768"/>
    <cellStyle name="RowTitles-Detail 2 2 2 2 4 7 2 3" xfId="25769"/>
    <cellStyle name="RowTitles-Detail 2 2 2 2 4 7 3" xfId="25770"/>
    <cellStyle name="RowTitles-Detail 2 2 2 2 4 7 3 2" xfId="25771"/>
    <cellStyle name="RowTitles-Detail 2 2 2 2 4 7 3 2 2" xfId="25772"/>
    <cellStyle name="RowTitles-Detail 2 2 2 2 4 7 4" xfId="25773"/>
    <cellStyle name="RowTitles-Detail 2 2 2 2 4 7 4 2" xfId="25774"/>
    <cellStyle name="RowTitles-Detail 2 2 2 2 4 7 5" xfId="25775"/>
    <cellStyle name="RowTitles-Detail 2 2 2 2 4 8" xfId="25776"/>
    <cellStyle name="RowTitles-Detail 2 2 2 2 4 8 2" xfId="25777"/>
    <cellStyle name="RowTitles-Detail 2 2 2 2 4 9" xfId="25778"/>
    <cellStyle name="RowTitles-Detail 2 2 2 2 4 9 2" xfId="25779"/>
    <cellStyle name="RowTitles-Detail 2 2 2 2 4 9 2 2" xfId="25780"/>
    <cellStyle name="RowTitles-Detail 2 2 2 2 4_STUD aligned by INSTIT" xfId="25781"/>
    <cellStyle name="RowTitles-Detail 2 2 2 2 5" xfId="25782"/>
    <cellStyle name="RowTitles-Detail 2 2 2 2 5 2" xfId="25783"/>
    <cellStyle name="RowTitles-Detail 2 2 2 2 5 2 2" xfId="25784"/>
    <cellStyle name="RowTitles-Detail 2 2 2 2 5 2 2 2" xfId="25785"/>
    <cellStyle name="RowTitles-Detail 2 2 2 2 5 2 2 2 2" xfId="25786"/>
    <cellStyle name="RowTitles-Detail 2 2 2 2 5 2 2 3" xfId="25787"/>
    <cellStyle name="RowTitles-Detail 2 2 2 2 5 2 3" xfId="25788"/>
    <cellStyle name="RowTitles-Detail 2 2 2 2 5 2 3 2" xfId="25789"/>
    <cellStyle name="RowTitles-Detail 2 2 2 2 5 2 3 2 2" xfId="25790"/>
    <cellStyle name="RowTitles-Detail 2 2 2 2 5 2 4" xfId="25791"/>
    <cellStyle name="RowTitles-Detail 2 2 2 2 5 2 4 2" xfId="25792"/>
    <cellStyle name="RowTitles-Detail 2 2 2 2 5 2 5" xfId="25793"/>
    <cellStyle name="RowTitles-Detail 2 2 2 2 5 3" xfId="25794"/>
    <cellStyle name="RowTitles-Detail 2 2 2 2 5 3 2" xfId="25795"/>
    <cellStyle name="RowTitles-Detail 2 2 2 2 5 3 2 2" xfId="25796"/>
    <cellStyle name="RowTitles-Detail 2 2 2 2 5 3 2 2 2" xfId="25797"/>
    <cellStyle name="RowTitles-Detail 2 2 2 2 5 3 2 3" xfId="25798"/>
    <cellStyle name="RowTitles-Detail 2 2 2 2 5 3 3" xfId="25799"/>
    <cellStyle name="RowTitles-Detail 2 2 2 2 5 3 3 2" xfId="25800"/>
    <cellStyle name="RowTitles-Detail 2 2 2 2 5 3 3 2 2" xfId="25801"/>
    <cellStyle name="RowTitles-Detail 2 2 2 2 5 3 4" xfId="25802"/>
    <cellStyle name="RowTitles-Detail 2 2 2 2 5 3 4 2" xfId="25803"/>
    <cellStyle name="RowTitles-Detail 2 2 2 2 5 3 5" xfId="25804"/>
    <cellStyle name="RowTitles-Detail 2 2 2 2 5 4" xfId="25805"/>
    <cellStyle name="RowTitles-Detail 2 2 2 2 5 4 2" xfId="25806"/>
    <cellStyle name="RowTitles-Detail 2 2 2 2 5 5" xfId="25807"/>
    <cellStyle name="RowTitles-Detail 2 2 2 2 5 5 2" xfId="25808"/>
    <cellStyle name="RowTitles-Detail 2 2 2 2 5 5 2 2" xfId="25809"/>
    <cellStyle name="RowTitles-Detail 2 2 2 2 5 5 3" xfId="25810"/>
    <cellStyle name="RowTitles-Detail 2 2 2 2 5 6" xfId="25811"/>
    <cellStyle name="RowTitles-Detail 2 2 2 2 5 6 2" xfId="25812"/>
    <cellStyle name="RowTitles-Detail 2 2 2 2 5 6 2 2" xfId="25813"/>
    <cellStyle name="RowTitles-Detail 2 2 2 2 6" xfId="25814"/>
    <cellStyle name="RowTitles-Detail 2 2 2 2 6 2" xfId="25815"/>
    <cellStyle name="RowTitles-Detail 2 2 2 2 6 2 2" xfId="25816"/>
    <cellStyle name="RowTitles-Detail 2 2 2 2 6 2 2 2" xfId="25817"/>
    <cellStyle name="RowTitles-Detail 2 2 2 2 6 2 2 2 2" xfId="25818"/>
    <cellStyle name="RowTitles-Detail 2 2 2 2 6 2 2 3" xfId="25819"/>
    <cellStyle name="RowTitles-Detail 2 2 2 2 6 2 3" xfId="25820"/>
    <cellStyle name="RowTitles-Detail 2 2 2 2 6 2 3 2" xfId="25821"/>
    <cellStyle name="RowTitles-Detail 2 2 2 2 6 2 3 2 2" xfId="25822"/>
    <cellStyle name="RowTitles-Detail 2 2 2 2 6 2 4" xfId="25823"/>
    <cellStyle name="RowTitles-Detail 2 2 2 2 6 2 4 2" xfId="25824"/>
    <cellStyle name="RowTitles-Detail 2 2 2 2 6 2 5" xfId="25825"/>
    <cellStyle name="RowTitles-Detail 2 2 2 2 6 3" xfId="25826"/>
    <cellStyle name="RowTitles-Detail 2 2 2 2 6 3 2" xfId="25827"/>
    <cellStyle name="RowTitles-Detail 2 2 2 2 6 3 2 2" xfId="25828"/>
    <cellStyle name="RowTitles-Detail 2 2 2 2 6 3 2 2 2" xfId="25829"/>
    <cellStyle name="RowTitles-Detail 2 2 2 2 6 3 2 3" xfId="25830"/>
    <cellStyle name="RowTitles-Detail 2 2 2 2 6 3 3" xfId="25831"/>
    <cellStyle name="RowTitles-Detail 2 2 2 2 6 3 3 2" xfId="25832"/>
    <cellStyle name="RowTitles-Detail 2 2 2 2 6 3 3 2 2" xfId="25833"/>
    <cellStyle name="RowTitles-Detail 2 2 2 2 6 3 4" xfId="25834"/>
    <cellStyle name="RowTitles-Detail 2 2 2 2 6 3 4 2" xfId="25835"/>
    <cellStyle name="RowTitles-Detail 2 2 2 2 6 3 5" xfId="25836"/>
    <cellStyle name="RowTitles-Detail 2 2 2 2 6 4" xfId="25837"/>
    <cellStyle name="RowTitles-Detail 2 2 2 2 6 4 2" xfId="25838"/>
    <cellStyle name="RowTitles-Detail 2 2 2 2 6 5" xfId="25839"/>
    <cellStyle name="RowTitles-Detail 2 2 2 2 6 5 2" xfId="25840"/>
    <cellStyle name="RowTitles-Detail 2 2 2 2 6 5 2 2" xfId="25841"/>
    <cellStyle name="RowTitles-Detail 2 2 2 2 6 6" xfId="25842"/>
    <cellStyle name="RowTitles-Detail 2 2 2 2 6 6 2" xfId="25843"/>
    <cellStyle name="RowTitles-Detail 2 2 2 2 6 7" xfId="25844"/>
    <cellStyle name="RowTitles-Detail 2 2 2 2 7" xfId="25845"/>
    <cellStyle name="RowTitles-Detail 2 2 2 2 7 2" xfId="25846"/>
    <cellStyle name="RowTitles-Detail 2 2 2 2 7 2 2" xfId="25847"/>
    <cellStyle name="RowTitles-Detail 2 2 2 2 7 2 2 2" xfId="25848"/>
    <cellStyle name="RowTitles-Detail 2 2 2 2 7 2 2 2 2" xfId="25849"/>
    <cellStyle name="RowTitles-Detail 2 2 2 2 7 2 2 3" xfId="25850"/>
    <cellStyle name="RowTitles-Detail 2 2 2 2 7 2 3" xfId="25851"/>
    <cellStyle name="RowTitles-Detail 2 2 2 2 7 2 3 2" xfId="25852"/>
    <cellStyle name="RowTitles-Detail 2 2 2 2 7 2 3 2 2" xfId="25853"/>
    <cellStyle name="RowTitles-Detail 2 2 2 2 7 2 4" xfId="25854"/>
    <cellStyle name="RowTitles-Detail 2 2 2 2 7 2 4 2" xfId="25855"/>
    <cellStyle name="RowTitles-Detail 2 2 2 2 7 2 5" xfId="25856"/>
    <cellStyle name="RowTitles-Detail 2 2 2 2 7 3" xfId="25857"/>
    <cellStyle name="RowTitles-Detail 2 2 2 2 7 3 2" xfId="25858"/>
    <cellStyle name="RowTitles-Detail 2 2 2 2 7 3 2 2" xfId="25859"/>
    <cellStyle name="RowTitles-Detail 2 2 2 2 7 3 2 2 2" xfId="25860"/>
    <cellStyle name="RowTitles-Detail 2 2 2 2 7 3 2 3" xfId="25861"/>
    <cellStyle name="RowTitles-Detail 2 2 2 2 7 3 3" xfId="25862"/>
    <cellStyle name="RowTitles-Detail 2 2 2 2 7 3 3 2" xfId="25863"/>
    <cellStyle name="RowTitles-Detail 2 2 2 2 7 3 3 2 2" xfId="25864"/>
    <cellStyle name="RowTitles-Detail 2 2 2 2 7 3 4" xfId="25865"/>
    <cellStyle name="RowTitles-Detail 2 2 2 2 7 3 4 2" xfId="25866"/>
    <cellStyle name="RowTitles-Detail 2 2 2 2 7 3 5" xfId="25867"/>
    <cellStyle name="RowTitles-Detail 2 2 2 2 7 4" xfId="25868"/>
    <cellStyle name="RowTitles-Detail 2 2 2 2 7 4 2" xfId="25869"/>
    <cellStyle name="RowTitles-Detail 2 2 2 2 7 5" xfId="25870"/>
    <cellStyle name="RowTitles-Detail 2 2 2 2 7 5 2" xfId="25871"/>
    <cellStyle name="RowTitles-Detail 2 2 2 2 7 5 2 2" xfId="25872"/>
    <cellStyle name="RowTitles-Detail 2 2 2 2 7 5 3" xfId="25873"/>
    <cellStyle name="RowTitles-Detail 2 2 2 2 7 6" xfId="25874"/>
    <cellStyle name="RowTitles-Detail 2 2 2 2 7 6 2" xfId="25875"/>
    <cellStyle name="RowTitles-Detail 2 2 2 2 7 6 2 2" xfId="25876"/>
    <cellStyle name="RowTitles-Detail 2 2 2 2 7 7" xfId="25877"/>
    <cellStyle name="RowTitles-Detail 2 2 2 2 7 7 2" xfId="25878"/>
    <cellStyle name="RowTitles-Detail 2 2 2 2 7 8" xfId="25879"/>
    <cellStyle name="RowTitles-Detail 2 2 2 2 8" xfId="25880"/>
    <cellStyle name="RowTitles-Detail 2 2 2 2 8 2" xfId="25881"/>
    <cellStyle name="RowTitles-Detail 2 2 2 2 8 2 2" xfId="25882"/>
    <cellStyle name="RowTitles-Detail 2 2 2 2 8 2 2 2" xfId="25883"/>
    <cellStyle name="RowTitles-Detail 2 2 2 2 8 2 2 2 2" xfId="25884"/>
    <cellStyle name="RowTitles-Detail 2 2 2 2 8 2 2 3" xfId="25885"/>
    <cellStyle name="RowTitles-Detail 2 2 2 2 8 2 3" xfId="25886"/>
    <cellStyle name="RowTitles-Detail 2 2 2 2 8 2 3 2" xfId="25887"/>
    <cellStyle name="RowTitles-Detail 2 2 2 2 8 2 3 2 2" xfId="25888"/>
    <cellStyle name="RowTitles-Detail 2 2 2 2 8 2 4" xfId="25889"/>
    <cellStyle name="RowTitles-Detail 2 2 2 2 8 2 4 2" xfId="25890"/>
    <cellStyle name="RowTitles-Detail 2 2 2 2 8 2 5" xfId="25891"/>
    <cellStyle name="RowTitles-Detail 2 2 2 2 8 3" xfId="25892"/>
    <cellStyle name="RowTitles-Detail 2 2 2 2 8 3 2" xfId="25893"/>
    <cellStyle name="RowTitles-Detail 2 2 2 2 8 3 2 2" xfId="25894"/>
    <cellStyle name="RowTitles-Detail 2 2 2 2 8 3 2 2 2" xfId="25895"/>
    <cellStyle name="RowTitles-Detail 2 2 2 2 8 3 2 3" xfId="25896"/>
    <cellStyle name="RowTitles-Detail 2 2 2 2 8 3 3" xfId="25897"/>
    <cellStyle name="RowTitles-Detail 2 2 2 2 8 3 3 2" xfId="25898"/>
    <cellStyle name="RowTitles-Detail 2 2 2 2 8 3 3 2 2" xfId="25899"/>
    <cellStyle name="RowTitles-Detail 2 2 2 2 8 3 4" xfId="25900"/>
    <cellStyle name="RowTitles-Detail 2 2 2 2 8 3 4 2" xfId="25901"/>
    <cellStyle name="RowTitles-Detail 2 2 2 2 8 3 5" xfId="25902"/>
    <cellStyle name="RowTitles-Detail 2 2 2 2 8 4" xfId="25903"/>
    <cellStyle name="RowTitles-Detail 2 2 2 2 8 4 2" xfId="25904"/>
    <cellStyle name="RowTitles-Detail 2 2 2 2 8 4 2 2" xfId="25905"/>
    <cellStyle name="RowTitles-Detail 2 2 2 2 8 4 3" xfId="25906"/>
    <cellStyle name="RowTitles-Detail 2 2 2 2 8 5" xfId="25907"/>
    <cellStyle name="RowTitles-Detail 2 2 2 2 8 5 2" xfId="25908"/>
    <cellStyle name="RowTitles-Detail 2 2 2 2 8 5 2 2" xfId="25909"/>
    <cellStyle name="RowTitles-Detail 2 2 2 2 8 6" xfId="25910"/>
    <cellStyle name="RowTitles-Detail 2 2 2 2 8 6 2" xfId="25911"/>
    <cellStyle name="RowTitles-Detail 2 2 2 2 8 7" xfId="25912"/>
    <cellStyle name="RowTitles-Detail 2 2 2 2 9" xfId="25913"/>
    <cellStyle name="RowTitles-Detail 2 2 2 2 9 2" xfId="25914"/>
    <cellStyle name="RowTitles-Detail 2 2 2 2 9 2 2" xfId="25915"/>
    <cellStyle name="RowTitles-Detail 2 2 2 2 9 2 2 2" xfId="25916"/>
    <cellStyle name="RowTitles-Detail 2 2 2 2 9 2 2 2 2" xfId="25917"/>
    <cellStyle name="RowTitles-Detail 2 2 2 2 9 2 2 3" xfId="25918"/>
    <cellStyle name="RowTitles-Detail 2 2 2 2 9 2 3" xfId="25919"/>
    <cellStyle name="RowTitles-Detail 2 2 2 2 9 2 3 2" xfId="25920"/>
    <cellStyle name="RowTitles-Detail 2 2 2 2 9 2 3 2 2" xfId="25921"/>
    <cellStyle name="RowTitles-Detail 2 2 2 2 9 2 4" xfId="25922"/>
    <cellStyle name="RowTitles-Detail 2 2 2 2 9 2 4 2" xfId="25923"/>
    <cellStyle name="RowTitles-Detail 2 2 2 2 9 2 5" xfId="25924"/>
    <cellStyle name="RowTitles-Detail 2 2 2 2 9 3" xfId="25925"/>
    <cellStyle name="RowTitles-Detail 2 2 2 2 9 3 2" xfId="25926"/>
    <cellStyle name="RowTitles-Detail 2 2 2 2 9 3 2 2" xfId="25927"/>
    <cellStyle name="RowTitles-Detail 2 2 2 2 9 3 2 2 2" xfId="25928"/>
    <cellStyle name="RowTitles-Detail 2 2 2 2 9 3 2 3" xfId="25929"/>
    <cellStyle name="RowTitles-Detail 2 2 2 2 9 3 3" xfId="25930"/>
    <cellStyle name="RowTitles-Detail 2 2 2 2 9 3 3 2" xfId="25931"/>
    <cellStyle name="RowTitles-Detail 2 2 2 2 9 3 3 2 2" xfId="25932"/>
    <cellStyle name="RowTitles-Detail 2 2 2 2 9 3 4" xfId="25933"/>
    <cellStyle name="RowTitles-Detail 2 2 2 2 9 3 4 2" xfId="25934"/>
    <cellStyle name="RowTitles-Detail 2 2 2 2 9 3 5" xfId="25935"/>
    <cellStyle name="RowTitles-Detail 2 2 2 2 9 4" xfId="25936"/>
    <cellStyle name="RowTitles-Detail 2 2 2 2 9 4 2" xfId="25937"/>
    <cellStyle name="RowTitles-Detail 2 2 2 2 9 4 2 2" xfId="25938"/>
    <cellStyle name="RowTitles-Detail 2 2 2 2 9 4 3" xfId="25939"/>
    <cellStyle name="RowTitles-Detail 2 2 2 2 9 5" xfId="25940"/>
    <cellStyle name="RowTitles-Detail 2 2 2 2 9 5 2" xfId="25941"/>
    <cellStyle name="RowTitles-Detail 2 2 2 2 9 5 2 2" xfId="25942"/>
    <cellStyle name="RowTitles-Detail 2 2 2 2 9 6" xfId="25943"/>
    <cellStyle name="RowTitles-Detail 2 2 2 2 9 6 2" xfId="25944"/>
    <cellStyle name="RowTitles-Detail 2 2 2 2 9 7" xfId="25945"/>
    <cellStyle name="RowTitles-Detail 2 2 2 2_STUD aligned by INSTIT" xfId="25946"/>
    <cellStyle name="RowTitles-Detail 2 2 2 3" xfId="25947"/>
    <cellStyle name="RowTitles-Detail 2 2 2 3 2" xfId="25948"/>
    <cellStyle name="RowTitles-Detail 2 2 2 3 2 2" xfId="25949"/>
    <cellStyle name="RowTitles-Detail 2 2 2 3 2 2 2" xfId="25950"/>
    <cellStyle name="RowTitles-Detail 2 2 2 3 2 2 2 2" xfId="25951"/>
    <cellStyle name="RowTitles-Detail 2 2 2 3 2 2 2 2 2" xfId="25952"/>
    <cellStyle name="RowTitles-Detail 2 2 2 3 2 2 2 3" xfId="25953"/>
    <cellStyle name="RowTitles-Detail 2 2 2 3 2 2 3" xfId="25954"/>
    <cellStyle name="RowTitles-Detail 2 2 2 3 2 2 3 2" xfId="25955"/>
    <cellStyle name="RowTitles-Detail 2 2 2 3 2 2 3 2 2" xfId="25956"/>
    <cellStyle name="RowTitles-Detail 2 2 2 3 2 2 4" xfId="25957"/>
    <cellStyle name="RowTitles-Detail 2 2 2 3 2 2 4 2" xfId="25958"/>
    <cellStyle name="RowTitles-Detail 2 2 2 3 2 2 5" xfId="25959"/>
    <cellStyle name="RowTitles-Detail 2 2 2 3 2 3" xfId="25960"/>
    <cellStyle name="RowTitles-Detail 2 2 2 3 2 3 2" xfId="25961"/>
    <cellStyle name="RowTitles-Detail 2 2 2 3 2 3 2 2" xfId="25962"/>
    <cellStyle name="RowTitles-Detail 2 2 2 3 2 3 2 2 2" xfId="25963"/>
    <cellStyle name="RowTitles-Detail 2 2 2 3 2 3 2 3" xfId="25964"/>
    <cellStyle name="RowTitles-Detail 2 2 2 3 2 3 3" xfId="25965"/>
    <cellStyle name="RowTitles-Detail 2 2 2 3 2 3 3 2" xfId="25966"/>
    <cellStyle name="RowTitles-Detail 2 2 2 3 2 3 3 2 2" xfId="25967"/>
    <cellStyle name="RowTitles-Detail 2 2 2 3 2 3 4" xfId="25968"/>
    <cellStyle name="RowTitles-Detail 2 2 2 3 2 3 4 2" xfId="25969"/>
    <cellStyle name="RowTitles-Detail 2 2 2 3 2 3 5" xfId="25970"/>
    <cellStyle name="RowTitles-Detail 2 2 2 3 2 4" xfId="25971"/>
    <cellStyle name="RowTitles-Detail 2 2 2 3 2 4 2" xfId="25972"/>
    <cellStyle name="RowTitles-Detail 2 2 2 3 2 5" xfId="25973"/>
    <cellStyle name="RowTitles-Detail 2 2 2 3 2 5 2" xfId="25974"/>
    <cellStyle name="RowTitles-Detail 2 2 2 3 2 5 2 2" xfId="25975"/>
    <cellStyle name="RowTitles-Detail 2 2 2 3 3" xfId="25976"/>
    <cellStyle name="RowTitles-Detail 2 2 2 3 3 2" xfId="25977"/>
    <cellStyle name="RowTitles-Detail 2 2 2 3 3 2 2" xfId="25978"/>
    <cellStyle name="RowTitles-Detail 2 2 2 3 3 2 2 2" xfId="25979"/>
    <cellStyle name="RowTitles-Detail 2 2 2 3 3 2 2 2 2" xfId="25980"/>
    <cellStyle name="RowTitles-Detail 2 2 2 3 3 2 2 3" xfId="25981"/>
    <cellStyle name="RowTitles-Detail 2 2 2 3 3 2 3" xfId="25982"/>
    <cellStyle name="RowTitles-Detail 2 2 2 3 3 2 3 2" xfId="25983"/>
    <cellStyle name="RowTitles-Detail 2 2 2 3 3 2 3 2 2" xfId="25984"/>
    <cellStyle name="RowTitles-Detail 2 2 2 3 3 2 4" xfId="25985"/>
    <cellStyle name="RowTitles-Detail 2 2 2 3 3 2 4 2" xfId="25986"/>
    <cellStyle name="RowTitles-Detail 2 2 2 3 3 2 5" xfId="25987"/>
    <cellStyle name="RowTitles-Detail 2 2 2 3 3 3" xfId="25988"/>
    <cellStyle name="RowTitles-Detail 2 2 2 3 3 3 2" xfId="25989"/>
    <cellStyle name="RowTitles-Detail 2 2 2 3 3 3 2 2" xfId="25990"/>
    <cellStyle name="RowTitles-Detail 2 2 2 3 3 3 2 2 2" xfId="25991"/>
    <cellStyle name="RowTitles-Detail 2 2 2 3 3 3 2 3" xfId="25992"/>
    <cellStyle name="RowTitles-Detail 2 2 2 3 3 3 3" xfId="25993"/>
    <cellStyle name="RowTitles-Detail 2 2 2 3 3 3 3 2" xfId="25994"/>
    <cellStyle name="RowTitles-Detail 2 2 2 3 3 3 3 2 2" xfId="25995"/>
    <cellStyle name="RowTitles-Detail 2 2 2 3 3 3 4" xfId="25996"/>
    <cellStyle name="RowTitles-Detail 2 2 2 3 3 3 4 2" xfId="25997"/>
    <cellStyle name="RowTitles-Detail 2 2 2 3 3 3 5" xfId="25998"/>
    <cellStyle name="RowTitles-Detail 2 2 2 3 3 4" xfId="25999"/>
    <cellStyle name="RowTitles-Detail 2 2 2 3 3 4 2" xfId="26000"/>
    <cellStyle name="RowTitles-Detail 2 2 2 3 3 5" xfId="26001"/>
    <cellStyle name="RowTitles-Detail 2 2 2 3 3 5 2" xfId="26002"/>
    <cellStyle name="RowTitles-Detail 2 2 2 3 3 5 2 2" xfId="26003"/>
    <cellStyle name="RowTitles-Detail 2 2 2 3 3 5 3" xfId="26004"/>
    <cellStyle name="RowTitles-Detail 2 2 2 3 3 6" xfId="26005"/>
    <cellStyle name="RowTitles-Detail 2 2 2 3 3 6 2" xfId="26006"/>
    <cellStyle name="RowTitles-Detail 2 2 2 3 3 6 2 2" xfId="26007"/>
    <cellStyle name="RowTitles-Detail 2 2 2 3 3 7" xfId="26008"/>
    <cellStyle name="RowTitles-Detail 2 2 2 3 3 7 2" xfId="26009"/>
    <cellStyle name="RowTitles-Detail 2 2 2 3 3 8" xfId="26010"/>
    <cellStyle name="RowTitles-Detail 2 2 2 3 4" xfId="26011"/>
    <cellStyle name="RowTitles-Detail 2 2 2 3 4 2" xfId="26012"/>
    <cellStyle name="RowTitles-Detail 2 2 2 3 4 2 2" xfId="26013"/>
    <cellStyle name="RowTitles-Detail 2 2 2 3 4 2 2 2" xfId="26014"/>
    <cellStyle name="RowTitles-Detail 2 2 2 3 4 2 2 2 2" xfId="26015"/>
    <cellStyle name="RowTitles-Detail 2 2 2 3 4 2 2 3" xfId="26016"/>
    <cellStyle name="RowTitles-Detail 2 2 2 3 4 2 3" xfId="26017"/>
    <cellStyle name="RowTitles-Detail 2 2 2 3 4 2 3 2" xfId="26018"/>
    <cellStyle name="RowTitles-Detail 2 2 2 3 4 2 3 2 2" xfId="26019"/>
    <cellStyle name="RowTitles-Detail 2 2 2 3 4 2 4" xfId="26020"/>
    <cellStyle name="RowTitles-Detail 2 2 2 3 4 2 4 2" xfId="26021"/>
    <cellStyle name="RowTitles-Detail 2 2 2 3 4 2 5" xfId="26022"/>
    <cellStyle name="RowTitles-Detail 2 2 2 3 4 3" xfId="26023"/>
    <cellStyle name="RowTitles-Detail 2 2 2 3 4 3 2" xfId="26024"/>
    <cellStyle name="RowTitles-Detail 2 2 2 3 4 3 2 2" xfId="26025"/>
    <cellStyle name="RowTitles-Detail 2 2 2 3 4 3 2 2 2" xfId="26026"/>
    <cellStyle name="RowTitles-Detail 2 2 2 3 4 3 2 3" xfId="26027"/>
    <cellStyle name="RowTitles-Detail 2 2 2 3 4 3 3" xfId="26028"/>
    <cellStyle name="RowTitles-Detail 2 2 2 3 4 3 3 2" xfId="26029"/>
    <cellStyle name="RowTitles-Detail 2 2 2 3 4 3 3 2 2" xfId="26030"/>
    <cellStyle name="RowTitles-Detail 2 2 2 3 4 3 4" xfId="26031"/>
    <cellStyle name="RowTitles-Detail 2 2 2 3 4 3 4 2" xfId="26032"/>
    <cellStyle name="RowTitles-Detail 2 2 2 3 4 3 5" xfId="26033"/>
    <cellStyle name="RowTitles-Detail 2 2 2 3 4 4" xfId="26034"/>
    <cellStyle name="RowTitles-Detail 2 2 2 3 4 4 2" xfId="26035"/>
    <cellStyle name="RowTitles-Detail 2 2 2 3 4 4 2 2" xfId="26036"/>
    <cellStyle name="RowTitles-Detail 2 2 2 3 4 4 3" xfId="26037"/>
    <cellStyle name="RowTitles-Detail 2 2 2 3 4 5" xfId="26038"/>
    <cellStyle name="RowTitles-Detail 2 2 2 3 4 5 2" xfId="26039"/>
    <cellStyle name="RowTitles-Detail 2 2 2 3 4 5 2 2" xfId="26040"/>
    <cellStyle name="RowTitles-Detail 2 2 2 3 4 6" xfId="26041"/>
    <cellStyle name="RowTitles-Detail 2 2 2 3 4 6 2" xfId="26042"/>
    <cellStyle name="RowTitles-Detail 2 2 2 3 4 7" xfId="26043"/>
    <cellStyle name="RowTitles-Detail 2 2 2 3 5" xfId="26044"/>
    <cellStyle name="RowTitles-Detail 2 2 2 3 5 2" xfId="26045"/>
    <cellStyle name="RowTitles-Detail 2 2 2 3 5 2 2" xfId="26046"/>
    <cellStyle name="RowTitles-Detail 2 2 2 3 5 2 2 2" xfId="26047"/>
    <cellStyle name="RowTitles-Detail 2 2 2 3 5 2 2 2 2" xfId="26048"/>
    <cellStyle name="RowTitles-Detail 2 2 2 3 5 2 2 3" xfId="26049"/>
    <cellStyle name="RowTitles-Detail 2 2 2 3 5 2 3" xfId="26050"/>
    <cellStyle name="RowTitles-Detail 2 2 2 3 5 2 3 2" xfId="26051"/>
    <cellStyle name="RowTitles-Detail 2 2 2 3 5 2 3 2 2" xfId="26052"/>
    <cellStyle name="RowTitles-Detail 2 2 2 3 5 2 4" xfId="26053"/>
    <cellStyle name="RowTitles-Detail 2 2 2 3 5 2 4 2" xfId="26054"/>
    <cellStyle name="RowTitles-Detail 2 2 2 3 5 2 5" xfId="26055"/>
    <cellStyle name="RowTitles-Detail 2 2 2 3 5 3" xfId="26056"/>
    <cellStyle name="RowTitles-Detail 2 2 2 3 5 3 2" xfId="26057"/>
    <cellStyle name="RowTitles-Detail 2 2 2 3 5 3 2 2" xfId="26058"/>
    <cellStyle name="RowTitles-Detail 2 2 2 3 5 3 2 2 2" xfId="26059"/>
    <cellStyle name="RowTitles-Detail 2 2 2 3 5 3 2 3" xfId="26060"/>
    <cellStyle name="RowTitles-Detail 2 2 2 3 5 3 3" xfId="26061"/>
    <cellStyle name="RowTitles-Detail 2 2 2 3 5 3 3 2" xfId="26062"/>
    <cellStyle name="RowTitles-Detail 2 2 2 3 5 3 3 2 2" xfId="26063"/>
    <cellStyle name="RowTitles-Detail 2 2 2 3 5 3 4" xfId="26064"/>
    <cellStyle name="RowTitles-Detail 2 2 2 3 5 3 4 2" xfId="26065"/>
    <cellStyle name="RowTitles-Detail 2 2 2 3 5 3 5" xfId="26066"/>
    <cellStyle name="RowTitles-Detail 2 2 2 3 5 4" xfId="26067"/>
    <cellStyle name="RowTitles-Detail 2 2 2 3 5 4 2" xfId="26068"/>
    <cellStyle name="RowTitles-Detail 2 2 2 3 5 4 2 2" xfId="26069"/>
    <cellStyle name="RowTitles-Detail 2 2 2 3 5 4 3" xfId="26070"/>
    <cellStyle name="RowTitles-Detail 2 2 2 3 5 5" xfId="26071"/>
    <cellStyle name="RowTitles-Detail 2 2 2 3 5 5 2" xfId="26072"/>
    <cellStyle name="RowTitles-Detail 2 2 2 3 5 5 2 2" xfId="26073"/>
    <cellStyle name="RowTitles-Detail 2 2 2 3 5 6" xfId="26074"/>
    <cellStyle name="RowTitles-Detail 2 2 2 3 5 6 2" xfId="26075"/>
    <cellStyle name="RowTitles-Detail 2 2 2 3 5 7" xfId="26076"/>
    <cellStyle name="RowTitles-Detail 2 2 2 3 6" xfId="26077"/>
    <cellStyle name="RowTitles-Detail 2 2 2 3 6 2" xfId="26078"/>
    <cellStyle name="RowTitles-Detail 2 2 2 3 6 2 2" xfId="26079"/>
    <cellStyle name="RowTitles-Detail 2 2 2 3 6 2 2 2" xfId="26080"/>
    <cellStyle name="RowTitles-Detail 2 2 2 3 6 2 2 2 2" xfId="26081"/>
    <cellStyle name="RowTitles-Detail 2 2 2 3 6 2 2 3" xfId="26082"/>
    <cellStyle name="RowTitles-Detail 2 2 2 3 6 2 3" xfId="26083"/>
    <cellStyle name="RowTitles-Detail 2 2 2 3 6 2 3 2" xfId="26084"/>
    <cellStyle name="RowTitles-Detail 2 2 2 3 6 2 3 2 2" xfId="26085"/>
    <cellStyle name="RowTitles-Detail 2 2 2 3 6 2 4" xfId="26086"/>
    <cellStyle name="RowTitles-Detail 2 2 2 3 6 2 4 2" xfId="26087"/>
    <cellStyle name="RowTitles-Detail 2 2 2 3 6 2 5" xfId="26088"/>
    <cellStyle name="RowTitles-Detail 2 2 2 3 6 3" xfId="26089"/>
    <cellStyle name="RowTitles-Detail 2 2 2 3 6 3 2" xfId="26090"/>
    <cellStyle name="RowTitles-Detail 2 2 2 3 6 3 2 2" xfId="26091"/>
    <cellStyle name="RowTitles-Detail 2 2 2 3 6 3 2 2 2" xfId="26092"/>
    <cellStyle name="RowTitles-Detail 2 2 2 3 6 3 2 3" xfId="26093"/>
    <cellStyle name="RowTitles-Detail 2 2 2 3 6 3 3" xfId="26094"/>
    <cellStyle name="RowTitles-Detail 2 2 2 3 6 3 3 2" xfId="26095"/>
    <cellStyle name="RowTitles-Detail 2 2 2 3 6 3 3 2 2" xfId="26096"/>
    <cellStyle name="RowTitles-Detail 2 2 2 3 6 3 4" xfId="26097"/>
    <cellStyle name="RowTitles-Detail 2 2 2 3 6 3 4 2" xfId="26098"/>
    <cellStyle name="RowTitles-Detail 2 2 2 3 6 3 5" xfId="26099"/>
    <cellStyle name="RowTitles-Detail 2 2 2 3 6 4" xfId="26100"/>
    <cellStyle name="RowTitles-Detail 2 2 2 3 6 4 2" xfId="26101"/>
    <cellStyle name="RowTitles-Detail 2 2 2 3 6 4 2 2" xfId="26102"/>
    <cellStyle name="RowTitles-Detail 2 2 2 3 6 4 3" xfId="26103"/>
    <cellStyle name="RowTitles-Detail 2 2 2 3 6 5" xfId="26104"/>
    <cellStyle name="RowTitles-Detail 2 2 2 3 6 5 2" xfId="26105"/>
    <cellStyle name="RowTitles-Detail 2 2 2 3 6 5 2 2" xfId="26106"/>
    <cellStyle name="RowTitles-Detail 2 2 2 3 6 6" xfId="26107"/>
    <cellStyle name="RowTitles-Detail 2 2 2 3 6 6 2" xfId="26108"/>
    <cellStyle name="RowTitles-Detail 2 2 2 3 6 7" xfId="26109"/>
    <cellStyle name="RowTitles-Detail 2 2 2 3 7" xfId="26110"/>
    <cellStyle name="RowTitles-Detail 2 2 2 3 7 2" xfId="26111"/>
    <cellStyle name="RowTitles-Detail 2 2 2 3 7 2 2" xfId="26112"/>
    <cellStyle name="RowTitles-Detail 2 2 2 3 7 2 2 2" xfId="26113"/>
    <cellStyle name="RowTitles-Detail 2 2 2 3 7 2 3" xfId="26114"/>
    <cellStyle name="RowTitles-Detail 2 2 2 3 7 3" xfId="26115"/>
    <cellStyle name="RowTitles-Detail 2 2 2 3 7 3 2" xfId="26116"/>
    <cellStyle name="RowTitles-Detail 2 2 2 3 7 3 2 2" xfId="26117"/>
    <cellStyle name="RowTitles-Detail 2 2 2 3 7 4" xfId="26118"/>
    <cellStyle name="RowTitles-Detail 2 2 2 3 7 4 2" xfId="26119"/>
    <cellStyle name="RowTitles-Detail 2 2 2 3 7 5" xfId="26120"/>
    <cellStyle name="RowTitles-Detail 2 2 2 3 8" xfId="26121"/>
    <cellStyle name="RowTitles-Detail 2 2 2 3 8 2" xfId="26122"/>
    <cellStyle name="RowTitles-Detail 2 2 2 3 9" xfId="26123"/>
    <cellStyle name="RowTitles-Detail 2 2 2 3 9 2" xfId="26124"/>
    <cellStyle name="RowTitles-Detail 2 2 2 3 9 2 2" xfId="26125"/>
    <cellStyle name="RowTitles-Detail 2 2 2 3_STUD aligned by INSTIT" xfId="26126"/>
    <cellStyle name="RowTitles-Detail 2 2 2 4" xfId="26127"/>
    <cellStyle name="RowTitles-Detail 2 2 2 4 2" xfId="26128"/>
    <cellStyle name="RowTitles-Detail 2 2 2 4 2 2" xfId="26129"/>
    <cellStyle name="RowTitles-Detail 2 2 2 4 2 2 2" xfId="26130"/>
    <cellStyle name="RowTitles-Detail 2 2 2 4 2 2 2 2" xfId="26131"/>
    <cellStyle name="RowTitles-Detail 2 2 2 4 2 2 2 2 2" xfId="26132"/>
    <cellStyle name="RowTitles-Detail 2 2 2 4 2 2 2 3" xfId="26133"/>
    <cellStyle name="RowTitles-Detail 2 2 2 4 2 2 3" xfId="26134"/>
    <cellStyle name="RowTitles-Detail 2 2 2 4 2 2 3 2" xfId="26135"/>
    <cellStyle name="RowTitles-Detail 2 2 2 4 2 2 3 2 2" xfId="26136"/>
    <cellStyle name="RowTitles-Detail 2 2 2 4 2 2 4" xfId="26137"/>
    <cellStyle name="RowTitles-Detail 2 2 2 4 2 2 4 2" xfId="26138"/>
    <cellStyle name="RowTitles-Detail 2 2 2 4 2 2 5" xfId="26139"/>
    <cellStyle name="RowTitles-Detail 2 2 2 4 2 3" xfId="26140"/>
    <cellStyle name="RowTitles-Detail 2 2 2 4 2 3 2" xfId="26141"/>
    <cellStyle name="RowTitles-Detail 2 2 2 4 2 3 2 2" xfId="26142"/>
    <cellStyle name="RowTitles-Detail 2 2 2 4 2 3 2 2 2" xfId="26143"/>
    <cellStyle name="RowTitles-Detail 2 2 2 4 2 3 2 3" xfId="26144"/>
    <cellStyle name="RowTitles-Detail 2 2 2 4 2 3 3" xfId="26145"/>
    <cellStyle name="RowTitles-Detail 2 2 2 4 2 3 3 2" xfId="26146"/>
    <cellStyle name="RowTitles-Detail 2 2 2 4 2 3 3 2 2" xfId="26147"/>
    <cellStyle name="RowTitles-Detail 2 2 2 4 2 3 4" xfId="26148"/>
    <cellStyle name="RowTitles-Detail 2 2 2 4 2 3 4 2" xfId="26149"/>
    <cellStyle name="RowTitles-Detail 2 2 2 4 2 3 5" xfId="26150"/>
    <cellStyle name="RowTitles-Detail 2 2 2 4 2 4" xfId="26151"/>
    <cellStyle name="RowTitles-Detail 2 2 2 4 2 4 2" xfId="26152"/>
    <cellStyle name="RowTitles-Detail 2 2 2 4 2 5" xfId="26153"/>
    <cellStyle name="RowTitles-Detail 2 2 2 4 2 5 2" xfId="26154"/>
    <cellStyle name="RowTitles-Detail 2 2 2 4 2 5 2 2" xfId="26155"/>
    <cellStyle name="RowTitles-Detail 2 2 2 4 2 5 3" xfId="26156"/>
    <cellStyle name="RowTitles-Detail 2 2 2 4 2 6" xfId="26157"/>
    <cellStyle name="RowTitles-Detail 2 2 2 4 2 6 2" xfId="26158"/>
    <cellStyle name="RowTitles-Detail 2 2 2 4 2 6 2 2" xfId="26159"/>
    <cellStyle name="RowTitles-Detail 2 2 2 4 2 7" xfId="26160"/>
    <cellStyle name="RowTitles-Detail 2 2 2 4 2 7 2" xfId="26161"/>
    <cellStyle name="RowTitles-Detail 2 2 2 4 2 8" xfId="26162"/>
    <cellStyle name="RowTitles-Detail 2 2 2 4 3" xfId="26163"/>
    <cellStyle name="RowTitles-Detail 2 2 2 4 3 2" xfId="26164"/>
    <cellStyle name="RowTitles-Detail 2 2 2 4 3 2 2" xfId="26165"/>
    <cellStyle name="RowTitles-Detail 2 2 2 4 3 2 2 2" xfId="26166"/>
    <cellStyle name="RowTitles-Detail 2 2 2 4 3 2 2 2 2" xfId="26167"/>
    <cellStyle name="RowTitles-Detail 2 2 2 4 3 2 2 3" xfId="26168"/>
    <cellStyle name="RowTitles-Detail 2 2 2 4 3 2 3" xfId="26169"/>
    <cellStyle name="RowTitles-Detail 2 2 2 4 3 2 3 2" xfId="26170"/>
    <cellStyle name="RowTitles-Detail 2 2 2 4 3 2 3 2 2" xfId="26171"/>
    <cellStyle name="RowTitles-Detail 2 2 2 4 3 2 4" xfId="26172"/>
    <cellStyle name="RowTitles-Detail 2 2 2 4 3 2 4 2" xfId="26173"/>
    <cellStyle name="RowTitles-Detail 2 2 2 4 3 2 5" xfId="26174"/>
    <cellStyle name="RowTitles-Detail 2 2 2 4 3 3" xfId="26175"/>
    <cellStyle name="RowTitles-Detail 2 2 2 4 3 3 2" xfId="26176"/>
    <cellStyle name="RowTitles-Detail 2 2 2 4 3 3 2 2" xfId="26177"/>
    <cellStyle name="RowTitles-Detail 2 2 2 4 3 3 2 2 2" xfId="26178"/>
    <cellStyle name="RowTitles-Detail 2 2 2 4 3 3 2 3" xfId="26179"/>
    <cellStyle name="RowTitles-Detail 2 2 2 4 3 3 3" xfId="26180"/>
    <cellStyle name="RowTitles-Detail 2 2 2 4 3 3 3 2" xfId="26181"/>
    <cellStyle name="RowTitles-Detail 2 2 2 4 3 3 3 2 2" xfId="26182"/>
    <cellStyle name="RowTitles-Detail 2 2 2 4 3 3 4" xfId="26183"/>
    <cellStyle name="RowTitles-Detail 2 2 2 4 3 3 4 2" xfId="26184"/>
    <cellStyle name="RowTitles-Detail 2 2 2 4 3 3 5" xfId="26185"/>
    <cellStyle name="RowTitles-Detail 2 2 2 4 3 4" xfId="26186"/>
    <cellStyle name="RowTitles-Detail 2 2 2 4 3 4 2" xfId="26187"/>
    <cellStyle name="RowTitles-Detail 2 2 2 4 3 5" xfId="26188"/>
    <cellStyle name="RowTitles-Detail 2 2 2 4 3 5 2" xfId="26189"/>
    <cellStyle name="RowTitles-Detail 2 2 2 4 3 5 2 2" xfId="26190"/>
    <cellStyle name="RowTitles-Detail 2 2 2 4 4" xfId="26191"/>
    <cellStyle name="RowTitles-Detail 2 2 2 4 4 2" xfId="26192"/>
    <cellStyle name="RowTitles-Detail 2 2 2 4 4 2 2" xfId="26193"/>
    <cellStyle name="RowTitles-Detail 2 2 2 4 4 2 2 2" xfId="26194"/>
    <cellStyle name="RowTitles-Detail 2 2 2 4 4 2 2 2 2" xfId="26195"/>
    <cellStyle name="RowTitles-Detail 2 2 2 4 4 2 2 3" xfId="26196"/>
    <cellStyle name="RowTitles-Detail 2 2 2 4 4 2 3" xfId="26197"/>
    <cellStyle name="RowTitles-Detail 2 2 2 4 4 2 3 2" xfId="26198"/>
    <cellStyle name="RowTitles-Detail 2 2 2 4 4 2 3 2 2" xfId="26199"/>
    <cellStyle name="RowTitles-Detail 2 2 2 4 4 2 4" xfId="26200"/>
    <cellStyle name="RowTitles-Detail 2 2 2 4 4 2 4 2" xfId="26201"/>
    <cellStyle name="RowTitles-Detail 2 2 2 4 4 2 5" xfId="26202"/>
    <cellStyle name="RowTitles-Detail 2 2 2 4 4 3" xfId="26203"/>
    <cellStyle name="RowTitles-Detail 2 2 2 4 4 3 2" xfId="26204"/>
    <cellStyle name="RowTitles-Detail 2 2 2 4 4 3 2 2" xfId="26205"/>
    <cellStyle name="RowTitles-Detail 2 2 2 4 4 3 2 2 2" xfId="26206"/>
    <cellStyle name="RowTitles-Detail 2 2 2 4 4 3 2 3" xfId="26207"/>
    <cellStyle name="RowTitles-Detail 2 2 2 4 4 3 3" xfId="26208"/>
    <cellStyle name="RowTitles-Detail 2 2 2 4 4 3 3 2" xfId="26209"/>
    <cellStyle name="RowTitles-Detail 2 2 2 4 4 3 3 2 2" xfId="26210"/>
    <cellStyle name="RowTitles-Detail 2 2 2 4 4 3 4" xfId="26211"/>
    <cellStyle name="RowTitles-Detail 2 2 2 4 4 3 4 2" xfId="26212"/>
    <cellStyle name="RowTitles-Detail 2 2 2 4 4 3 5" xfId="26213"/>
    <cellStyle name="RowTitles-Detail 2 2 2 4 4 4" xfId="26214"/>
    <cellStyle name="RowTitles-Detail 2 2 2 4 4 4 2" xfId="26215"/>
    <cellStyle name="RowTitles-Detail 2 2 2 4 4 4 2 2" xfId="26216"/>
    <cellStyle name="RowTitles-Detail 2 2 2 4 4 4 3" xfId="26217"/>
    <cellStyle name="RowTitles-Detail 2 2 2 4 4 5" xfId="26218"/>
    <cellStyle name="RowTitles-Detail 2 2 2 4 4 5 2" xfId="26219"/>
    <cellStyle name="RowTitles-Detail 2 2 2 4 4 5 2 2" xfId="26220"/>
    <cellStyle name="RowTitles-Detail 2 2 2 4 4 6" xfId="26221"/>
    <cellStyle name="RowTitles-Detail 2 2 2 4 4 6 2" xfId="26222"/>
    <cellStyle name="RowTitles-Detail 2 2 2 4 4 7" xfId="26223"/>
    <cellStyle name="RowTitles-Detail 2 2 2 4 5" xfId="26224"/>
    <cellStyle name="RowTitles-Detail 2 2 2 4 5 2" xfId="26225"/>
    <cellStyle name="RowTitles-Detail 2 2 2 4 5 2 2" xfId="26226"/>
    <cellStyle name="RowTitles-Detail 2 2 2 4 5 2 2 2" xfId="26227"/>
    <cellStyle name="RowTitles-Detail 2 2 2 4 5 2 2 2 2" xfId="26228"/>
    <cellStyle name="RowTitles-Detail 2 2 2 4 5 2 2 3" xfId="26229"/>
    <cellStyle name="RowTitles-Detail 2 2 2 4 5 2 3" xfId="26230"/>
    <cellStyle name="RowTitles-Detail 2 2 2 4 5 2 3 2" xfId="26231"/>
    <cellStyle name="RowTitles-Detail 2 2 2 4 5 2 3 2 2" xfId="26232"/>
    <cellStyle name="RowTitles-Detail 2 2 2 4 5 2 4" xfId="26233"/>
    <cellStyle name="RowTitles-Detail 2 2 2 4 5 2 4 2" xfId="26234"/>
    <cellStyle name="RowTitles-Detail 2 2 2 4 5 2 5" xfId="26235"/>
    <cellStyle name="RowTitles-Detail 2 2 2 4 5 3" xfId="26236"/>
    <cellStyle name="RowTitles-Detail 2 2 2 4 5 3 2" xfId="26237"/>
    <cellStyle name="RowTitles-Detail 2 2 2 4 5 3 2 2" xfId="26238"/>
    <cellStyle name="RowTitles-Detail 2 2 2 4 5 3 2 2 2" xfId="26239"/>
    <cellStyle name="RowTitles-Detail 2 2 2 4 5 3 2 3" xfId="26240"/>
    <cellStyle name="RowTitles-Detail 2 2 2 4 5 3 3" xfId="26241"/>
    <cellStyle name="RowTitles-Detail 2 2 2 4 5 3 3 2" xfId="26242"/>
    <cellStyle name="RowTitles-Detail 2 2 2 4 5 3 3 2 2" xfId="26243"/>
    <cellStyle name="RowTitles-Detail 2 2 2 4 5 3 4" xfId="26244"/>
    <cellStyle name="RowTitles-Detail 2 2 2 4 5 3 4 2" xfId="26245"/>
    <cellStyle name="RowTitles-Detail 2 2 2 4 5 3 5" xfId="26246"/>
    <cellStyle name="RowTitles-Detail 2 2 2 4 5 4" xfId="26247"/>
    <cellStyle name="RowTitles-Detail 2 2 2 4 5 4 2" xfId="26248"/>
    <cellStyle name="RowTitles-Detail 2 2 2 4 5 4 2 2" xfId="26249"/>
    <cellStyle name="RowTitles-Detail 2 2 2 4 5 4 3" xfId="26250"/>
    <cellStyle name="RowTitles-Detail 2 2 2 4 5 5" xfId="26251"/>
    <cellStyle name="RowTitles-Detail 2 2 2 4 5 5 2" xfId="26252"/>
    <cellStyle name="RowTitles-Detail 2 2 2 4 5 5 2 2" xfId="26253"/>
    <cellStyle name="RowTitles-Detail 2 2 2 4 5 6" xfId="26254"/>
    <cellStyle name="RowTitles-Detail 2 2 2 4 5 6 2" xfId="26255"/>
    <cellStyle name="RowTitles-Detail 2 2 2 4 5 7" xfId="26256"/>
    <cellStyle name="RowTitles-Detail 2 2 2 4 6" xfId="26257"/>
    <cellStyle name="RowTitles-Detail 2 2 2 4 6 2" xfId="26258"/>
    <cellStyle name="RowTitles-Detail 2 2 2 4 6 2 2" xfId="26259"/>
    <cellStyle name="RowTitles-Detail 2 2 2 4 6 2 2 2" xfId="26260"/>
    <cellStyle name="RowTitles-Detail 2 2 2 4 6 2 2 2 2" xfId="26261"/>
    <cellStyle name="RowTitles-Detail 2 2 2 4 6 2 2 3" xfId="26262"/>
    <cellStyle name="RowTitles-Detail 2 2 2 4 6 2 3" xfId="26263"/>
    <cellStyle name="RowTitles-Detail 2 2 2 4 6 2 3 2" xfId="26264"/>
    <cellStyle name="RowTitles-Detail 2 2 2 4 6 2 3 2 2" xfId="26265"/>
    <cellStyle name="RowTitles-Detail 2 2 2 4 6 2 4" xfId="26266"/>
    <cellStyle name="RowTitles-Detail 2 2 2 4 6 2 4 2" xfId="26267"/>
    <cellStyle name="RowTitles-Detail 2 2 2 4 6 2 5" xfId="26268"/>
    <cellStyle name="RowTitles-Detail 2 2 2 4 6 3" xfId="26269"/>
    <cellStyle name="RowTitles-Detail 2 2 2 4 6 3 2" xfId="26270"/>
    <cellStyle name="RowTitles-Detail 2 2 2 4 6 3 2 2" xfId="26271"/>
    <cellStyle name="RowTitles-Detail 2 2 2 4 6 3 2 2 2" xfId="26272"/>
    <cellStyle name="RowTitles-Detail 2 2 2 4 6 3 2 3" xfId="26273"/>
    <cellStyle name="RowTitles-Detail 2 2 2 4 6 3 3" xfId="26274"/>
    <cellStyle name="RowTitles-Detail 2 2 2 4 6 3 3 2" xfId="26275"/>
    <cellStyle name="RowTitles-Detail 2 2 2 4 6 3 3 2 2" xfId="26276"/>
    <cellStyle name="RowTitles-Detail 2 2 2 4 6 3 4" xfId="26277"/>
    <cellStyle name="RowTitles-Detail 2 2 2 4 6 3 4 2" xfId="26278"/>
    <cellStyle name="RowTitles-Detail 2 2 2 4 6 3 5" xfId="26279"/>
    <cellStyle name="RowTitles-Detail 2 2 2 4 6 4" xfId="26280"/>
    <cellStyle name="RowTitles-Detail 2 2 2 4 6 4 2" xfId="26281"/>
    <cellStyle name="RowTitles-Detail 2 2 2 4 6 4 2 2" xfId="26282"/>
    <cellStyle name="RowTitles-Detail 2 2 2 4 6 4 3" xfId="26283"/>
    <cellStyle name="RowTitles-Detail 2 2 2 4 6 5" xfId="26284"/>
    <cellStyle name="RowTitles-Detail 2 2 2 4 6 5 2" xfId="26285"/>
    <cellStyle name="RowTitles-Detail 2 2 2 4 6 5 2 2" xfId="26286"/>
    <cellStyle name="RowTitles-Detail 2 2 2 4 6 6" xfId="26287"/>
    <cellStyle name="RowTitles-Detail 2 2 2 4 6 6 2" xfId="26288"/>
    <cellStyle name="RowTitles-Detail 2 2 2 4 6 7" xfId="26289"/>
    <cellStyle name="RowTitles-Detail 2 2 2 4 7" xfId="26290"/>
    <cellStyle name="RowTitles-Detail 2 2 2 4 7 2" xfId="26291"/>
    <cellStyle name="RowTitles-Detail 2 2 2 4 7 2 2" xfId="26292"/>
    <cellStyle name="RowTitles-Detail 2 2 2 4 7 2 2 2" xfId="26293"/>
    <cellStyle name="RowTitles-Detail 2 2 2 4 7 2 3" xfId="26294"/>
    <cellStyle name="RowTitles-Detail 2 2 2 4 7 3" xfId="26295"/>
    <cellStyle name="RowTitles-Detail 2 2 2 4 7 3 2" xfId="26296"/>
    <cellStyle name="RowTitles-Detail 2 2 2 4 7 3 2 2" xfId="26297"/>
    <cellStyle name="RowTitles-Detail 2 2 2 4 7 4" xfId="26298"/>
    <cellStyle name="RowTitles-Detail 2 2 2 4 7 4 2" xfId="26299"/>
    <cellStyle name="RowTitles-Detail 2 2 2 4 7 5" xfId="26300"/>
    <cellStyle name="RowTitles-Detail 2 2 2 4 8" xfId="26301"/>
    <cellStyle name="RowTitles-Detail 2 2 2 4 8 2" xfId="26302"/>
    <cellStyle name="RowTitles-Detail 2 2 2 4 8 2 2" xfId="26303"/>
    <cellStyle name="RowTitles-Detail 2 2 2 4 8 2 2 2" xfId="26304"/>
    <cellStyle name="RowTitles-Detail 2 2 2 4 8 2 3" xfId="26305"/>
    <cellStyle name="RowTitles-Detail 2 2 2 4 8 3" xfId="26306"/>
    <cellStyle name="RowTitles-Detail 2 2 2 4 8 3 2" xfId="26307"/>
    <cellStyle name="RowTitles-Detail 2 2 2 4 8 3 2 2" xfId="26308"/>
    <cellStyle name="RowTitles-Detail 2 2 2 4 8 4" xfId="26309"/>
    <cellStyle name="RowTitles-Detail 2 2 2 4 8 4 2" xfId="26310"/>
    <cellStyle name="RowTitles-Detail 2 2 2 4 8 5" xfId="26311"/>
    <cellStyle name="RowTitles-Detail 2 2 2 4 9" xfId="26312"/>
    <cellStyle name="RowTitles-Detail 2 2 2 4 9 2" xfId="26313"/>
    <cellStyle name="RowTitles-Detail 2 2 2 4 9 2 2" xfId="26314"/>
    <cellStyle name="RowTitles-Detail 2 2 2 4_STUD aligned by INSTIT" xfId="26315"/>
    <cellStyle name="RowTitles-Detail 2 2 2 5" xfId="26316"/>
    <cellStyle name="RowTitles-Detail 2 2 2 5 2" xfId="26317"/>
    <cellStyle name="RowTitles-Detail 2 2 2 5 2 2" xfId="26318"/>
    <cellStyle name="RowTitles-Detail 2 2 2 5 2 2 2" xfId="26319"/>
    <cellStyle name="RowTitles-Detail 2 2 2 5 2 2 2 2" xfId="26320"/>
    <cellStyle name="RowTitles-Detail 2 2 2 5 2 2 2 2 2" xfId="26321"/>
    <cellStyle name="RowTitles-Detail 2 2 2 5 2 2 2 3" xfId="26322"/>
    <cellStyle name="RowTitles-Detail 2 2 2 5 2 2 3" xfId="26323"/>
    <cellStyle name="RowTitles-Detail 2 2 2 5 2 2 3 2" xfId="26324"/>
    <cellStyle name="RowTitles-Detail 2 2 2 5 2 2 3 2 2" xfId="26325"/>
    <cellStyle name="RowTitles-Detail 2 2 2 5 2 2 4" xfId="26326"/>
    <cellStyle name="RowTitles-Detail 2 2 2 5 2 2 4 2" xfId="26327"/>
    <cellStyle name="RowTitles-Detail 2 2 2 5 2 2 5" xfId="26328"/>
    <cellStyle name="RowTitles-Detail 2 2 2 5 2 3" xfId="26329"/>
    <cellStyle name="RowTitles-Detail 2 2 2 5 2 3 2" xfId="26330"/>
    <cellStyle name="RowTitles-Detail 2 2 2 5 2 3 2 2" xfId="26331"/>
    <cellStyle name="RowTitles-Detail 2 2 2 5 2 3 2 2 2" xfId="26332"/>
    <cellStyle name="RowTitles-Detail 2 2 2 5 2 3 2 3" xfId="26333"/>
    <cellStyle name="RowTitles-Detail 2 2 2 5 2 3 3" xfId="26334"/>
    <cellStyle name="RowTitles-Detail 2 2 2 5 2 3 3 2" xfId="26335"/>
    <cellStyle name="RowTitles-Detail 2 2 2 5 2 3 3 2 2" xfId="26336"/>
    <cellStyle name="RowTitles-Detail 2 2 2 5 2 3 4" xfId="26337"/>
    <cellStyle name="RowTitles-Detail 2 2 2 5 2 3 4 2" xfId="26338"/>
    <cellStyle name="RowTitles-Detail 2 2 2 5 2 3 5" xfId="26339"/>
    <cellStyle name="RowTitles-Detail 2 2 2 5 2 4" xfId="26340"/>
    <cellStyle name="RowTitles-Detail 2 2 2 5 2 4 2" xfId="26341"/>
    <cellStyle name="RowTitles-Detail 2 2 2 5 2 5" xfId="26342"/>
    <cellStyle name="RowTitles-Detail 2 2 2 5 2 5 2" xfId="26343"/>
    <cellStyle name="RowTitles-Detail 2 2 2 5 2 5 2 2" xfId="26344"/>
    <cellStyle name="RowTitles-Detail 2 2 2 5 2 5 3" xfId="26345"/>
    <cellStyle name="RowTitles-Detail 2 2 2 5 2 6" xfId="26346"/>
    <cellStyle name="RowTitles-Detail 2 2 2 5 2 6 2" xfId="26347"/>
    <cellStyle name="RowTitles-Detail 2 2 2 5 2 6 2 2" xfId="26348"/>
    <cellStyle name="RowTitles-Detail 2 2 2 5 3" xfId="26349"/>
    <cellStyle name="RowTitles-Detail 2 2 2 5 3 2" xfId="26350"/>
    <cellStyle name="RowTitles-Detail 2 2 2 5 3 2 2" xfId="26351"/>
    <cellStyle name="RowTitles-Detail 2 2 2 5 3 2 2 2" xfId="26352"/>
    <cellStyle name="RowTitles-Detail 2 2 2 5 3 2 2 2 2" xfId="26353"/>
    <cellStyle name="RowTitles-Detail 2 2 2 5 3 2 2 3" xfId="26354"/>
    <cellStyle name="RowTitles-Detail 2 2 2 5 3 2 3" xfId="26355"/>
    <cellStyle name="RowTitles-Detail 2 2 2 5 3 2 3 2" xfId="26356"/>
    <cellStyle name="RowTitles-Detail 2 2 2 5 3 2 3 2 2" xfId="26357"/>
    <cellStyle name="RowTitles-Detail 2 2 2 5 3 2 4" xfId="26358"/>
    <cellStyle name="RowTitles-Detail 2 2 2 5 3 2 4 2" xfId="26359"/>
    <cellStyle name="RowTitles-Detail 2 2 2 5 3 2 5" xfId="26360"/>
    <cellStyle name="RowTitles-Detail 2 2 2 5 3 3" xfId="26361"/>
    <cellStyle name="RowTitles-Detail 2 2 2 5 3 3 2" xfId="26362"/>
    <cellStyle name="RowTitles-Detail 2 2 2 5 3 3 2 2" xfId="26363"/>
    <cellStyle name="RowTitles-Detail 2 2 2 5 3 3 2 2 2" xfId="26364"/>
    <cellStyle name="RowTitles-Detail 2 2 2 5 3 3 2 3" xfId="26365"/>
    <cellStyle name="RowTitles-Detail 2 2 2 5 3 3 3" xfId="26366"/>
    <cellStyle name="RowTitles-Detail 2 2 2 5 3 3 3 2" xfId="26367"/>
    <cellStyle name="RowTitles-Detail 2 2 2 5 3 3 3 2 2" xfId="26368"/>
    <cellStyle name="RowTitles-Detail 2 2 2 5 3 3 4" xfId="26369"/>
    <cellStyle name="RowTitles-Detail 2 2 2 5 3 3 4 2" xfId="26370"/>
    <cellStyle name="RowTitles-Detail 2 2 2 5 3 3 5" xfId="26371"/>
    <cellStyle name="RowTitles-Detail 2 2 2 5 3 4" xfId="26372"/>
    <cellStyle name="RowTitles-Detail 2 2 2 5 3 4 2" xfId="26373"/>
    <cellStyle name="RowTitles-Detail 2 2 2 5 3 5" xfId="26374"/>
    <cellStyle name="RowTitles-Detail 2 2 2 5 3 5 2" xfId="26375"/>
    <cellStyle name="RowTitles-Detail 2 2 2 5 3 5 2 2" xfId="26376"/>
    <cellStyle name="RowTitles-Detail 2 2 2 5 3 6" xfId="26377"/>
    <cellStyle name="RowTitles-Detail 2 2 2 5 3 6 2" xfId="26378"/>
    <cellStyle name="RowTitles-Detail 2 2 2 5 3 7" xfId="26379"/>
    <cellStyle name="RowTitles-Detail 2 2 2 5 4" xfId="26380"/>
    <cellStyle name="RowTitles-Detail 2 2 2 5 4 2" xfId="26381"/>
    <cellStyle name="RowTitles-Detail 2 2 2 5 4 2 2" xfId="26382"/>
    <cellStyle name="RowTitles-Detail 2 2 2 5 4 2 2 2" xfId="26383"/>
    <cellStyle name="RowTitles-Detail 2 2 2 5 4 2 2 2 2" xfId="26384"/>
    <cellStyle name="RowTitles-Detail 2 2 2 5 4 2 2 3" xfId="26385"/>
    <cellStyle name="RowTitles-Detail 2 2 2 5 4 2 3" xfId="26386"/>
    <cellStyle name="RowTitles-Detail 2 2 2 5 4 2 3 2" xfId="26387"/>
    <cellStyle name="RowTitles-Detail 2 2 2 5 4 2 3 2 2" xfId="26388"/>
    <cellStyle name="RowTitles-Detail 2 2 2 5 4 2 4" xfId="26389"/>
    <cellStyle name="RowTitles-Detail 2 2 2 5 4 2 4 2" xfId="26390"/>
    <cellStyle name="RowTitles-Detail 2 2 2 5 4 2 5" xfId="26391"/>
    <cellStyle name="RowTitles-Detail 2 2 2 5 4 3" xfId="26392"/>
    <cellStyle name="RowTitles-Detail 2 2 2 5 4 3 2" xfId="26393"/>
    <cellStyle name="RowTitles-Detail 2 2 2 5 4 3 2 2" xfId="26394"/>
    <cellStyle name="RowTitles-Detail 2 2 2 5 4 3 2 2 2" xfId="26395"/>
    <cellStyle name="RowTitles-Detail 2 2 2 5 4 3 2 3" xfId="26396"/>
    <cellStyle name="RowTitles-Detail 2 2 2 5 4 3 3" xfId="26397"/>
    <cellStyle name="RowTitles-Detail 2 2 2 5 4 3 3 2" xfId="26398"/>
    <cellStyle name="RowTitles-Detail 2 2 2 5 4 3 3 2 2" xfId="26399"/>
    <cellStyle name="RowTitles-Detail 2 2 2 5 4 3 4" xfId="26400"/>
    <cellStyle name="RowTitles-Detail 2 2 2 5 4 3 4 2" xfId="26401"/>
    <cellStyle name="RowTitles-Detail 2 2 2 5 4 3 5" xfId="26402"/>
    <cellStyle name="RowTitles-Detail 2 2 2 5 4 4" xfId="26403"/>
    <cellStyle name="RowTitles-Detail 2 2 2 5 4 4 2" xfId="26404"/>
    <cellStyle name="RowTitles-Detail 2 2 2 5 4 5" xfId="26405"/>
    <cellStyle name="RowTitles-Detail 2 2 2 5 4 5 2" xfId="26406"/>
    <cellStyle name="RowTitles-Detail 2 2 2 5 4 5 2 2" xfId="26407"/>
    <cellStyle name="RowTitles-Detail 2 2 2 5 4 5 3" xfId="26408"/>
    <cellStyle name="RowTitles-Detail 2 2 2 5 4 6" xfId="26409"/>
    <cellStyle name="RowTitles-Detail 2 2 2 5 4 6 2" xfId="26410"/>
    <cellStyle name="RowTitles-Detail 2 2 2 5 4 6 2 2" xfId="26411"/>
    <cellStyle name="RowTitles-Detail 2 2 2 5 4 7" xfId="26412"/>
    <cellStyle name="RowTitles-Detail 2 2 2 5 4 7 2" xfId="26413"/>
    <cellStyle name="RowTitles-Detail 2 2 2 5 4 8" xfId="26414"/>
    <cellStyle name="RowTitles-Detail 2 2 2 5 5" xfId="26415"/>
    <cellStyle name="RowTitles-Detail 2 2 2 5 5 2" xfId="26416"/>
    <cellStyle name="RowTitles-Detail 2 2 2 5 5 2 2" xfId="26417"/>
    <cellStyle name="RowTitles-Detail 2 2 2 5 5 2 2 2" xfId="26418"/>
    <cellStyle name="RowTitles-Detail 2 2 2 5 5 2 2 2 2" xfId="26419"/>
    <cellStyle name="RowTitles-Detail 2 2 2 5 5 2 2 3" xfId="26420"/>
    <cellStyle name="RowTitles-Detail 2 2 2 5 5 2 3" xfId="26421"/>
    <cellStyle name="RowTitles-Detail 2 2 2 5 5 2 3 2" xfId="26422"/>
    <cellStyle name="RowTitles-Detail 2 2 2 5 5 2 3 2 2" xfId="26423"/>
    <cellStyle name="RowTitles-Detail 2 2 2 5 5 2 4" xfId="26424"/>
    <cellStyle name="RowTitles-Detail 2 2 2 5 5 2 4 2" xfId="26425"/>
    <cellStyle name="RowTitles-Detail 2 2 2 5 5 2 5" xfId="26426"/>
    <cellStyle name="RowTitles-Detail 2 2 2 5 5 3" xfId="26427"/>
    <cellStyle name="RowTitles-Detail 2 2 2 5 5 3 2" xfId="26428"/>
    <cellStyle name="RowTitles-Detail 2 2 2 5 5 3 2 2" xfId="26429"/>
    <cellStyle name="RowTitles-Detail 2 2 2 5 5 3 2 2 2" xfId="26430"/>
    <cellStyle name="RowTitles-Detail 2 2 2 5 5 3 2 3" xfId="26431"/>
    <cellStyle name="RowTitles-Detail 2 2 2 5 5 3 3" xfId="26432"/>
    <cellStyle name="RowTitles-Detail 2 2 2 5 5 3 3 2" xfId="26433"/>
    <cellStyle name="RowTitles-Detail 2 2 2 5 5 3 3 2 2" xfId="26434"/>
    <cellStyle name="RowTitles-Detail 2 2 2 5 5 3 4" xfId="26435"/>
    <cellStyle name="RowTitles-Detail 2 2 2 5 5 3 4 2" xfId="26436"/>
    <cellStyle name="RowTitles-Detail 2 2 2 5 5 3 5" xfId="26437"/>
    <cellStyle name="RowTitles-Detail 2 2 2 5 5 4" xfId="26438"/>
    <cellStyle name="RowTitles-Detail 2 2 2 5 5 4 2" xfId="26439"/>
    <cellStyle name="RowTitles-Detail 2 2 2 5 5 4 2 2" xfId="26440"/>
    <cellStyle name="RowTitles-Detail 2 2 2 5 5 4 3" xfId="26441"/>
    <cellStyle name="RowTitles-Detail 2 2 2 5 5 5" xfId="26442"/>
    <cellStyle name="RowTitles-Detail 2 2 2 5 5 5 2" xfId="26443"/>
    <cellStyle name="RowTitles-Detail 2 2 2 5 5 5 2 2" xfId="26444"/>
    <cellStyle name="RowTitles-Detail 2 2 2 5 5 6" xfId="26445"/>
    <cellStyle name="RowTitles-Detail 2 2 2 5 5 6 2" xfId="26446"/>
    <cellStyle name="RowTitles-Detail 2 2 2 5 5 7" xfId="26447"/>
    <cellStyle name="RowTitles-Detail 2 2 2 5 6" xfId="26448"/>
    <cellStyle name="RowTitles-Detail 2 2 2 5 6 2" xfId="26449"/>
    <cellStyle name="RowTitles-Detail 2 2 2 5 6 2 2" xfId="26450"/>
    <cellStyle name="RowTitles-Detail 2 2 2 5 6 2 2 2" xfId="26451"/>
    <cellStyle name="RowTitles-Detail 2 2 2 5 6 2 2 2 2" xfId="26452"/>
    <cellStyle name="RowTitles-Detail 2 2 2 5 6 2 2 3" xfId="26453"/>
    <cellStyle name="RowTitles-Detail 2 2 2 5 6 2 3" xfId="26454"/>
    <cellStyle name="RowTitles-Detail 2 2 2 5 6 2 3 2" xfId="26455"/>
    <cellStyle name="RowTitles-Detail 2 2 2 5 6 2 3 2 2" xfId="26456"/>
    <cellStyle name="RowTitles-Detail 2 2 2 5 6 2 4" xfId="26457"/>
    <cellStyle name="RowTitles-Detail 2 2 2 5 6 2 4 2" xfId="26458"/>
    <cellStyle name="RowTitles-Detail 2 2 2 5 6 2 5" xfId="26459"/>
    <cellStyle name="RowTitles-Detail 2 2 2 5 6 3" xfId="26460"/>
    <cellStyle name="RowTitles-Detail 2 2 2 5 6 3 2" xfId="26461"/>
    <cellStyle name="RowTitles-Detail 2 2 2 5 6 3 2 2" xfId="26462"/>
    <cellStyle name="RowTitles-Detail 2 2 2 5 6 3 2 2 2" xfId="26463"/>
    <cellStyle name="RowTitles-Detail 2 2 2 5 6 3 2 3" xfId="26464"/>
    <cellStyle name="RowTitles-Detail 2 2 2 5 6 3 3" xfId="26465"/>
    <cellStyle name="RowTitles-Detail 2 2 2 5 6 3 3 2" xfId="26466"/>
    <cellStyle name="RowTitles-Detail 2 2 2 5 6 3 3 2 2" xfId="26467"/>
    <cellStyle name="RowTitles-Detail 2 2 2 5 6 3 4" xfId="26468"/>
    <cellStyle name="RowTitles-Detail 2 2 2 5 6 3 4 2" xfId="26469"/>
    <cellStyle name="RowTitles-Detail 2 2 2 5 6 3 5" xfId="26470"/>
    <cellStyle name="RowTitles-Detail 2 2 2 5 6 4" xfId="26471"/>
    <cellStyle name="RowTitles-Detail 2 2 2 5 6 4 2" xfId="26472"/>
    <cellStyle name="RowTitles-Detail 2 2 2 5 6 4 2 2" xfId="26473"/>
    <cellStyle name="RowTitles-Detail 2 2 2 5 6 4 3" xfId="26474"/>
    <cellStyle name="RowTitles-Detail 2 2 2 5 6 5" xfId="26475"/>
    <cellStyle name="RowTitles-Detail 2 2 2 5 6 5 2" xfId="26476"/>
    <cellStyle name="RowTitles-Detail 2 2 2 5 6 5 2 2" xfId="26477"/>
    <cellStyle name="RowTitles-Detail 2 2 2 5 6 6" xfId="26478"/>
    <cellStyle name="RowTitles-Detail 2 2 2 5 6 6 2" xfId="26479"/>
    <cellStyle name="RowTitles-Detail 2 2 2 5 6 7" xfId="26480"/>
    <cellStyle name="RowTitles-Detail 2 2 2 5 7" xfId="26481"/>
    <cellStyle name="RowTitles-Detail 2 2 2 5 7 2" xfId="26482"/>
    <cellStyle name="RowTitles-Detail 2 2 2 5 7 2 2" xfId="26483"/>
    <cellStyle name="RowTitles-Detail 2 2 2 5 7 2 2 2" xfId="26484"/>
    <cellStyle name="RowTitles-Detail 2 2 2 5 7 2 3" xfId="26485"/>
    <cellStyle name="RowTitles-Detail 2 2 2 5 7 3" xfId="26486"/>
    <cellStyle name="RowTitles-Detail 2 2 2 5 7 3 2" xfId="26487"/>
    <cellStyle name="RowTitles-Detail 2 2 2 5 7 3 2 2" xfId="26488"/>
    <cellStyle name="RowTitles-Detail 2 2 2 5 7 4" xfId="26489"/>
    <cellStyle name="RowTitles-Detail 2 2 2 5 7 4 2" xfId="26490"/>
    <cellStyle name="RowTitles-Detail 2 2 2 5 7 5" xfId="26491"/>
    <cellStyle name="RowTitles-Detail 2 2 2 5 8" xfId="26492"/>
    <cellStyle name="RowTitles-Detail 2 2 2 5 8 2" xfId="26493"/>
    <cellStyle name="RowTitles-Detail 2 2 2 5 9" xfId="26494"/>
    <cellStyle name="RowTitles-Detail 2 2 2 5 9 2" xfId="26495"/>
    <cellStyle name="RowTitles-Detail 2 2 2 5 9 2 2" xfId="26496"/>
    <cellStyle name="RowTitles-Detail 2 2 2 5_STUD aligned by INSTIT" xfId="26497"/>
    <cellStyle name="RowTitles-Detail 2 2 2 6" xfId="26498"/>
    <cellStyle name="RowTitles-Detail 2 2 2 6 2" xfId="26499"/>
    <cellStyle name="RowTitles-Detail 2 2 2 6 2 2" xfId="26500"/>
    <cellStyle name="RowTitles-Detail 2 2 2 6 2 2 2" xfId="26501"/>
    <cellStyle name="RowTitles-Detail 2 2 2 6 2 2 2 2" xfId="26502"/>
    <cellStyle name="RowTitles-Detail 2 2 2 6 2 2 3" xfId="26503"/>
    <cellStyle name="RowTitles-Detail 2 2 2 6 2 3" xfId="26504"/>
    <cellStyle name="RowTitles-Detail 2 2 2 6 2 3 2" xfId="26505"/>
    <cellStyle name="RowTitles-Detail 2 2 2 6 2 3 2 2" xfId="26506"/>
    <cellStyle name="RowTitles-Detail 2 2 2 6 2 4" xfId="26507"/>
    <cellStyle name="RowTitles-Detail 2 2 2 6 2 4 2" xfId="26508"/>
    <cellStyle name="RowTitles-Detail 2 2 2 6 2 5" xfId="26509"/>
    <cellStyle name="RowTitles-Detail 2 2 2 6 3" xfId="26510"/>
    <cellStyle name="RowTitles-Detail 2 2 2 6 3 2" xfId="26511"/>
    <cellStyle name="RowTitles-Detail 2 2 2 6 3 2 2" xfId="26512"/>
    <cellStyle name="RowTitles-Detail 2 2 2 6 3 2 2 2" xfId="26513"/>
    <cellStyle name="RowTitles-Detail 2 2 2 6 3 2 3" xfId="26514"/>
    <cellStyle name="RowTitles-Detail 2 2 2 6 3 3" xfId="26515"/>
    <cellStyle name="RowTitles-Detail 2 2 2 6 3 3 2" xfId="26516"/>
    <cellStyle name="RowTitles-Detail 2 2 2 6 3 3 2 2" xfId="26517"/>
    <cellStyle name="RowTitles-Detail 2 2 2 6 3 4" xfId="26518"/>
    <cellStyle name="RowTitles-Detail 2 2 2 6 3 4 2" xfId="26519"/>
    <cellStyle name="RowTitles-Detail 2 2 2 6 3 5" xfId="26520"/>
    <cellStyle name="RowTitles-Detail 2 2 2 6 4" xfId="26521"/>
    <cellStyle name="RowTitles-Detail 2 2 2 6 4 2" xfId="26522"/>
    <cellStyle name="RowTitles-Detail 2 2 2 6 5" xfId="26523"/>
    <cellStyle name="RowTitles-Detail 2 2 2 6 5 2" xfId="26524"/>
    <cellStyle name="RowTitles-Detail 2 2 2 6 5 2 2" xfId="26525"/>
    <cellStyle name="RowTitles-Detail 2 2 2 6 5 3" xfId="26526"/>
    <cellStyle name="RowTitles-Detail 2 2 2 6 6" xfId="26527"/>
    <cellStyle name="RowTitles-Detail 2 2 2 6 6 2" xfId="26528"/>
    <cellStyle name="RowTitles-Detail 2 2 2 6 6 2 2" xfId="26529"/>
    <cellStyle name="RowTitles-Detail 2 2 2 7" xfId="26530"/>
    <cellStyle name="RowTitles-Detail 2 2 2 7 2" xfId="26531"/>
    <cellStyle name="RowTitles-Detail 2 2 2 7 2 2" xfId="26532"/>
    <cellStyle name="RowTitles-Detail 2 2 2 7 2 2 2" xfId="26533"/>
    <cellStyle name="RowTitles-Detail 2 2 2 7 2 2 2 2" xfId="26534"/>
    <cellStyle name="RowTitles-Detail 2 2 2 7 2 2 3" xfId="26535"/>
    <cellStyle name="RowTitles-Detail 2 2 2 7 2 3" xfId="26536"/>
    <cellStyle name="RowTitles-Detail 2 2 2 7 2 3 2" xfId="26537"/>
    <cellStyle name="RowTitles-Detail 2 2 2 7 2 3 2 2" xfId="26538"/>
    <cellStyle name="RowTitles-Detail 2 2 2 7 2 4" xfId="26539"/>
    <cellStyle name="RowTitles-Detail 2 2 2 7 2 4 2" xfId="26540"/>
    <cellStyle name="RowTitles-Detail 2 2 2 7 2 5" xfId="26541"/>
    <cellStyle name="RowTitles-Detail 2 2 2 7 3" xfId="26542"/>
    <cellStyle name="RowTitles-Detail 2 2 2 7 3 2" xfId="26543"/>
    <cellStyle name="RowTitles-Detail 2 2 2 7 3 2 2" xfId="26544"/>
    <cellStyle name="RowTitles-Detail 2 2 2 7 3 2 2 2" xfId="26545"/>
    <cellStyle name="RowTitles-Detail 2 2 2 7 3 2 3" xfId="26546"/>
    <cellStyle name="RowTitles-Detail 2 2 2 7 3 3" xfId="26547"/>
    <cellStyle name="RowTitles-Detail 2 2 2 7 3 3 2" xfId="26548"/>
    <cellStyle name="RowTitles-Detail 2 2 2 7 3 3 2 2" xfId="26549"/>
    <cellStyle name="RowTitles-Detail 2 2 2 7 3 4" xfId="26550"/>
    <cellStyle name="RowTitles-Detail 2 2 2 7 3 4 2" xfId="26551"/>
    <cellStyle name="RowTitles-Detail 2 2 2 7 3 5" xfId="26552"/>
    <cellStyle name="RowTitles-Detail 2 2 2 7 4" xfId="26553"/>
    <cellStyle name="RowTitles-Detail 2 2 2 7 4 2" xfId="26554"/>
    <cellStyle name="RowTitles-Detail 2 2 2 7 5" xfId="26555"/>
    <cellStyle name="RowTitles-Detail 2 2 2 7 5 2" xfId="26556"/>
    <cellStyle name="RowTitles-Detail 2 2 2 7 5 2 2" xfId="26557"/>
    <cellStyle name="RowTitles-Detail 2 2 2 7 6" xfId="26558"/>
    <cellStyle name="RowTitles-Detail 2 2 2 7 6 2" xfId="26559"/>
    <cellStyle name="RowTitles-Detail 2 2 2 7 7" xfId="26560"/>
    <cellStyle name="RowTitles-Detail 2 2 2 8" xfId="26561"/>
    <cellStyle name="RowTitles-Detail 2 2 2 8 2" xfId="26562"/>
    <cellStyle name="RowTitles-Detail 2 2 2 8 2 2" xfId="26563"/>
    <cellStyle name="RowTitles-Detail 2 2 2 8 2 2 2" xfId="26564"/>
    <cellStyle name="RowTitles-Detail 2 2 2 8 2 2 2 2" xfId="26565"/>
    <cellStyle name="RowTitles-Detail 2 2 2 8 2 2 3" xfId="26566"/>
    <cellStyle name="RowTitles-Detail 2 2 2 8 2 3" xfId="26567"/>
    <cellStyle name="RowTitles-Detail 2 2 2 8 2 3 2" xfId="26568"/>
    <cellStyle name="RowTitles-Detail 2 2 2 8 2 3 2 2" xfId="26569"/>
    <cellStyle name="RowTitles-Detail 2 2 2 8 2 4" xfId="26570"/>
    <cellStyle name="RowTitles-Detail 2 2 2 8 2 4 2" xfId="26571"/>
    <cellStyle name="RowTitles-Detail 2 2 2 8 2 5" xfId="26572"/>
    <cellStyle name="RowTitles-Detail 2 2 2 8 3" xfId="26573"/>
    <cellStyle name="RowTitles-Detail 2 2 2 8 3 2" xfId="26574"/>
    <cellStyle name="RowTitles-Detail 2 2 2 8 3 2 2" xfId="26575"/>
    <cellStyle name="RowTitles-Detail 2 2 2 8 3 2 2 2" xfId="26576"/>
    <cellStyle name="RowTitles-Detail 2 2 2 8 3 2 3" xfId="26577"/>
    <cellStyle name="RowTitles-Detail 2 2 2 8 3 3" xfId="26578"/>
    <cellStyle name="RowTitles-Detail 2 2 2 8 3 3 2" xfId="26579"/>
    <cellStyle name="RowTitles-Detail 2 2 2 8 3 3 2 2" xfId="26580"/>
    <cellStyle name="RowTitles-Detail 2 2 2 8 3 4" xfId="26581"/>
    <cellStyle name="RowTitles-Detail 2 2 2 8 3 4 2" xfId="26582"/>
    <cellStyle name="RowTitles-Detail 2 2 2 8 3 5" xfId="26583"/>
    <cellStyle name="RowTitles-Detail 2 2 2 8 4" xfId="26584"/>
    <cellStyle name="RowTitles-Detail 2 2 2 8 4 2" xfId="26585"/>
    <cellStyle name="RowTitles-Detail 2 2 2 8 5" xfId="26586"/>
    <cellStyle name="RowTitles-Detail 2 2 2 8 5 2" xfId="26587"/>
    <cellStyle name="RowTitles-Detail 2 2 2 8 5 2 2" xfId="26588"/>
    <cellStyle name="RowTitles-Detail 2 2 2 8 5 3" xfId="26589"/>
    <cellStyle name="RowTitles-Detail 2 2 2 8 6" xfId="26590"/>
    <cellStyle name="RowTitles-Detail 2 2 2 8 6 2" xfId="26591"/>
    <cellStyle name="RowTitles-Detail 2 2 2 8 6 2 2" xfId="26592"/>
    <cellStyle name="RowTitles-Detail 2 2 2 8 7" xfId="26593"/>
    <cellStyle name="RowTitles-Detail 2 2 2 8 7 2" xfId="26594"/>
    <cellStyle name="RowTitles-Detail 2 2 2 8 8" xfId="26595"/>
    <cellStyle name="RowTitles-Detail 2 2 2 9" xfId="26596"/>
    <cellStyle name="RowTitles-Detail 2 2 2 9 2" xfId="26597"/>
    <cellStyle name="RowTitles-Detail 2 2 2 9 2 2" xfId="26598"/>
    <cellStyle name="RowTitles-Detail 2 2 2 9 2 2 2" xfId="26599"/>
    <cellStyle name="RowTitles-Detail 2 2 2 9 2 2 2 2" xfId="26600"/>
    <cellStyle name="RowTitles-Detail 2 2 2 9 2 2 3" xfId="26601"/>
    <cellStyle name="RowTitles-Detail 2 2 2 9 2 3" xfId="26602"/>
    <cellStyle name="RowTitles-Detail 2 2 2 9 2 3 2" xfId="26603"/>
    <cellStyle name="RowTitles-Detail 2 2 2 9 2 3 2 2" xfId="26604"/>
    <cellStyle name="RowTitles-Detail 2 2 2 9 2 4" xfId="26605"/>
    <cellStyle name="RowTitles-Detail 2 2 2 9 2 4 2" xfId="26606"/>
    <cellStyle name="RowTitles-Detail 2 2 2 9 2 5" xfId="26607"/>
    <cellStyle name="RowTitles-Detail 2 2 2 9 3" xfId="26608"/>
    <cellStyle name="RowTitles-Detail 2 2 2 9 3 2" xfId="26609"/>
    <cellStyle name="RowTitles-Detail 2 2 2 9 3 2 2" xfId="26610"/>
    <cellStyle name="RowTitles-Detail 2 2 2 9 3 2 2 2" xfId="26611"/>
    <cellStyle name="RowTitles-Detail 2 2 2 9 3 2 3" xfId="26612"/>
    <cellStyle name="RowTitles-Detail 2 2 2 9 3 3" xfId="26613"/>
    <cellStyle name="RowTitles-Detail 2 2 2 9 3 3 2" xfId="26614"/>
    <cellStyle name="RowTitles-Detail 2 2 2 9 3 3 2 2" xfId="26615"/>
    <cellStyle name="RowTitles-Detail 2 2 2 9 3 4" xfId="26616"/>
    <cellStyle name="RowTitles-Detail 2 2 2 9 3 4 2" xfId="26617"/>
    <cellStyle name="RowTitles-Detail 2 2 2 9 3 5" xfId="26618"/>
    <cellStyle name="RowTitles-Detail 2 2 2 9 4" xfId="26619"/>
    <cellStyle name="RowTitles-Detail 2 2 2 9 4 2" xfId="26620"/>
    <cellStyle name="RowTitles-Detail 2 2 2 9 4 2 2" xfId="26621"/>
    <cellStyle name="RowTitles-Detail 2 2 2 9 4 3" xfId="26622"/>
    <cellStyle name="RowTitles-Detail 2 2 2 9 5" xfId="26623"/>
    <cellStyle name="RowTitles-Detail 2 2 2 9 5 2" xfId="26624"/>
    <cellStyle name="RowTitles-Detail 2 2 2 9 5 2 2" xfId="26625"/>
    <cellStyle name="RowTitles-Detail 2 2 2 9 6" xfId="26626"/>
    <cellStyle name="RowTitles-Detail 2 2 2 9 6 2" xfId="26627"/>
    <cellStyle name="RowTitles-Detail 2 2 2 9 7" xfId="26628"/>
    <cellStyle name="RowTitles-Detail 2 2 2_STUD aligned by INSTIT" xfId="26629"/>
    <cellStyle name="RowTitles-Detail 2 2 3" xfId="26630"/>
    <cellStyle name="RowTitles-Detail 2 2 3 10" xfId="26631"/>
    <cellStyle name="RowTitles-Detail 2 2 3 10 2" xfId="26632"/>
    <cellStyle name="RowTitles-Detail 2 2 3 10 2 2" xfId="26633"/>
    <cellStyle name="RowTitles-Detail 2 2 3 10 2 2 2" xfId="26634"/>
    <cellStyle name="RowTitles-Detail 2 2 3 10 2 3" xfId="26635"/>
    <cellStyle name="RowTitles-Detail 2 2 3 10 3" xfId="26636"/>
    <cellStyle name="RowTitles-Detail 2 2 3 10 3 2" xfId="26637"/>
    <cellStyle name="RowTitles-Detail 2 2 3 10 3 2 2" xfId="26638"/>
    <cellStyle name="RowTitles-Detail 2 2 3 10 4" xfId="26639"/>
    <cellStyle name="RowTitles-Detail 2 2 3 10 4 2" xfId="26640"/>
    <cellStyle name="RowTitles-Detail 2 2 3 10 5" xfId="26641"/>
    <cellStyle name="RowTitles-Detail 2 2 3 11" xfId="26642"/>
    <cellStyle name="RowTitles-Detail 2 2 3 11 2" xfId="26643"/>
    <cellStyle name="RowTitles-Detail 2 2 3 12" xfId="26644"/>
    <cellStyle name="RowTitles-Detail 2 2 3 12 2" xfId="26645"/>
    <cellStyle name="RowTitles-Detail 2 2 3 12 2 2" xfId="26646"/>
    <cellStyle name="RowTitles-Detail 2 2 3 2" xfId="26647"/>
    <cellStyle name="RowTitles-Detail 2 2 3 2 2" xfId="26648"/>
    <cellStyle name="RowTitles-Detail 2 2 3 2 2 2" xfId="26649"/>
    <cellStyle name="RowTitles-Detail 2 2 3 2 2 2 2" xfId="26650"/>
    <cellStyle name="RowTitles-Detail 2 2 3 2 2 2 2 2" xfId="26651"/>
    <cellStyle name="RowTitles-Detail 2 2 3 2 2 2 2 2 2" xfId="26652"/>
    <cellStyle name="RowTitles-Detail 2 2 3 2 2 2 2 3" xfId="26653"/>
    <cellStyle name="RowTitles-Detail 2 2 3 2 2 2 3" xfId="26654"/>
    <cellStyle name="RowTitles-Detail 2 2 3 2 2 2 3 2" xfId="26655"/>
    <cellStyle name="RowTitles-Detail 2 2 3 2 2 2 3 2 2" xfId="26656"/>
    <cellStyle name="RowTitles-Detail 2 2 3 2 2 2 4" xfId="26657"/>
    <cellStyle name="RowTitles-Detail 2 2 3 2 2 2 4 2" xfId="26658"/>
    <cellStyle name="RowTitles-Detail 2 2 3 2 2 2 5" xfId="26659"/>
    <cellStyle name="RowTitles-Detail 2 2 3 2 2 3" xfId="26660"/>
    <cellStyle name="RowTitles-Detail 2 2 3 2 2 3 2" xfId="26661"/>
    <cellStyle name="RowTitles-Detail 2 2 3 2 2 3 2 2" xfId="26662"/>
    <cellStyle name="RowTitles-Detail 2 2 3 2 2 3 2 2 2" xfId="26663"/>
    <cellStyle name="RowTitles-Detail 2 2 3 2 2 3 2 3" xfId="26664"/>
    <cellStyle name="RowTitles-Detail 2 2 3 2 2 3 3" xfId="26665"/>
    <cellStyle name="RowTitles-Detail 2 2 3 2 2 3 3 2" xfId="26666"/>
    <cellStyle name="RowTitles-Detail 2 2 3 2 2 3 3 2 2" xfId="26667"/>
    <cellStyle name="RowTitles-Detail 2 2 3 2 2 3 4" xfId="26668"/>
    <cellStyle name="RowTitles-Detail 2 2 3 2 2 3 4 2" xfId="26669"/>
    <cellStyle name="RowTitles-Detail 2 2 3 2 2 3 5" xfId="26670"/>
    <cellStyle name="RowTitles-Detail 2 2 3 2 2 4" xfId="26671"/>
    <cellStyle name="RowTitles-Detail 2 2 3 2 2 4 2" xfId="26672"/>
    <cellStyle name="RowTitles-Detail 2 2 3 2 2 5" xfId="26673"/>
    <cellStyle name="RowTitles-Detail 2 2 3 2 2 5 2" xfId="26674"/>
    <cellStyle name="RowTitles-Detail 2 2 3 2 2 5 2 2" xfId="26675"/>
    <cellStyle name="RowTitles-Detail 2 2 3 2 3" xfId="26676"/>
    <cellStyle name="RowTitles-Detail 2 2 3 2 3 2" xfId="26677"/>
    <cellStyle name="RowTitles-Detail 2 2 3 2 3 2 2" xfId="26678"/>
    <cellStyle name="RowTitles-Detail 2 2 3 2 3 2 2 2" xfId="26679"/>
    <cellStyle name="RowTitles-Detail 2 2 3 2 3 2 2 2 2" xfId="26680"/>
    <cellStyle name="RowTitles-Detail 2 2 3 2 3 2 2 3" xfId="26681"/>
    <cellStyle name="RowTitles-Detail 2 2 3 2 3 2 3" xfId="26682"/>
    <cellStyle name="RowTitles-Detail 2 2 3 2 3 2 3 2" xfId="26683"/>
    <cellStyle name="RowTitles-Detail 2 2 3 2 3 2 3 2 2" xfId="26684"/>
    <cellStyle name="RowTitles-Detail 2 2 3 2 3 2 4" xfId="26685"/>
    <cellStyle name="RowTitles-Detail 2 2 3 2 3 2 4 2" xfId="26686"/>
    <cellStyle name="RowTitles-Detail 2 2 3 2 3 2 5" xfId="26687"/>
    <cellStyle name="RowTitles-Detail 2 2 3 2 3 3" xfId="26688"/>
    <cellStyle name="RowTitles-Detail 2 2 3 2 3 3 2" xfId="26689"/>
    <cellStyle name="RowTitles-Detail 2 2 3 2 3 3 2 2" xfId="26690"/>
    <cellStyle name="RowTitles-Detail 2 2 3 2 3 3 2 2 2" xfId="26691"/>
    <cellStyle name="RowTitles-Detail 2 2 3 2 3 3 2 3" xfId="26692"/>
    <cellStyle name="RowTitles-Detail 2 2 3 2 3 3 3" xfId="26693"/>
    <cellStyle name="RowTitles-Detail 2 2 3 2 3 3 3 2" xfId="26694"/>
    <cellStyle name="RowTitles-Detail 2 2 3 2 3 3 3 2 2" xfId="26695"/>
    <cellStyle name="RowTitles-Detail 2 2 3 2 3 3 4" xfId="26696"/>
    <cellStyle name="RowTitles-Detail 2 2 3 2 3 3 4 2" xfId="26697"/>
    <cellStyle name="RowTitles-Detail 2 2 3 2 3 3 5" xfId="26698"/>
    <cellStyle name="RowTitles-Detail 2 2 3 2 3 4" xfId="26699"/>
    <cellStyle name="RowTitles-Detail 2 2 3 2 3 4 2" xfId="26700"/>
    <cellStyle name="RowTitles-Detail 2 2 3 2 3 5" xfId="26701"/>
    <cellStyle name="RowTitles-Detail 2 2 3 2 3 5 2" xfId="26702"/>
    <cellStyle name="RowTitles-Detail 2 2 3 2 3 5 2 2" xfId="26703"/>
    <cellStyle name="RowTitles-Detail 2 2 3 2 3 5 3" xfId="26704"/>
    <cellStyle name="RowTitles-Detail 2 2 3 2 3 6" xfId="26705"/>
    <cellStyle name="RowTitles-Detail 2 2 3 2 3 6 2" xfId="26706"/>
    <cellStyle name="RowTitles-Detail 2 2 3 2 3 6 2 2" xfId="26707"/>
    <cellStyle name="RowTitles-Detail 2 2 3 2 3 7" xfId="26708"/>
    <cellStyle name="RowTitles-Detail 2 2 3 2 3 7 2" xfId="26709"/>
    <cellStyle name="RowTitles-Detail 2 2 3 2 3 8" xfId="26710"/>
    <cellStyle name="RowTitles-Detail 2 2 3 2 4" xfId="26711"/>
    <cellStyle name="RowTitles-Detail 2 2 3 2 4 2" xfId="26712"/>
    <cellStyle name="RowTitles-Detail 2 2 3 2 4 2 2" xfId="26713"/>
    <cellStyle name="RowTitles-Detail 2 2 3 2 4 2 2 2" xfId="26714"/>
    <cellStyle name="RowTitles-Detail 2 2 3 2 4 2 2 2 2" xfId="26715"/>
    <cellStyle name="RowTitles-Detail 2 2 3 2 4 2 2 3" xfId="26716"/>
    <cellStyle name="RowTitles-Detail 2 2 3 2 4 2 3" xfId="26717"/>
    <cellStyle name="RowTitles-Detail 2 2 3 2 4 2 3 2" xfId="26718"/>
    <cellStyle name="RowTitles-Detail 2 2 3 2 4 2 3 2 2" xfId="26719"/>
    <cellStyle name="RowTitles-Detail 2 2 3 2 4 2 4" xfId="26720"/>
    <cellStyle name="RowTitles-Detail 2 2 3 2 4 2 4 2" xfId="26721"/>
    <cellStyle name="RowTitles-Detail 2 2 3 2 4 2 5" xfId="26722"/>
    <cellStyle name="RowTitles-Detail 2 2 3 2 4 3" xfId="26723"/>
    <cellStyle name="RowTitles-Detail 2 2 3 2 4 3 2" xfId="26724"/>
    <cellStyle name="RowTitles-Detail 2 2 3 2 4 3 2 2" xfId="26725"/>
    <cellStyle name="RowTitles-Detail 2 2 3 2 4 3 2 2 2" xfId="26726"/>
    <cellStyle name="RowTitles-Detail 2 2 3 2 4 3 2 3" xfId="26727"/>
    <cellStyle name="RowTitles-Detail 2 2 3 2 4 3 3" xfId="26728"/>
    <cellStyle name="RowTitles-Detail 2 2 3 2 4 3 3 2" xfId="26729"/>
    <cellStyle name="RowTitles-Detail 2 2 3 2 4 3 3 2 2" xfId="26730"/>
    <cellStyle name="RowTitles-Detail 2 2 3 2 4 3 4" xfId="26731"/>
    <cellStyle name="RowTitles-Detail 2 2 3 2 4 3 4 2" xfId="26732"/>
    <cellStyle name="RowTitles-Detail 2 2 3 2 4 3 5" xfId="26733"/>
    <cellStyle name="RowTitles-Detail 2 2 3 2 4 4" xfId="26734"/>
    <cellStyle name="RowTitles-Detail 2 2 3 2 4 4 2" xfId="26735"/>
    <cellStyle name="RowTitles-Detail 2 2 3 2 4 4 2 2" xfId="26736"/>
    <cellStyle name="RowTitles-Detail 2 2 3 2 4 4 3" xfId="26737"/>
    <cellStyle name="RowTitles-Detail 2 2 3 2 4 5" xfId="26738"/>
    <cellStyle name="RowTitles-Detail 2 2 3 2 4 5 2" xfId="26739"/>
    <cellStyle name="RowTitles-Detail 2 2 3 2 4 5 2 2" xfId="26740"/>
    <cellStyle name="RowTitles-Detail 2 2 3 2 4 6" xfId="26741"/>
    <cellStyle name="RowTitles-Detail 2 2 3 2 4 6 2" xfId="26742"/>
    <cellStyle name="RowTitles-Detail 2 2 3 2 4 7" xfId="26743"/>
    <cellStyle name="RowTitles-Detail 2 2 3 2 5" xfId="26744"/>
    <cellStyle name="RowTitles-Detail 2 2 3 2 5 2" xfId="26745"/>
    <cellStyle name="RowTitles-Detail 2 2 3 2 5 2 2" xfId="26746"/>
    <cellStyle name="RowTitles-Detail 2 2 3 2 5 2 2 2" xfId="26747"/>
    <cellStyle name="RowTitles-Detail 2 2 3 2 5 2 2 2 2" xfId="26748"/>
    <cellStyle name="RowTitles-Detail 2 2 3 2 5 2 2 3" xfId="26749"/>
    <cellStyle name="RowTitles-Detail 2 2 3 2 5 2 3" xfId="26750"/>
    <cellStyle name="RowTitles-Detail 2 2 3 2 5 2 3 2" xfId="26751"/>
    <cellStyle name="RowTitles-Detail 2 2 3 2 5 2 3 2 2" xfId="26752"/>
    <cellStyle name="RowTitles-Detail 2 2 3 2 5 2 4" xfId="26753"/>
    <cellStyle name="RowTitles-Detail 2 2 3 2 5 2 4 2" xfId="26754"/>
    <cellStyle name="RowTitles-Detail 2 2 3 2 5 2 5" xfId="26755"/>
    <cellStyle name="RowTitles-Detail 2 2 3 2 5 3" xfId="26756"/>
    <cellStyle name="RowTitles-Detail 2 2 3 2 5 3 2" xfId="26757"/>
    <cellStyle name="RowTitles-Detail 2 2 3 2 5 3 2 2" xfId="26758"/>
    <cellStyle name="RowTitles-Detail 2 2 3 2 5 3 2 2 2" xfId="26759"/>
    <cellStyle name="RowTitles-Detail 2 2 3 2 5 3 2 3" xfId="26760"/>
    <cellStyle name="RowTitles-Detail 2 2 3 2 5 3 3" xfId="26761"/>
    <cellStyle name="RowTitles-Detail 2 2 3 2 5 3 3 2" xfId="26762"/>
    <cellStyle name="RowTitles-Detail 2 2 3 2 5 3 3 2 2" xfId="26763"/>
    <cellStyle name="RowTitles-Detail 2 2 3 2 5 3 4" xfId="26764"/>
    <cellStyle name="RowTitles-Detail 2 2 3 2 5 3 4 2" xfId="26765"/>
    <cellStyle name="RowTitles-Detail 2 2 3 2 5 3 5" xfId="26766"/>
    <cellStyle name="RowTitles-Detail 2 2 3 2 5 4" xfId="26767"/>
    <cellStyle name="RowTitles-Detail 2 2 3 2 5 4 2" xfId="26768"/>
    <cellStyle name="RowTitles-Detail 2 2 3 2 5 4 2 2" xfId="26769"/>
    <cellStyle name="RowTitles-Detail 2 2 3 2 5 4 3" xfId="26770"/>
    <cellStyle name="RowTitles-Detail 2 2 3 2 5 5" xfId="26771"/>
    <cellStyle name="RowTitles-Detail 2 2 3 2 5 5 2" xfId="26772"/>
    <cellStyle name="RowTitles-Detail 2 2 3 2 5 5 2 2" xfId="26773"/>
    <cellStyle name="RowTitles-Detail 2 2 3 2 5 6" xfId="26774"/>
    <cellStyle name="RowTitles-Detail 2 2 3 2 5 6 2" xfId="26775"/>
    <cellStyle name="RowTitles-Detail 2 2 3 2 5 7" xfId="26776"/>
    <cellStyle name="RowTitles-Detail 2 2 3 2 6" xfId="26777"/>
    <cellStyle name="RowTitles-Detail 2 2 3 2 6 2" xfId="26778"/>
    <cellStyle name="RowTitles-Detail 2 2 3 2 6 2 2" xfId="26779"/>
    <cellStyle name="RowTitles-Detail 2 2 3 2 6 2 2 2" xfId="26780"/>
    <cellStyle name="RowTitles-Detail 2 2 3 2 6 2 2 2 2" xfId="26781"/>
    <cellStyle name="RowTitles-Detail 2 2 3 2 6 2 2 3" xfId="26782"/>
    <cellStyle name="RowTitles-Detail 2 2 3 2 6 2 3" xfId="26783"/>
    <cellStyle name="RowTitles-Detail 2 2 3 2 6 2 3 2" xfId="26784"/>
    <cellStyle name="RowTitles-Detail 2 2 3 2 6 2 3 2 2" xfId="26785"/>
    <cellStyle name="RowTitles-Detail 2 2 3 2 6 2 4" xfId="26786"/>
    <cellStyle name="RowTitles-Detail 2 2 3 2 6 2 4 2" xfId="26787"/>
    <cellStyle name="RowTitles-Detail 2 2 3 2 6 2 5" xfId="26788"/>
    <cellStyle name="RowTitles-Detail 2 2 3 2 6 3" xfId="26789"/>
    <cellStyle name="RowTitles-Detail 2 2 3 2 6 3 2" xfId="26790"/>
    <cellStyle name="RowTitles-Detail 2 2 3 2 6 3 2 2" xfId="26791"/>
    <cellStyle name="RowTitles-Detail 2 2 3 2 6 3 2 2 2" xfId="26792"/>
    <cellStyle name="RowTitles-Detail 2 2 3 2 6 3 2 3" xfId="26793"/>
    <cellStyle name="RowTitles-Detail 2 2 3 2 6 3 3" xfId="26794"/>
    <cellStyle name="RowTitles-Detail 2 2 3 2 6 3 3 2" xfId="26795"/>
    <cellStyle name="RowTitles-Detail 2 2 3 2 6 3 3 2 2" xfId="26796"/>
    <cellStyle name="RowTitles-Detail 2 2 3 2 6 3 4" xfId="26797"/>
    <cellStyle name="RowTitles-Detail 2 2 3 2 6 3 4 2" xfId="26798"/>
    <cellStyle name="RowTitles-Detail 2 2 3 2 6 3 5" xfId="26799"/>
    <cellStyle name="RowTitles-Detail 2 2 3 2 6 4" xfId="26800"/>
    <cellStyle name="RowTitles-Detail 2 2 3 2 6 4 2" xfId="26801"/>
    <cellStyle name="RowTitles-Detail 2 2 3 2 6 4 2 2" xfId="26802"/>
    <cellStyle name="RowTitles-Detail 2 2 3 2 6 4 3" xfId="26803"/>
    <cellStyle name="RowTitles-Detail 2 2 3 2 6 5" xfId="26804"/>
    <cellStyle name="RowTitles-Detail 2 2 3 2 6 5 2" xfId="26805"/>
    <cellStyle name="RowTitles-Detail 2 2 3 2 6 5 2 2" xfId="26806"/>
    <cellStyle name="RowTitles-Detail 2 2 3 2 6 6" xfId="26807"/>
    <cellStyle name="RowTitles-Detail 2 2 3 2 6 6 2" xfId="26808"/>
    <cellStyle name="RowTitles-Detail 2 2 3 2 6 7" xfId="26809"/>
    <cellStyle name="RowTitles-Detail 2 2 3 2 7" xfId="26810"/>
    <cellStyle name="RowTitles-Detail 2 2 3 2 7 2" xfId="26811"/>
    <cellStyle name="RowTitles-Detail 2 2 3 2 7 2 2" xfId="26812"/>
    <cellStyle name="RowTitles-Detail 2 2 3 2 7 2 2 2" xfId="26813"/>
    <cellStyle name="RowTitles-Detail 2 2 3 2 7 2 3" xfId="26814"/>
    <cellStyle name="RowTitles-Detail 2 2 3 2 7 3" xfId="26815"/>
    <cellStyle name="RowTitles-Detail 2 2 3 2 7 3 2" xfId="26816"/>
    <cellStyle name="RowTitles-Detail 2 2 3 2 7 3 2 2" xfId="26817"/>
    <cellStyle name="RowTitles-Detail 2 2 3 2 7 4" xfId="26818"/>
    <cellStyle name="RowTitles-Detail 2 2 3 2 7 4 2" xfId="26819"/>
    <cellStyle name="RowTitles-Detail 2 2 3 2 7 5" xfId="26820"/>
    <cellStyle name="RowTitles-Detail 2 2 3 2 8" xfId="26821"/>
    <cellStyle name="RowTitles-Detail 2 2 3 2 8 2" xfId="26822"/>
    <cellStyle name="RowTitles-Detail 2 2 3 2 9" xfId="26823"/>
    <cellStyle name="RowTitles-Detail 2 2 3 2 9 2" xfId="26824"/>
    <cellStyle name="RowTitles-Detail 2 2 3 2 9 2 2" xfId="26825"/>
    <cellStyle name="RowTitles-Detail 2 2 3 2_STUD aligned by INSTIT" xfId="26826"/>
    <cellStyle name="RowTitles-Detail 2 2 3 3" xfId="26827"/>
    <cellStyle name="RowTitles-Detail 2 2 3 3 2" xfId="26828"/>
    <cellStyle name="RowTitles-Detail 2 2 3 3 2 2" xfId="26829"/>
    <cellStyle name="RowTitles-Detail 2 2 3 3 2 2 2" xfId="26830"/>
    <cellStyle name="RowTitles-Detail 2 2 3 3 2 2 2 2" xfId="26831"/>
    <cellStyle name="RowTitles-Detail 2 2 3 3 2 2 2 2 2" xfId="26832"/>
    <cellStyle name="RowTitles-Detail 2 2 3 3 2 2 2 3" xfId="26833"/>
    <cellStyle name="RowTitles-Detail 2 2 3 3 2 2 3" xfId="26834"/>
    <cellStyle name="RowTitles-Detail 2 2 3 3 2 2 3 2" xfId="26835"/>
    <cellStyle name="RowTitles-Detail 2 2 3 3 2 2 3 2 2" xfId="26836"/>
    <cellStyle name="RowTitles-Detail 2 2 3 3 2 2 4" xfId="26837"/>
    <cellStyle name="RowTitles-Detail 2 2 3 3 2 2 4 2" xfId="26838"/>
    <cellStyle name="RowTitles-Detail 2 2 3 3 2 2 5" xfId="26839"/>
    <cellStyle name="RowTitles-Detail 2 2 3 3 2 3" xfId="26840"/>
    <cellStyle name="RowTitles-Detail 2 2 3 3 2 3 2" xfId="26841"/>
    <cellStyle name="RowTitles-Detail 2 2 3 3 2 3 2 2" xfId="26842"/>
    <cellStyle name="RowTitles-Detail 2 2 3 3 2 3 2 2 2" xfId="26843"/>
    <cellStyle name="RowTitles-Detail 2 2 3 3 2 3 2 3" xfId="26844"/>
    <cellStyle name="RowTitles-Detail 2 2 3 3 2 3 3" xfId="26845"/>
    <cellStyle name="RowTitles-Detail 2 2 3 3 2 3 3 2" xfId="26846"/>
    <cellStyle name="RowTitles-Detail 2 2 3 3 2 3 3 2 2" xfId="26847"/>
    <cellStyle name="RowTitles-Detail 2 2 3 3 2 3 4" xfId="26848"/>
    <cellStyle name="RowTitles-Detail 2 2 3 3 2 3 4 2" xfId="26849"/>
    <cellStyle name="RowTitles-Detail 2 2 3 3 2 3 5" xfId="26850"/>
    <cellStyle name="RowTitles-Detail 2 2 3 3 2 4" xfId="26851"/>
    <cellStyle name="RowTitles-Detail 2 2 3 3 2 4 2" xfId="26852"/>
    <cellStyle name="RowTitles-Detail 2 2 3 3 2 5" xfId="26853"/>
    <cellStyle name="RowTitles-Detail 2 2 3 3 2 5 2" xfId="26854"/>
    <cellStyle name="RowTitles-Detail 2 2 3 3 2 5 2 2" xfId="26855"/>
    <cellStyle name="RowTitles-Detail 2 2 3 3 2 5 3" xfId="26856"/>
    <cellStyle name="RowTitles-Detail 2 2 3 3 2 6" xfId="26857"/>
    <cellStyle name="RowTitles-Detail 2 2 3 3 2 6 2" xfId="26858"/>
    <cellStyle name="RowTitles-Detail 2 2 3 3 2 6 2 2" xfId="26859"/>
    <cellStyle name="RowTitles-Detail 2 2 3 3 2 7" xfId="26860"/>
    <cellStyle name="RowTitles-Detail 2 2 3 3 2 7 2" xfId="26861"/>
    <cellStyle name="RowTitles-Detail 2 2 3 3 2 8" xfId="26862"/>
    <cellStyle name="RowTitles-Detail 2 2 3 3 3" xfId="26863"/>
    <cellStyle name="RowTitles-Detail 2 2 3 3 3 2" xfId="26864"/>
    <cellStyle name="RowTitles-Detail 2 2 3 3 3 2 2" xfId="26865"/>
    <cellStyle name="RowTitles-Detail 2 2 3 3 3 2 2 2" xfId="26866"/>
    <cellStyle name="RowTitles-Detail 2 2 3 3 3 2 2 2 2" xfId="26867"/>
    <cellStyle name="RowTitles-Detail 2 2 3 3 3 2 2 3" xfId="26868"/>
    <cellStyle name="RowTitles-Detail 2 2 3 3 3 2 3" xfId="26869"/>
    <cellStyle name="RowTitles-Detail 2 2 3 3 3 2 3 2" xfId="26870"/>
    <cellStyle name="RowTitles-Detail 2 2 3 3 3 2 3 2 2" xfId="26871"/>
    <cellStyle name="RowTitles-Detail 2 2 3 3 3 2 4" xfId="26872"/>
    <cellStyle name="RowTitles-Detail 2 2 3 3 3 2 4 2" xfId="26873"/>
    <cellStyle name="RowTitles-Detail 2 2 3 3 3 2 5" xfId="26874"/>
    <cellStyle name="RowTitles-Detail 2 2 3 3 3 3" xfId="26875"/>
    <cellStyle name="RowTitles-Detail 2 2 3 3 3 3 2" xfId="26876"/>
    <cellStyle name="RowTitles-Detail 2 2 3 3 3 3 2 2" xfId="26877"/>
    <cellStyle name="RowTitles-Detail 2 2 3 3 3 3 2 2 2" xfId="26878"/>
    <cellStyle name="RowTitles-Detail 2 2 3 3 3 3 2 3" xfId="26879"/>
    <cellStyle name="RowTitles-Detail 2 2 3 3 3 3 3" xfId="26880"/>
    <cellStyle name="RowTitles-Detail 2 2 3 3 3 3 3 2" xfId="26881"/>
    <cellStyle name="RowTitles-Detail 2 2 3 3 3 3 3 2 2" xfId="26882"/>
    <cellStyle name="RowTitles-Detail 2 2 3 3 3 3 4" xfId="26883"/>
    <cellStyle name="RowTitles-Detail 2 2 3 3 3 3 4 2" xfId="26884"/>
    <cellStyle name="RowTitles-Detail 2 2 3 3 3 3 5" xfId="26885"/>
    <cellStyle name="RowTitles-Detail 2 2 3 3 3 4" xfId="26886"/>
    <cellStyle name="RowTitles-Detail 2 2 3 3 3 4 2" xfId="26887"/>
    <cellStyle name="RowTitles-Detail 2 2 3 3 3 5" xfId="26888"/>
    <cellStyle name="RowTitles-Detail 2 2 3 3 3 5 2" xfId="26889"/>
    <cellStyle name="RowTitles-Detail 2 2 3 3 3 5 2 2" xfId="26890"/>
    <cellStyle name="RowTitles-Detail 2 2 3 3 4" xfId="26891"/>
    <cellStyle name="RowTitles-Detail 2 2 3 3 4 2" xfId="26892"/>
    <cellStyle name="RowTitles-Detail 2 2 3 3 4 2 2" xfId="26893"/>
    <cellStyle name="RowTitles-Detail 2 2 3 3 4 2 2 2" xfId="26894"/>
    <cellStyle name="RowTitles-Detail 2 2 3 3 4 2 2 2 2" xfId="26895"/>
    <cellStyle name="RowTitles-Detail 2 2 3 3 4 2 2 3" xfId="26896"/>
    <cellStyle name="RowTitles-Detail 2 2 3 3 4 2 3" xfId="26897"/>
    <cellStyle name="RowTitles-Detail 2 2 3 3 4 2 3 2" xfId="26898"/>
    <cellStyle name="RowTitles-Detail 2 2 3 3 4 2 3 2 2" xfId="26899"/>
    <cellStyle name="RowTitles-Detail 2 2 3 3 4 2 4" xfId="26900"/>
    <cellStyle name="RowTitles-Detail 2 2 3 3 4 2 4 2" xfId="26901"/>
    <cellStyle name="RowTitles-Detail 2 2 3 3 4 2 5" xfId="26902"/>
    <cellStyle name="RowTitles-Detail 2 2 3 3 4 3" xfId="26903"/>
    <cellStyle name="RowTitles-Detail 2 2 3 3 4 3 2" xfId="26904"/>
    <cellStyle name="RowTitles-Detail 2 2 3 3 4 3 2 2" xfId="26905"/>
    <cellStyle name="RowTitles-Detail 2 2 3 3 4 3 2 2 2" xfId="26906"/>
    <cellStyle name="RowTitles-Detail 2 2 3 3 4 3 2 3" xfId="26907"/>
    <cellStyle name="RowTitles-Detail 2 2 3 3 4 3 3" xfId="26908"/>
    <cellStyle name="RowTitles-Detail 2 2 3 3 4 3 3 2" xfId="26909"/>
    <cellStyle name="RowTitles-Detail 2 2 3 3 4 3 3 2 2" xfId="26910"/>
    <cellStyle name="RowTitles-Detail 2 2 3 3 4 3 4" xfId="26911"/>
    <cellStyle name="RowTitles-Detail 2 2 3 3 4 3 4 2" xfId="26912"/>
    <cellStyle name="RowTitles-Detail 2 2 3 3 4 3 5" xfId="26913"/>
    <cellStyle name="RowTitles-Detail 2 2 3 3 4 4" xfId="26914"/>
    <cellStyle name="RowTitles-Detail 2 2 3 3 4 4 2" xfId="26915"/>
    <cellStyle name="RowTitles-Detail 2 2 3 3 4 4 2 2" xfId="26916"/>
    <cellStyle name="RowTitles-Detail 2 2 3 3 4 4 3" xfId="26917"/>
    <cellStyle name="RowTitles-Detail 2 2 3 3 4 5" xfId="26918"/>
    <cellStyle name="RowTitles-Detail 2 2 3 3 4 5 2" xfId="26919"/>
    <cellStyle name="RowTitles-Detail 2 2 3 3 4 5 2 2" xfId="26920"/>
    <cellStyle name="RowTitles-Detail 2 2 3 3 4 6" xfId="26921"/>
    <cellStyle name="RowTitles-Detail 2 2 3 3 4 6 2" xfId="26922"/>
    <cellStyle name="RowTitles-Detail 2 2 3 3 4 7" xfId="26923"/>
    <cellStyle name="RowTitles-Detail 2 2 3 3 5" xfId="26924"/>
    <cellStyle name="RowTitles-Detail 2 2 3 3 5 2" xfId="26925"/>
    <cellStyle name="RowTitles-Detail 2 2 3 3 5 2 2" xfId="26926"/>
    <cellStyle name="RowTitles-Detail 2 2 3 3 5 2 2 2" xfId="26927"/>
    <cellStyle name="RowTitles-Detail 2 2 3 3 5 2 2 2 2" xfId="26928"/>
    <cellStyle name="RowTitles-Detail 2 2 3 3 5 2 2 3" xfId="26929"/>
    <cellStyle name="RowTitles-Detail 2 2 3 3 5 2 3" xfId="26930"/>
    <cellStyle name="RowTitles-Detail 2 2 3 3 5 2 3 2" xfId="26931"/>
    <cellStyle name="RowTitles-Detail 2 2 3 3 5 2 3 2 2" xfId="26932"/>
    <cellStyle name="RowTitles-Detail 2 2 3 3 5 2 4" xfId="26933"/>
    <cellStyle name="RowTitles-Detail 2 2 3 3 5 2 4 2" xfId="26934"/>
    <cellStyle name="RowTitles-Detail 2 2 3 3 5 2 5" xfId="26935"/>
    <cellStyle name="RowTitles-Detail 2 2 3 3 5 3" xfId="26936"/>
    <cellStyle name="RowTitles-Detail 2 2 3 3 5 3 2" xfId="26937"/>
    <cellStyle name="RowTitles-Detail 2 2 3 3 5 3 2 2" xfId="26938"/>
    <cellStyle name="RowTitles-Detail 2 2 3 3 5 3 2 2 2" xfId="26939"/>
    <cellStyle name="RowTitles-Detail 2 2 3 3 5 3 2 3" xfId="26940"/>
    <cellStyle name="RowTitles-Detail 2 2 3 3 5 3 3" xfId="26941"/>
    <cellStyle name="RowTitles-Detail 2 2 3 3 5 3 3 2" xfId="26942"/>
    <cellStyle name="RowTitles-Detail 2 2 3 3 5 3 3 2 2" xfId="26943"/>
    <cellStyle name="RowTitles-Detail 2 2 3 3 5 3 4" xfId="26944"/>
    <cellStyle name="RowTitles-Detail 2 2 3 3 5 3 4 2" xfId="26945"/>
    <cellStyle name="RowTitles-Detail 2 2 3 3 5 3 5" xfId="26946"/>
    <cellStyle name="RowTitles-Detail 2 2 3 3 5 4" xfId="26947"/>
    <cellStyle name="RowTitles-Detail 2 2 3 3 5 4 2" xfId="26948"/>
    <cellStyle name="RowTitles-Detail 2 2 3 3 5 4 2 2" xfId="26949"/>
    <cellStyle name="RowTitles-Detail 2 2 3 3 5 4 3" xfId="26950"/>
    <cellStyle name="RowTitles-Detail 2 2 3 3 5 5" xfId="26951"/>
    <cellStyle name="RowTitles-Detail 2 2 3 3 5 5 2" xfId="26952"/>
    <cellStyle name="RowTitles-Detail 2 2 3 3 5 5 2 2" xfId="26953"/>
    <cellStyle name="RowTitles-Detail 2 2 3 3 5 6" xfId="26954"/>
    <cellStyle name="RowTitles-Detail 2 2 3 3 5 6 2" xfId="26955"/>
    <cellStyle name="RowTitles-Detail 2 2 3 3 5 7" xfId="26956"/>
    <cellStyle name="RowTitles-Detail 2 2 3 3 6" xfId="26957"/>
    <cellStyle name="RowTitles-Detail 2 2 3 3 6 2" xfId="26958"/>
    <cellStyle name="RowTitles-Detail 2 2 3 3 6 2 2" xfId="26959"/>
    <cellStyle name="RowTitles-Detail 2 2 3 3 6 2 2 2" xfId="26960"/>
    <cellStyle name="RowTitles-Detail 2 2 3 3 6 2 2 2 2" xfId="26961"/>
    <cellStyle name="RowTitles-Detail 2 2 3 3 6 2 2 3" xfId="26962"/>
    <cellStyle name="RowTitles-Detail 2 2 3 3 6 2 3" xfId="26963"/>
    <cellStyle name="RowTitles-Detail 2 2 3 3 6 2 3 2" xfId="26964"/>
    <cellStyle name="RowTitles-Detail 2 2 3 3 6 2 3 2 2" xfId="26965"/>
    <cellStyle name="RowTitles-Detail 2 2 3 3 6 2 4" xfId="26966"/>
    <cellStyle name="RowTitles-Detail 2 2 3 3 6 2 4 2" xfId="26967"/>
    <cellStyle name="RowTitles-Detail 2 2 3 3 6 2 5" xfId="26968"/>
    <cellStyle name="RowTitles-Detail 2 2 3 3 6 3" xfId="26969"/>
    <cellStyle name="RowTitles-Detail 2 2 3 3 6 3 2" xfId="26970"/>
    <cellStyle name="RowTitles-Detail 2 2 3 3 6 3 2 2" xfId="26971"/>
    <cellStyle name="RowTitles-Detail 2 2 3 3 6 3 2 2 2" xfId="26972"/>
    <cellStyle name="RowTitles-Detail 2 2 3 3 6 3 2 3" xfId="26973"/>
    <cellStyle name="RowTitles-Detail 2 2 3 3 6 3 3" xfId="26974"/>
    <cellStyle name="RowTitles-Detail 2 2 3 3 6 3 3 2" xfId="26975"/>
    <cellStyle name="RowTitles-Detail 2 2 3 3 6 3 3 2 2" xfId="26976"/>
    <cellStyle name="RowTitles-Detail 2 2 3 3 6 3 4" xfId="26977"/>
    <cellStyle name="RowTitles-Detail 2 2 3 3 6 3 4 2" xfId="26978"/>
    <cellStyle name="RowTitles-Detail 2 2 3 3 6 3 5" xfId="26979"/>
    <cellStyle name="RowTitles-Detail 2 2 3 3 6 4" xfId="26980"/>
    <cellStyle name="RowTitles-Detail 2 2 3 3 6 4 2" xfId="26981"/>
    <cellStyle name="RowTitles-Detail 2 2 3 3 6 4 2 2" xfId="26982"/>
    <cellStyle name="RowTitles-Detail 2 2 3 3 6 4 3" xfId="26983"/>
    <cellStyle name="RowTitles-Detail 2 2 3 3 6 5" xfId="26984"/>
    <cellStyle name="RowTitles-Detail 2 2 3 3 6 5 2" xfId="26985"/>
    <cellStyle name="RowTitles-Detail 2 2 3 3 6 5 2 2" xfId="26986"/>
    <cellStyle name="RowTitles-Detail 2 2 3 3 6 6" xfId="26987"/>
    <cellStyle name="RowTitles-Detail 2 2 3 3 6 6 2" xfId="26988"/>
    <cellStyle name="RowTitles-Detail 2 2 3 3 6 7" xfId="26989"/>
    <cellStyle name="RowTitles-Detail 2 2 3 3 7" xfId="26990"/>
    <cellStyle name="RowTitles-Detail 2 2 3 3 7 2" xfId="26991"/>
    <cellStyle name="RowTitles-Detail 2 2 3 3 7 2 2" xfId="26992"/>
    <cellStyle name="RowTitles-Detail 2 2 3 3 7 2 2 2" xfId="26993"/>
    <cellStyle name="RowTitles-Detail 2 2 3 3 7 2 3" xfId="26994"/>
    <cellStyle name="RowTitles-Detail 2 2 3 3 7 3" xfId="26995"/>
    <cellStyle name="RowTitles-Detail 2 2 3 3 7 3 2" xfId="26996"/>
    <cellStyle name="RowTitles-Detail 2 2 3 3 7 3 2 2" xfId="26997"/>
    <cellStyle name="RowTitles-Detail 2 2 3 3 7 4" xfId="26998"/>
    <cellStyle name="RowTitles-Detail 2 2 3 3 7 4 2" xfId="26999"/>
    <cellStyle name="RowTitles-Detail 2 2 3 3 7 5" xfId="27000"/>
    <cellStyle name="RowTitles-Detail 2 2 3 3 8" xfId="27001"/>
    <cellStyle name="RowTitles-Detail 2 2 3 3 8 2" xfId="27002"/>
    <cellStyle name="RowTitles-Detail 2 2 3 3 8 2 2" xfId="27003"/>
    <cellStyle name="RowTitles-Detail 2 2 3 3 8 2 2 2" xfId="27004"/>
    <cellStyle name="RowTitles-Detail 2 2 3 3 8 2 3" xfId="27005"/>
    <cellStyle name="RowTitles-Detail 2 2 3 3 8 3" xfId="27006"/>
    <cellStyle name="RowTitles-Detail 2 2 3 3 8 3 2" xfId="27007"/>
    <cellStyle name="RowTitles-Detail 2 2 3 3 8 3 2 2" xfId="27008"/>
    <cellStyle name="RowTitles-Detail 2 2 3 3 8 4" xfId="27009"/>
    <cellStyle name="RowTitles-Detail 2 2 3 3 8 4 2" xfId="27010"/>
    <cellStyle name="RowTitles-Detail 2 2 3 3 8 5" xfId="27011"/>
    <cellStyle name="RowTitles-Detail 2 2 3 3 9" xfId="27012"/>
    <cellStyle name="RowTitles-Detail 2 2 3 3 9 2" xfId="27013"/>
    <cellStyle name="RowTitles-Detail 2 2 3 3 9 2 2" xfId="27014"/>
    <cellStyle name="RowTitles-Detail 2 2 3 3_STUD aligned by INSTIT" xfId="27015"/>
    <cellStyle name="RowTitles-Detail 2 2 3 4" xfId="27016"/>
    <cellStyle name="RowTitles-Detail 2 2 3 4 2" xfId="27017"/>
    <cellStyle name="RowTitles-Detail 2 2 3 4 2 2" xfId="27018"/>
    <cellStyle name="RowTitles-Detail 2 2 3 4 2 2 2" xfId="27019"/>
    <cellStyle name="RowTitles-Detail 2 2 3 4 2 2 2 2" xfId="27020"/>
    <cellStyle name="RowTitles-Detail 2 2 3 4 2 2 2 2 2" xfId="27021"/>
    <cellStyle name="RowTitles-Detail 2 2 3 4 2 2 2 3" xfId="27022"/>
    <cellStyle name="RowTitles-Detail 2 2 3 4 2 2 3" xfId="27023"/>
    <cellStyle name="RowTitles-Detail 2 2 3 4 2 2 3 2" xfId="27024"/>
    <cellStyle name="RowTitles-Detail 2 2 3 4 2 2 3 2 2" xfId="27025"/>
    <cellStyle name="RowTitles-Detail 2 2 3 4 2 2 4" xfId="27026"/>
    <cellStyle name="RowTitles-Detail 2 2 3 4 2 2 4 2" xfId="27027"/>
    <cellStyle name="RowTitles-Detail 2 2 3 4 2 2 5" xfId="27028"/>
    <cellStyle name="RowTitles-Detail 2 2 3 4 2 3" xfId="27029"/>
    <cellStyle name="RowTitles-Detail 2 2 3 4 2 3 2" xfId="27030"/>
    <cellStyle name="RowTitles-Detail 2 2 3 4 2 3 2 2" xfId="27031"/>
    <cellStyle name="RowTitles-Detail 2 2 3 4 2 3 2 2 2" xfId="27032"/>
    <cellStyle name="RowTitles-Detail 2 2 3 4 2 3 2 3" xfId="27033"/>
    <cellStyle name="RowTitles-Detail 2 2 3 4 2 3 3" xfId="27034"/>
    <cellStyle name="RowTitles-Detail 2 2 3 4 2 3 3 2" xfId="27035"/>
    <cellStyle name="RowTitles-Detail 2 2 3 4 2 3 3 2 2" xfId="27036"/>
    <cellStyle name="RowTitles-Detail 2 2 3 4 2 3 4" xfId="27037"/>
    <cellStyle name="RowTitles-Detail 2 2 3 4 2 3 4 2" xfId="27038"/>
    <cellStyle name="RowTitles-Detail 2 2 3 4 2 3 5" xfId="27039"/>
    <cellStyle name="RowTitles-Detail 2 2 3 4 2 4" xfId="27040"/>
    <cellStyle name="RowTitles-Detail 2 2 3 4 2 4 2" xfId="27041"/>
    <cellStyle name="RowTitles-Detail 2 2 3 4 2 5" xfId="27042"/>
    <cellStyle name="RowTitles-Detail 2 2 3 4 2 5 2" xfId="27043"/>
    <cellStyle name="RowTitles-Detail 2 2 3 4 2 5 2 2" xfId="27044"/>
    <cellStyle name="RowTitles-Detail 2 2 3 4 2 5 3" xfId="27045"/>
    <cellStyle name="RowTitles-Detail 2 2 3 4 2 6" xfId="27046"/>
    <cellStyle name="RowTitles-Detail 2 2 3 4 2 6 2" xfId="27047"/>
    <cellStyle name="RowTitles-Detail 2 2 3 4 2 6 2 2" xfId="27048"/>
    <cellStyle name="RowTitles-Detail 2 2 3 4 3" xfId="27049"/>
    <cellStyle name="RowTitles-Detail 2 2 3 4 3 2" xfId="27050"/>
    <cellStyle name="RowTitles-Detail 2 2 3 4 3 2 2" xfId="27051"/>
    <cellStyle name="RowTitles-Detail 2 2 3 4 3 2 2 2" xfId="27052"/>
    <cellStyle name="RowTitles-Detail 2 2 3 4 3 2 2 2 2" xfId="27053"/>
    <cellStyle name="RowTitles-Detail 2 2 3 4 3 2 2 3" xfId="27054"/>
    <cellStyle name="RowTitles-Detail 2 2 3 4 3 2 3" xfId="27055"/>
    <cellStyle name="RowTitles-Detail 2 2 3 4 3 2 3 2" xfId="27056"/>
    <cellStyle name="RowTitles-Detail 2 2 3 4 3 2 3 2 2" xfId="27057"/>
    <cellStyle name="RowTitles-Detail 2 2 3 4 3 2 4" xfId="27058"/>
    <cellStyle name="RowTitles-Detail 2 2 3 4 3 2 4 2" xfId="27059"/>
    <cellStyle name="RowTitles-Detail 2 2 3 4 3 2 5" xfId="27060"/>
    <cellStyle name="RowTitles-Detail 2 2 3 4 3 3" xfId="27061"/>
    <cellStyle name="RowTitles-Detail 2 2 3 4 3 3 2" xfId="27062"/>
    <cellStyle name="RowTitles-Detail 2 2 3 4 3 3 2 2" xfId="27063"/>
    <cellStyle name="RowTitles-Detail 2 2 3 4 3 3 2 2 2" xfId="27064"/>
    <cellStyle name="RowTitles-Detail 2 2 3 4 3 3 2 3" xfId="27065"/>
    <cellStyle name="RowTitles-Detail 2 2 3 4 3 3 3" xfId="27066"/>
    <cellStyle name="RowTitles-Detail 2 2 3 4 3 3 3 2" xfId="27067"/>
    <cellStyle name="RowTitles-Detail 2 2 3 4 3 3 3 2 2" xfId="27068"/>
    <cellStyle name="RowTitles-Detail 2 2 3 4 3 3 4" xfId="27069"/>
    <cellStyle name="RowTitles-Detail 2 2 3 4 3 3 4 2" xfId="27070"/>
    <cellStyle name="RowTitles-Detail 2 2 3 4 3 3 5" xfId="27071"/>
    <cellStyle name="RowTitles-Detail 2 2 3 4 3 4" xfId="27072"/>
    <cellStyle name="RowTitles-Detail 2 2 3 4 3 4 2" xfId="27073"/>
    <cellStyle name="RowTitles-Detail 2 2 3 4 3 5" xfId="27074"/>
    <cellStyle name="RowTitles-Detail 2 2 3 4 3 5 2" xfId="27075"/>
    <cellStyle name="RowTitles-Detail 2 2 3 4 3 5 2 2" xfId="27076"/>
    <cellStyle name="RowTitles-Detail 2 2 3 4 3 6" xfId="27077"/>
    <cellStyle name="RowTitles-Detail 2 2 3 4 3 6 2" xfId="27078"/>
    <cellStyle name="RowTitles-Detail 2 2 3 4 3 7" xfId="27079"/>
    <cellStyle name="RowTitles-Detail 2 2 3 4 4" xfId="27080"/>
    <cellStyle name="RowTitles-Detail 2 2 3 4 4 2" xfId="27081"/>
    <cellStyle name="RowTitles-Detail 2 2 3 4 4 2 2" xfId="27082"/>
    <cellStyle name="RowTitles-Detail 2 2 3 4 4 2 2 2" xfId="27083"/>
    <cellStyle name="RowTitles-Detail 2 2 3 4 4 2 2 2 2" xfId="27084"/>
    <cellStyle name="RowTitles-Detail 2 2 3 4 4 2 2 3" xfId="27085"/>
    <cellStyle name="RowTitles-Detail 2 2 3 4 4 2 3" xfId="27086"/>
    <cellStyle name="RowTitles-Detail 2 2 3 4 4 2 3 2" xfId="27087"/>
    <cellStyle name="RowTitles-Detail 2 2 3 4 4 2 3 2 2" xfId="27088"/>
    <cellStyle name="RowTitles-Detail 2 2 3 4 4 2 4" xfId="27089"/>
    <cellStyle name="RowTitles-Detail 2 2 3 4 4 2 4 2" xfId="27090"/>
    <cellStyle name="RowTitles-Detail 2 2 3 4 4 2 5" xfId="27091"/>
    <cellStyle name="RowTitles-Detail 2 2 3 4 4 3" xfId="27092"/>
    <cellStyle name="RowTitles-Detail 2 2 3 4 4 3 2" xfId="27093"/>
    <cellStyle name="RowTitles-Detail 2 2 3 4 4 3 2 2" xfId="27094"/>
    <cellStyle name="RowTitles-Detail 2 2 3 4 4 3 2 2 2" xfId="27095"/>
    <cellStyle name="RowTitles-Detail 2 2 3 4 4 3 2 3" xfId="27096"/>
    <cellStyle name="RowTitles-Detail 2 2 3 4 4 3 3" xfId="27097"/>
    <cellStyle name="RowTitles-Detail 2 2 3 4 4 3 3 2" xfId="27098"/>
    <cellStyle name="RowTitles-Detail 2 2 3 4 4 3 3 2 2" xfId="27099"/>
    <cellStyle name="RowTitles-Detail 2 2 3 4 4 3 4" xfId="27100"/>
    <cellStyle name="RowTitles-Detail 2 2 3 4 4 3 4 2" xfId="27101"/>
    <cellStyle name="RowTitles-Detail 2 2 3 4 4 3 5" xfId="27102"/>
    <cellStyle name="RowTitles-Detail 2 2 3 4 4 4" xfId="27103"/>
    <cellStyle name="RowTitles-Detail 2 2 3 4 4 4 2" xfId="27104"/>
    <cellStyle name="RowTitles-Detail 2 2 3 4 4 5" xfId="27105"/>
    <cellStyle name="RowTitles-Detail 2 2 3 4 4 5 2" xfId="27106"/>
    <cellStyle name="RowTitles-Detail 2 2 3 4 4 5 2 2" xfId="27107"/>
    <cellStyle name="RowTitles-Detail 2 2 3 4 4 5 3" xfId="27108"/>
    <cellStyle name="RowTitles-Detail 2 2 3 4 4 6" xfId="27109"/>
    <cellStyle name="RowTitles-Detail 2 2 3 4 4 6 2" xfId="27110"/>
    <cellStyle name="RowTitles-Detail 2 2 3 4 4 6 2 2" xfId="27111"/>
    <cellStyle name="RowTitles-Detail 2 2 3 4 4 7" xfId="27112"/>
    <cellStyle name="RowTitles-Detail 2 2 3 4 4 7 2" xfId="27113"/>
    <cellStyle name="RowTitles-Detail 2 2 3 4 4 8" xfId="27114"/>
    <cellStyle name="RowTitles-Detail 2 2 3 4 5" xfId="27115"/>
    <cellStyle name="RowTitles-Detail 2 2 3 4 5 2" xfId="27116"/>
    <cellStyle name="RowTitles-Detail 2 2 3 4 5 2 2" xfId="27117"/>
    <cellStyle name="RowTitles-Detail 2 2 3 4 5 2 2 2" xfId="27118"/>
    <cellStyle name="RowTitles-Detail 2 2 3 4 5 2 2 2 2" xfId="27119"/>
    <cellStyle name="RowTitles-Detail 2 2 3 4 5 2 2 3" xfId="27120"/>
    <cellStyle name="RowTitles-Detail 2 2 3 4 5 2 3" xfId="27121"/>
    <cellStyle name="RowTitles-Detail 2 2 3 4 5 2 3 2" xfId="27122"/>
    <cellStyle name="RowTitles-Detail 2 2 3 4 5 2 3 2 2" xfId="27123"/>
    <cellStyle name="RowTitles-Detail 2 2 3 4 5 2 4" xfId="27124"/>
    <cellStyle name="RowTitles-Detail 2 2 3 4 5 2 4 2" xfId="27125"/>
    <cellStyle name="RowTitles-Detail 2 2 3 4 5 2 5" xfId="27126"/>
    <cellStyle name="RowTitles-Detail 2 2 3 4 5 3" xfId="27127"/>
    <cellStyle name="RowTitles-Detail 2 2 3 4 5 3 2" xfId="27128"/>
    <cellStyle name="RowTitles-Detail 2 2 3 4 5 3 2 2" xfId="27129"/>
    <cellStyle name="RowTitles-Detail 2 2 3 4 5 3 2 2 2" xfId="27130"/>
    <cellStyle name="RowTitles-Detail 2 2 3 4 5 3 2 3" xfId="27131"/>
    <cellStyle name="RowTitles-Detail 2 2 3 4 5 3 3" xfId="27132"/>
    <cellStyle name="RowTitles-Detail 2 2 3 4 5 3 3 2" xfId="27133"/>
    <cellStyle name="RowTitles-Detail 2 2 3 4 5 3 3 2 2" xfId="27134"/>
    <cellStyle name="RowTitles-Detail 2 2 3 4 5 3 4" xfId="27135"/>
    <cellStyle name="RowTitles-Detail 2 2 3 4 5 3 4 2" xfId="27136"/>
    <cellStyle name="RowTitles-Detail 2 2 3 4 5 3 5" xfId="27137"/>
    <cellStyle name="RowTitles-Detail 2 2 3 4 5 4" xfId="27138"/>
    <cellStyle name="RowTitles-Detail 2 2 3 4 5 4 2" xfId="27139"/>
    <cellStyle name="RowTitles-Detail 2 2 3 4 5 4 2 2" xfId="27140"/>
    <cellStyle name="RowTitles-Detail 2 2 3 4 5 4 3" xfId="27141"/>
    <cellStyle name="RowTitles-Detail 2 2 3 4 5 5" xfId="27142"/>
    <cellStyle name="RowTitles-Detail 2 2 3 4 5 5 2" xfId="27143"/>
    <cellStyle name="RowTitles-Detail 2 2 3 4 5 5 2 2" xfId="27144"/>
    <cellStyle name="RowTitles-Detail 2 2 3 4 5 6" xfId="27145"/>
    <cellStyle name="RowTitles-Detail 2 2 3 4 5 6 2" xfId="27146"/>
    <cellStyle name="RowTitles-Detail 2 2 3 4 5 7" xfId="27147"/>
    <cellStyle name="RowTitles-Detail 2 2 3 4 6" xfId="27148"/>
    <cellStyle name="RowTitles-Detail 2 2 3 4 6 2" xfId="27149"/>
    <cellStyle name="RowTitles-Detail 2 2 3 4 6 2 2" xfId="27150"/>
    <cellStyle name="RowTitles-Detail 2 2 3 4 6 2 2 2" xfId="27151"/>
    <cellStyle name="RowTitles-Detail 2 2 3 4 6 2 2 2 2" xfId="27152"/>
    <cellStyle name="RowTitles-Detail 2 2 3 4 6 2 2 3" xfId="27153"/>
    <cellStyle name="RowTitles-Detail 2 2 3 4 6 2 3" xfId="27154"/>
    <cellStyle name="RowTitles-Detail 2 2 3 4 6 2 3 2" xfId="27155"/>
    <cellStyle name="RowTitles-Detail 2 2 3 4 6 2 3 2 2" xfId="27156"/>
    <cellStyle name="RowTitles-Detail 2 2 3 4 6 2 4" xfId="27157"/>
    <cellStyle name="RowTitles-Detail 2 2 3 4 6 2 4 2" xfId="27158"/>
    <cellStyle name="RowTitles-Detail 2 2 3 4 6 2 5" xfId="27159"/>
    <cellStyle name="RowTitles-Detail 2 2 3 4 6 3" xfId="27160"/>
    <cellStyle name="RowTitles-Detail 2 2 3 4 6 3 2" xfId="27161"/>
    <cellStyle name="RowTitles-Detail 2 2 3 4 6 3 2 2" xfId="27162"/>
    <cellStyle name="RowTitles-Detail 2 2 3 4 6 3 2 2 2" xfId="27163"/>
    <cellStyle name="RowTitles-Detail 2 2 3 4 6 3 2 3" xfId="27164"/>
    <cellStyle name="RowTitles-Detail 2 2 3 4 6 3 3" xfId="27165"/>
    <cellStyle name="RowTitles-Detail 2 2 3 4 6 3 3 2" xfId="27166"/>
    <cellStyle name="RowTitles-Detail 2 2 3 4 6 3 3 2 2" xfId="27167"/>
    <cellStyle name="RowTitles-Detail 2 2 3 4 6 3 4" xfId="27168"/>
    <cellStyle name="RowTitles-Detail 2 2 3 4 6 3 4 2" xfId="27169"/>
    <cellStyle name="RowTitles-Detail 2 2 3 4 6 3 5" xfId="27170"/>
    <cellStyle name="RowTitles-Detail 2 2 3 4 6 4" xfId="27171"/>
    <cellStyle name="RowTitles-Detail 2 2 3 4 6 4 2" xfId="27172"/>
    <cellStyle name="RowTitles-Detail 2 2 3 4 6 4 2 2" xfId="27173"/>
    <cellStyle name="RowTitles-Detail 2 2 3 4 6 4 3" xfId="27174"/>
    <cellStyle name="RowTitles-Detail 2 2 3 4 6 5" xfId="27175"/>
    <cellStyle name="RowTitles-Detail 2 2 3 4 6 5 2" xfId="27176"/>
    <cellStyle name="RowTitles-Detail 2 2 3 4 6 5 2 2" xfId="27177"/>
    <cellStyle name="RowTitles-Detail 2 2 3 4 6 6" xfId="27178"/>
    <cellStyle name="RowTitles-Detail 2 2 3 4 6 6 2" xfId="27179"/>
    <cellStyle name="RowTitles-Detail 2 2 3 4 6 7" xfId="27180"/>
    <cellStyle name="RowTitles-Detail 2 2 3 4 7" xfId="27181"/>
    <cellStyle name="RowTitles-Detail 2 2 3 4 7 2" xfId="27182"/>
    <cellStyle name="RowTitles-Detail 2 2 3 4 7 2 2" xfId="27183"/>
    <cellStyle name="RowTitles-Detail 2 2 3 4 7 2 2 2" xfId="27184"/>
    <cellStyle name="RowTitles-Detail 2 2 3 4 7 2 3" xfId="27185"/>
    <cellStyle name="RowTitles-Detail 2 2 3 4 7 3" xfId="27186"/>
    <cellStyle name="RowTitles-Detail 2 2 3 4 7 3 2" xfId="27187"/>
    <cellStyle name="RowTitles-Detail 2 2 3 4 7 3 2 2" xfId="27188"/>
    <cellStyle name="RowTitles-Detail 2 2 3 4 7 4" xfId="27189"/>
    <cellStyle name="RowTitles-Detail 2 2 3 4 7 4 2" xfId="27190"/>
    <cellStyle name="RowTitles-Detail 2 2 3 4 7 5" xfId="27191"/>
    <cellStyle name="RowTitles-Detail 2 2 3 4 8" xfId="27192"/>
    <cellStyle name="RowTitles-Detail 2 2 3 4 8 2" xfId="27193"/>
    <cellStyle name="RowTitles-Detail 2 2 3 4 9" xfId="27194"/>
    <cellStyle name="RowTitles-Detail 2 2 3 4 9 2" xfId="27195"/>
    <cellStyle name="RowTitles-Detail 2 2 3 4 9 2 2" xfId="27196"/>
    <cellStyle name="RowTitles-Detail 2 2 3 4_STUD aligned by INSTIT" xfId="27197"/>
    <cellStyle name="RowTitles-Detail 2 2 3 5" xfId="27198"/>
    <cellStyle name="RowTitles-Detail 2 2 3 5 2" xfId="27199"/>
    <cellStyle name="RowTitles-Detail 2 2 3 5 2 2" xfId="27200"/>
    <cellStyle name="RowTitles-Detail 2 2 3 5 2 2 2" xfId="27201"/>
    <cellStyle name="RowTitles-Detail 2 2 3 5 2 2 2 2" xfId="27202"/>
    <cellStyle name="RowTitles-Detail 2 2 3 5 2 2 3" xfId="27203"/>
    <cellStyle name="RowTitles-Detail 2 2 3 5 2 3" xfId="27204"/>
    <cellStyle name="RowTitles-Detail 2 2 3 5 2 3 2" xfId="27205"/>
    <cellStyle name="RowTitles-Detail 2 2 3 5 2 3 2 2" xfId="27206"/>
    <cellStyle name="RowTitles-Detail 2 2 3 5 2 4" xfId="27207"/>
    <cellStyle name="RowTitles-Detail 2 2 3 5 2 4 2" xfId="27208"/>
    <cellStyle name="RowTitles-Detail 2 2 3 5 2 5" xfId="27209"/>
    <cellStyle name="RowTitles-Detail 2 2 3 5 3" xfId="27210"/>
    <cellStyle name="RowTitles-Detail 2 2 3 5 3 2" xfId="27211"/>
    <cellStyle name="RowTitles-Detail 2 2 3 5 3 2 2" xfId="27212"/>
    <cellStyle name="RowTitles-Detail 2 2 3 5 3 2 2 2" xfId="27213"/>
    <cellStyle name="RowTitles-Detail 2 2 3 5 3 2 3" xfId="27214"/>
    <cellStyle name="RowTitles-Detail 2 2 3 5 3 3" xfId="27215"/>
    <cellStyle name="RowTitles-Detail 2 2 3 5 3 3 2" xfId="27216"/>
    <cellStyle name="RowTitles-Detail 2 2 3 5 3 3 2 2" xfId="27217"/>
    <cellStyle name="RowTitles-Detail 2 2 3 5 3 4" xfId="27218"/>
    <cellStyle name="RowTitles-Detail 2 2 3 5 3 4 2" xfId="27219"/>
    <cellStyle name="RowTitles-Detail 2 2 3 5 3 5" xfId="27220"/>
    <cellStyle name="RowTitles-Detail 2 2 3 5 4" xfId="27221"/>
    <cellStyle name="RowTitles-Detail 2 2 3 5 4 2" xfId="27222"/>
    <cellStyle name="RowTitles-Detail 2 2 3 5 5" xfId="27223"/>
    <cellStyle name="RowTitles-Detail 2 2 3 5 5 2" xfId="27224"/>
    <cellStyle name="RowTitles-Detail 2 2 3 5 5 2 2" xfId="27225"/>
    <cellStyle name="RowTitles-Detail 2 2 3 5 5 3" xfId="27226"/>
    <cellStyle name="RowTitles-Detail 2 2 3 5 6" xfId="27227"/>
    <cellStyle name="RowTitles-Detail 2 2 3 5 6 2" xfId="27228"/>
    <cellStyle name="RowTitles-Detail 2 2 3 5 6 2 2" xfId="27229"/>
    <cellStyle name="RowTitles-Detail 2 2 3 6" xfId="27230"/>
    <cellStyle name="RowTitles-Detail 2 2 3 6 2" xfId="27231"/>
    <cellStyle name="RowTitles-Detail 2 2 3 6 2 2" xfId="27232"/>
    <cellStyle name="RowTitles-Detail 2 2 3 6 2 2 2" xfId="27233"/>
    <cellStyle name="RowTitles-Detail 2 2 3 6 2 2 2 2" xfId="27234"/>
    <cellStyle name="RowTitles-Detail 2 2 3 6 2 2 3" xfId="27235"/>
    <cellStyle name="RowTitles-Detail 2 2 3 6 2 3" xfId="27236"/>
    <cellStyle name="RowTitles-Detail 2 2 3 6 2 3 2" xfId="27237"/>
    <cellStyle name="RowTitles-Detail 2 2 3 6 2 3 2 2" xfId="27238"/>
    <cellStyle name="RowTitles-Detail 2 2 3 6 2 4" xfId="27239"/>
    <cellStyle name="RowTitles-Detail 2 2 3 6 2 4 2" xfId="27240"/>
    <cellStyle name="RowTitles-Detail 2 2 3 6 2 5" xfId="27241"/>
    <cellStyle name="RowTitles-Detail 2 2 3 6 3" xfId="27242"/>
    <cellStyle name="RowTitles-Detail 2 2 3 6 3 2" xfId="27243"/>
    <cellStyle name="RowTitles-Detail 2 2 3 6 3 2 2" xfId="27244"/>
    <cellStyle name="RowTitles-Detail 2 2 3 6 3 2 2 2" xfId="27245"/>
    <cellStyle name="RowTitles-Detail 2 2 3 6 3 2 3" xfId="27246"/>
    <cellStyle name="RowTitles-Detail 2 2 3 6 3 3" xfId="27247"/>
    <cellStyle name="RowTitles-Detail 2 2 3 6 3 3 2" xfId="27248"/>
    <cellStyle name="RowTitles-Detail 2 2 3 6 3 3 2 2" xfId="27249"/>
    <cellStyle name="RowTitles-Detail 2 2 3 6 3 4" xfId="27250"/>
    <cellStyle name="RowTitles-Detail 2 2 3 6 3 4 2" xfId="27251"/>
    <cellStyle name="RowTitles-Detail 2 2 3 6 3 5" xfId="27252"/>
    <cellStyle name="RowTitles-Detail 2 2 3 6 4" xfId="27253"/>
    <cellStyle name="RowTitles-Detail 2 2 3 6 4 2" xfId="27254"/>
    <cellStyle name="RowTitles-Detail 2 2 3 6 5" xfId="27255"/>
    <cellStyle name="RowTitles-Detail 2 2 3 6 5 2" xfId="27256"/>
    <cellStyle name="RowTitles-Detail 2 2 3 6 5 2 2" xfId="27257"/>
    <cellStyle name="RowTitles-Detail 2 2 3 6 6" xfId="27258"/>
    <cellStyle name="RowTitles-Detail 2 2 3 6 6 2" xfId="27259"/>
    <cellStyle name="RowTitles-Detail 2 2 3 6 7" xfId="27260"/>
    <cellStyle name="RowTitles-Detail 2 2 3 7" xfId="27261"/>
    <cellStyle name="RowTitles-Detail 2 2 3 7 2" xfId="27262"/>
    <cellStyle name="RowTitles-Detail 2 2 3 7 2 2" xfId="27263"/>
    <cellStyle name="RowTitles-Detail 2 2 3 7 2 2 2" xfId="27264"/>
    <cellStyle name="RowTitles-Detail 2 2 3 7 2 2 2 2" xfId="27265"/>
    <cellStyle name="RowTitles-Detail 2 2 3 7 2 2 3" xfId="27266"/>
    <cellStyle name="RowTitles-Detail 2 2 3 7 2 3" xfId="27267"/>
    <cellStyle name="RowTitles-Detail 2 2 3 7 2 3 2" xfId="27268"/>
    <cellStyle name="RowTitles-Detail 2 2 3 7 2 3 2 2" xfId="27269"/>
    <cellStyle name="RowTitles-Detail 2 2 3 7 2 4" xfId="27270"/>
    <cellStyle name="RowTitles-Detail 2 2 3 7 2 4 2" xfId="27271"/>
    <cellStyle name="RowTitles-Detail 2 2 3 7 2 5" xfId="27272"/>
    <cellStyle name="RowTitles-Detail 2 2 3 7 3" xfId="27273"/>
    <cellStyle name="RowTitles-Detail 2 2 3 7 3 2" xfId="27274"/>
    <cellStyle name="RowTitles-Detail 2 2 3 7 3 2 2" xfId="27275"/>
    <cellStyle name="RowTitles-Detail 2 2 3 7 3 2 2 2" xfId="27276"/>
    <cellStyle name="RowTitles-Detail 2 2 3 7 3 2 3" xfId="27277"/>
    <cellStyle name="RowTitles-Detail 2 2 3 7 3 3" xfId="27278"/>
    <cellStyle name="RowTitles-Detail 2 2 3 7 3 3 2" xfId="27279"/>
    <cellStyle name="RowTitles-Detail 2 2 3 7 3 3 2 2" xfId="27280"/>
    <cellStyle name="RowTitles-Detail 2 2 3 7 3 4" xfId="27281"/>
    <cellStyle name="RowTitles-Detail 2 2 3 7 3 4 2" xfId="27282"/>
    <cellStyle name="RowTitles-Detail 2 2 3 7 3 5" xfId="27283"/>
    <cellStyle name="RowTitles-Detail 2 2 3 7 4" xfId="27284"/>
    <cellStyle name="RowTitles-Detail 2 2 3 7 4 2" xfId="27285"/>
    <cellStyle name="RowTitles-Detail 2 2 3 7 5" xfId="27286"/>
    <cellStyle name="RowTitles-Detail 2 2 3 7 5 2" xfId="27287"/>
    <cellStyle name="RowTitles-Detail 2 2 3 7 5 2 2" xfId="27288"/>
    <cellStyle name="RowTitles-Detail 2 2 3 7 5 3" xfId="27289"/>
    <cellStyle name="RowTitles-Detail 2 2 3 7 6" xfId="27290"/>
    <cellStyle name="RowTitles-Detail 2 2 3 7 6 2" xfId="27291"/>
    <cellStyle name="RowTitles-Detail 2 2 3 7 6 2 2" xfId="27292"/>
    <cellStyle name="RowTitles-Detail 2 2 3 7 7" xfId="27293"/>
    <cellStyle name="RowTitles-Detail 2 2 3 7 7 2" xfId="27294"/>
    <cellStyle name="RowTitles-Detail 2 2 3 7 8" xfId="27295"/>
    <cellStyle name="RowTitles-Detail 2 2 3 8" xfId="27296"/>
    <cellStyle name="RowTitles-Detail 2 2 3 8 2" xfId="27297"/>
    <cellStyle name="RowTitles-Detail 2 2 3 8 2 2" xfId="27298"/>
    <cellStyle name="RowTitles-Detail 2 2 3 8 2 2 2" xfId="27299"/>
    <cellStyle name="RowTitles-Detail 2 2 3 8 2 2 2 2" xfId="27300"/>
    <cellStyle name="RowTitles-Detail 2 2 3 8 2 2 3" xfId="27301"/>
    <cellStyle name="RowTitles-Detail 2 2 3 8 2 3" xfId="27302"/>
    <cellStyle name="RowTitles-Detail 2 2 3 8 2 3 2" xfId="27303"/>
    <cellStyle name="RowTitles-Detail 2 2 3 8 2 3 2 2" xfId="27304"/>
    <cellStyle name="RowTitles-Detail 2 2 3 8 2 4" xfId="27305"/>
    <cellStyle name="RowTitles-Detail 2 2 3 8 2 4 2" xfId="27306"/>
    <cellStyle name="RowTitles-Detail 2 2 3 8 2 5" xfId="27307"/>
    <cellStyle name="RowTitles-Detail 2 2 3 8 3" xfId="27308"/>
    <cellStyle name="RowTitles-Detail 2 2 3 8 3 2" xfId="27309"/>
    <cellStyle name="RowTitles-Detail 2 2 3 8 3 2 2" xfId="27310"/>
    <cellStyle name="RowTitles-Detail 2 2 3 8 3 2 2 2" xfId="27311"/>
    <cellStyle name="RowTitles-Detail 2 2 3 8 3 2 3" xfId="27312"/>
    <cellStyle name="RowTitles-Detail 2 2 3 8 3 3" xfId="27313"/>
    <cellStyle name="RowTitles-Detail 2 2 3 8 3 3 2" xfId="27314"/>
    <cellStyle name="RowTitles-Detail 2 2 3 8 3 3 2 2" xfId="27315"/>
    <cellStyle name="RowTitles-Detail 2 2 3 8 3 4" xfId="27316"/>
    <cellStyle name="RowTitles-Detail 2 2 3 8 3 4 2" xfId="27317"/>
    <cellStyle name="RowTitles-Detail 2 2 3 8 3 5" xfId="27318"/>
    <cellStyle name="RowTitles-Detail 2 2 3 8 4" xfId="27319"/>
    <cellStyle name="RowTitles-Detail 2 2 3 8 4 2" xfId="27320"/>
    <cellStyle name="RowTitles-Detail 2 2 3 8 4 2 2" xfId="27321"/>
    <cellStyle name="RowTitles-Detail 2 2 3 8 4 3" xfId="27322"/>
    <cellStyle name="RowTitles-Detail 2 2 3 8 5" xfId="27323"/>
    <cellStyle name="RowTitles-Detail 2 2 3 8 5 2" xfId="27324"/>
    <cellStyle name="RowTitles-Detail 2 2 3 8 5 2 2" xfId="27325"/>
    <cellStyle name="RowTitles-Detail 2 2 3 8 6" xfId="27326"/>
    <cellStyle name="RowTitles-Detail 2 2 3 8 6 2" xfId="27327"/>
    <cellStyle name="RowTitles-Detail 2 2 3 8 7" xfId="27328"/>
    <cellStyle name="RowTitles-Detail 2 2 3 9" xfId="27329"/>
    <cellStyle name="RowTitles-Detail 2 2 3 9 2" xfId="27330"/>
    <cellStyle name="RowTitles-Detail 2 2 3 9 2 2" xfId="27331"/>
    <cellStyle name="RowTitles-Detail 2 2 3 9 2 2 2" xfId="27332"/>
    <cellStyle name="RowTitles-Detail 2 2 3 9 2 2 2 2" xfId="27333"/>
    <cellStyle name="RowTitles-Detail 2 2 3 9 2 2 3" xfId="27334"/>
    <cellStyle name="RowTitles-Detail 2 2 3 9 2 3" xfId="27335"/>
    <cellStyle name="RowTitles-Detail 2 2 3 9 2 3 2" xfId="27336"/>
    <cellStyle name="RowTitles-Detail 2 2 3 9 2 3 2 2" xfId="27337"/>
    <cellStyle name="RowTitles-Detail 2 2 3 9 2 4" xfId="27338"/>
    <cellStyle name="RowTitles-Detail 2 2 3 9 2 4 2" xfId="27339"/>
    <cellStyle name="RowTitles-Detail 2 2 3 9 2 5" xfId="27340"/>
    <cellStyle name="RowTitles-Detail 2 2 3 9 3" xfId="27341"/>
    <cellStyle name="RowTitles-Detail 2 2 3 9 3 2" xfId="27342"/>
    <cellStyle name="RowTitles-Detail 2 2 3 9 3 2 2" xfId="27343"/>
    <cellStyle name="RowTitles-Detail 2 2 3 9 3 2 2 2" xfId="27344"/>
    <cellStyle name="RowTitles-Detail 2 2 3 9 3 2 3" xfId="27345"/>
    <cellStyle name="RowTitles-Detail 2 2 3 9 3 3" xfId="27346"/>
    <cellStyle name="RowTitles-Detail 2 2 3 9 3 3 2" xfId="27347"/>
    <cellStyle name="RowTitles-Detail 2 2 3 9 3 3 2 2" xfId="27348"/>
    <cellStyle name="RowTitles-Detail 2 2 3 9 3 4" xfId="27349"/>
    <cellStyle name="RowTitles-Detail 2 2 3 9 3 4 2" xfId="27350"/>
    <cellStyle name="RowTitles-Detail 2 2 3 9 3 5" xfId="27351"/>
    <cellStyle name="RowTitles-Detail 2 2 3 9 4" xfId="27352"/>
    <cellStyle name="RowTitles-Detail 2 2 3 9 4 2" xfId="27353"/>
    <cellStyle name="RowTitles-Detail 2 2 3 9 4 2 2" xfId="27354"/>
    <cellStyle name="RowTitles-Detail 2 2 3 9 4 3" xfId="27355"/>
    <cellStyle name="RowTitles-Detail 2 2 3 9 5" xfId="27356"/>
    <cellStyle name="RowTitles-Detail 2 2 3 9 5 2" xfId="27357"/>
    <cellStyle name="RowTitles-Detail 2 2 3 9 5 2 2" xfId="27358"/>
    <cellStyle name="RowTitles-Detail 2 2 3 9 6" xfId="27359"/>
    <cellStyle name="RowTitles-Detail 2 2 3 9 6 2" xfId="27360"/>
    <cellStyle name="RowTitles-Detail 2 2 3 9 7" xfId="27361"/>
    <cellStyle name="RowTitles-Detail 2 2 3_STUD aligned by INSTIT" xfId="27362"/>
    <cellStyle name="RowTitles-Detail 2 2 4" xfId="27363"/>
    <cellStyle name="RowTitles-Detail 2 2 4 2" xfId="27364"/>
    <cellStyle name="RowTitles-Detail 2 2 4 2 2" xfId="27365"/>
    <cellStyle name="RowTitles-Detail 2 2 4 2 2 2" xfId="27366"/>
    <cellStyle name="RowTitles-Detail 2 2 4 2 2 2 2" xfId="27367"/>
    <cellStyle name="RowTitles-Detail 2 2 4 2 2 2 2 2" xfId="27368"/>
    <cellStyle name="RowTitles-Detail 2 2 4 2 2 2 3" xfId="27369"/>
    <cellStyle name="RowTitles-Detail 2 2 4 2 2 3" xfId="27370"/>
    <cellStyle name="RowTitles-Detail 2 2 4 2 2 3 2" xfId="27371"/>
    <cellStyle name="RowTitles-Detail 2 2 4 2 2 3 2 2" xfId="27372"/>
    <cellStyle name="RowTitles-Detail 2 2 4 2 2 4" xfId="27373"/>
    <cellStyle name="RowTitles-Detail 2 2 4 2 2 4 2" xfId="27374"/>
    <cellStyle name="RowTitles-Detail 2 2 4 2 2 5" xfId="27375"/>
    <cellStyle name="RowTitles-Detail 2 2 4 2 3" xfId="27376"/>
    <cellStyle name="RowTitles-Detail 2 2 4 2 3 2" xfId="27377"/>
    <cellStyle name="RowTitles-Detail 2 2 4 2 3 2 2" xfId="27378"/>
    <cellStyle name="RowTitles-Detail 2 2 4 2 3 2 2 2" xfId="27379"/>
    <cellStyle name="RowTitles-Detail 2 2 4 2 3 2 3" xfId="27380"/>
    <cellStyle name="RowTitles-Detail 2 2 4 2 3 3" xfId="27381"/>
    <cellStyle name="RowTitles-Detail 2 2 4 2 3 3 2" xfId="27382"/>
    <cellStyle name="RowTitles-Detail 2 2 4 2 3 3 2 2" xfId="27383"/>
    <cellStyle name="RowTitles-Detail 2 2 4 2 3 4" xfId="27384"/>
    <cellStyle name="RowTitles-Detail 2 2 4 2 3 4 2" xfId="27385"/>
    <cellStyle name="RowTitles-Detail 2 2 4 2 3 5" xfId="27386"/>
    <cellStyle name="RowTitles-Detail 2 2 4 2 4" xfId="27387"/>
    <cellStyle name="RowTitles-Detail 2 2 4 2 4 2" xfId="27388"/>
    <cellStyle name="RowTitles-Detail 2 2 4 2 5" xfId="27389"/>
    <cellStyle name="RowTitles-Detail 2 2 4 2 5 2" xfId="27390"/>
    <cellStyle name="RowTitles-Detail 2 2 4 2 5 2 2" xfId="27391"/>
    <cellStyle name="RowTitles-Detail 2 2 4 3" xfId="27392"/>
    <cellStyle name="RowTitles-Detail 2 2 4 3 2" xfId="27393"/>
    <cellStyle name="RowTitles-Detail 2 2 4 3 2 2" xfId="27394"/>
    <cellStyle name="RowTitles-Detail 2 2 4 3 2 2 2" xfId="27395"/>
    <cellStyle name="RowTitles-Detail 2 2 4 3 2 2 2 2" xfId="27396"/>
    <cellStyle name="RowTitles-Detail 2 2 4 3 2 2 3" xfId="27397"/>
    <cellStyle name="RowTitles-Detail 2 2 4 3 2 3" xfId="27398"/>
    <cellStyle name="RowTitles-Detail 2 2 4 3 2 3 2" xfId="27399"/>
    <cellStyle name="RowTitles-Detail 2 2 4 3 2 3 2 2" xfId="27400"/>
    <cellStyle name="RowTitles-Detail 2 2 4 3 2 4" xfId="27401"/>
    <cellStyle name="RowTitles-Detail 2 2 4 3 2 4 2" xfId="27402"/>
    <cellStyle name="RowTitles-Detail 2 2 4 3 2 5" xfId="27403"/>
    <cellStyle name="RowTitles-Detail 2 2 4 3 3" xfId="27404"/>
    <cellStyle name="RowTitles-Detail 2 2 4 3 3 2" xfId="27405"/>
    <cellStyle name="RowTitles-Detail 2 2 4 3 3 2 2" xfId="27406"/>
    <cellStyle name="RowTitles-Detail 2 2 4 3 3 2 2 2" xfId="27407"/>
    <cellStyle name="RowTitles-Detail 2 2 4 3 3 2 3" xfId="27408"/>
    <cellStyle name="RowTitles-Detail 2 2 4 3 3 3" xfId="27409"/>
    <cellStyle name="RowTitles-Detail 2 2 4 3 3 3 2" xfId="27410"/>
    <cellStyle name="RowTitles-Detail 2 2 4 3 3 3 2 2" xfId="27411"/>
    <cellStyle name="RowTitles-Detail 2 2 4 3 3 4" xfId="27412"/>
    <cellStyle name="RowTitles-Detail 2 2 4 3 3 4 2" xfId="27413"/>
    <cellStyle name="RowTitles-Detail 2 2 4 3 3 5" xfId="27414"/>
    <cellStyle name="RowTitles-Detail 2 2 4 3 4" xfId="27415"/>
    <cellStyle name="RowTitles-Detail 2 2 4 3 4 2" xfId="27416"/>
    <cellStyle name="RowTitles-Detail 2 2 4 3 5" xfId="27417"/>
    <cellStyle name="RowTitles-Detail 2 2 4 3 5 2" xfId="27418"/>
    <cellStyle name="RowTitles-Detail 2 2 4 3 5 2 2" xfId="27419"/>
    <cellStyle name="RowTitles-Detail 2 2 4 3 5 3" xfId="27420"/>
    <cellStyle name="RowTitles-Detail 2 2 4 3 6" xfId="27421"/>
    <cellStyle name="RowTitles-Detail 2 2 4 3 6 2" xfId="27422"/>
    <cellStyle name="RowTitles-Detail 2 2 4 3 6 2 2" xfId="27423"/>
    <cellStyle name="RowTitles-Detail 2 2 4 3 7" xfId="27424"/>
    <cellStyle name="RowTitles-Detail 2 2 4 3 7 2" xfId="27425"/>
    <cellStyle name="RowTitles-Detail 2 2 4 3 8" xfId="27426"/>
    <cellStyle name="RowTitles-Detail 2 2 4 4" xfId="27427"/>
    <cellStyle name="RowTitles-Detail 2 2 4 4 2" xfId="27428"/>
    <cellStyle name="RowTitles-Detail 2 2 4 4 2 2" xfId="27429"/>
    <cellStyle name="RowTitles-Detail 2 2 4 4 2 2 2" xfId="27430"/>
    <cellStyle name="RowTitles-Detail 2 2 4 4 2 2 2 2" xfId="27431"/>
    <cellStyle name="RowTitles-Detail 2 2 4 4 2 2 3" xfId="27432"/>
    <cellStyle name="RowTitles-Detail 2 2 4 4 2 3" xfId="27433"/>
    <cellStyle name="RowTitles-Detail 2 2 4 4 2 3 2" xfId="27434"/>
    <cellStyle name="RowTitles-Detail 2 2 4 4 2 3 2 2" xfId="27435"/>
    <cellStyle name="RowTitles-Detail 2 2 4 4 2 4" xfId="27436"/>
    <cellStyle name="RowTitles-Detail 2 2 4 4 2 4 2" xfId="27437"/>
    <cellStyle name="RowTitles-Detail 2 2 4 4 2 5" xfId="27438"/>
    <cellStyle name="RowTitles-Detail 2 2 4 4 3" xfId="27439"/>
    <cellStyle name="RowTitles-Detail 2 2 4 4 3 2" xfId="27440"/>
    <cellStyle name="RowTitles-Detail 2 2 4 4 3 2 2" xfId="27441"/>
    <cellStyle name="RowTitles-Detail 2 2 4 4 3 2 2 2" xfId="27442"/>
    <cellStyle name="RowTitles-Detail 2 2 4 4 3 2 3" xfId="27443"/>
    <cellStyle name="RowTitles-Detail 2 2 4 4 3 3" xfId="27444"/>
    <cellStyle name="RowTitles-Detail 2 2 4 4 3 3 2" xfId="27445"/>
    <cellStyle name="RowTitles-Detail 2 2 4 4 3 3 2 2" xfId="27446"/>
    <cellStyle name="RowTitles-Detail 2 2 4 4 3 4" xfId="27447"/>
    <cellStyle name="RowTitles-Detail 2 2 4 4 3 4 2" xfId="27448"/>
    <cellStyle name="RowTitles-Detail 2 2 4 4 3 5" xfId="27449"/>
    <cellStyle name="RowTitles-Detail 2 2 4 4 4" xfId="27450"/>
    <cellStyle name="RowTitles-Detail 2 2 4 4 4 2" xfId="27451"/>
    <cellStyle name="RowTitles-Detail 2 2 4 4 4 2 2" xfId="27452"/>
    <cellStyle name="RowTitles-Detail 2 2 4 4 4 3" xfId="27453"/>
    <cellStyle name="RowTitles-Detail 2 2 4 4 5" xfId="27454"/>
    <cellStyle name="RowTitles-Detail 2 2 4 4 5 2" xfId="27455"/>
    <cellStyle name="RowTitles-Detail 2 2 4 4 5 2 2" xfId="27456"/>
    <cellStyle name="RowTitles-Detail 2 2 4 4 6" xfId="27457"/>
    <cellStyle name="RowTitles-Detail 2 2 4 4 6 2" xfId="27458"/>
    <cellStyle name="RowTitles-Detail 2 2 4 4 7" xfId="27459"/>
    <cellStyle name="RowTitles-Detail 2 2 4 5" xfId="27460"/>
    <cellStyle name="RowTitles-Detail 2 2 4 5 2" xfId="27461"/>
    <cellStyle name="RowTitles-Detail 2 2 4 5 2 2" xfId="27462"/>
    <cellStyle name="RowTitles-Detail 2 2 4 5 2 2 2" xfId="27463"/>
    <cellStyle name="RowTitles-Detail 2 2 4 5 2 2 2 2" xfId="27464"/>
    <cellStyle name="RowTitles-Detail 2 2 4 5 2 2 3" xfId="27465"/>
    <cellStyle name="RowTitles-Detail 2 2 4 5 2 3" xfId="27466"/>
    <cellStyle name="RowTitles-Detail 2 2 4 5 2 3 2" xfId="27467"/>
    <cellStyle name="RowTitles-Detail 2 2 4 5 2 3 2 2" xfId="27468"/>
    <cellStyle name="RowTitles-Detail 2 2 4 5 2 4" xfId="27469"/>
    <cellStyle name="RowTitles-Detail 2 2 4 5 2 4 2" xfId="27470"/>
    <cellStyle name="RowTitles-Detail 2 2 4 5 2 5" xfId="27471"/>
    <cellStyle name="RowTitles-Detail 2 2 4 5 3" xfId="27472"/>
    <cellStyle name="RowTitles-Detail 2 2 4 5 3 2" xfId="27473"/>
    <cellStyle name="RowTitles-Detail 2 2 4 5 3 2 2" xfId="27474"/>
    <cellStyle name="RowTitles-Detail 2 2 4 5 3 2 2 2" xfId="27475"/>
    <cellStyle name="RowTitles-Detail 2 2 4 5 3 2 3" xfId="27476"/>
    <cellStyle name="RowTitles-Detail 2 2 4 5 3 3" xfId="27477"/>
    <cellStyle name="RowTitles-Detail 2 2 4 5 3 3 2" xfId="27478"/>
    <cellStyle name="RowTitles-Detail 2 2 4 5 3 3 2 2" xfId="27479"/>
    <cellStyle name="RowTitles-Detail 2 2 4 5 3 4" xfId="27480"/>
    <cellStyle name="RowTitles-Detail 2 2 4 5 3 4 2" xfId="27481"/>
    <cellStyle name="RowTitles-Detail 2 2 4 5 3 5" xfId="27482"/>
    <cellStyle name="RowTitles-Detail 2 2 4 5 4" xfId="27483"/>
    <cellStyle name="RowTitles-Detail 2 2 4 5 4 2" xfId="27484"/>
    <cellStyle name="RowTitles-Detail 2 2 4 5 4 2 2" xfId="27485"/>
    <cellStyle name="RowTitles-Detail 2 2 4 5 4 3" xfId="27486"/>
    <cellStyle name="RowTitles-Detail 2 2 4 5 5" xfId="27487"/>
    <cellStyle name="RowTitles-Detail 2 2 4 5 5 2" xfId="27488"/>
    <cellStyle name="RowTitles-Detail 2 2 4 5 5 2 2" xfId="27489"/>
    <cellStyle name="RowTitles-Detail 2 2 4 5 6" xfId="27490"/>
    <cellStyle name="RowTitles-Detail 2 2 4 5 6 2" xfId="27491"/>
    <cellStyle name="RowTitles-Detail 2 2 4 5 7" xfId="27492"/>
    <cellStyle name="RowTitles-Detail 2 2 4 6" xfId="27493"/>
    <cellStyle name="RowTitles-Detail 2 2 4 6 2" xfId="27494"/>
    <cellStyle name="RowTitles-Detail 2 2 4 6 2 2" xfId="27495"/>
    <cellStyle name="RowTitles-Detail 2 2 4 6 2 2 2" xfId="27496"/>
    <cellStyle name="RowTitles-Detail 2 2 4 6 2 2 2 2" xfId="27497"/>
    <cellStyle name="RowTitles-Detail 2 2 4 6 2 2 3" xfId="27498"/>
    <cellStyle name="RowTitles-Detail 2 2 4 6 2 3" xfId="27499"/>
    <cellStyle name="RowTitles-Detail 2 2 4 6 2 3 2" xfId="27500"/>
    <cellStyle name="RowTitles-Detail 2 2 4 6 2 3 2 2" xfId="27501"/>
    <cellStyle name="RowTitles-Detail 2 2 4 6 2 4" xfId="27502"/>
    <cellStyle name="RowTitles-Detail 2 2 4 6 2 4 2" xfId="27503"/>
    <cellStyle name="RowTitles-Detail 2 2 4 6 2 5" xfId="27504"/>
    <cellStyle name="RowTitles-Detail 2 2 4 6 3" xfId="27505"/>
    <cellStyle name="RowTitles-Detail 2 2 4 6 3 2" xfId="27506"/>
    <cellStyle name="RowTitles-Detail 2 2 4 6 3 2 2" xfId="27507"/>
    <cellStyle name="RowTitles-Detail 2 2 4 6 3 2 2 2" xfId="27508"/>
    <cellStyle name="RowTitles-Detail 2 2 4 6 3 2 3" xfId="27509"/>
    <cellStyle name="RowTitles-Detail 2 2 4 6 3 3" xfId="27510"/>
    <cellStyle name="RowTitles-Detail 2 2 4 6 3 3 2" xfId="27511"/>
    <cellStyle name="RowTitles-Detail 2 2 4 6 3 3 2 2" xfId="27512"/>
    <cellStyle name="RowTitles-Detail 2 2 4 6 3 4" xfId="27513"/>
    <cellStyle name="RowTitles-Detail 2 2 4 6 3 4 2" xfId="27514"/>
    <cellStyle name="RowTitles-Detail 2 2 4 6 3 5" xfId="27515"/>
    <cellStyle name="RowTitles-Detail 2 2 4 6 4" xfId="27516"/>
    <cellStyle name="RowTitles-Detail 2 2 4 6 4 2" xfId="27517"/>
    <cellStyle name="RowTitles-Detail 2 2 4 6 4 2 2" xfId="27518"/>
    <cellStyle name="RowTitles-Detail 2 2 4 6 4 3" xfId="27519"/>
    <cellStyle name="RowTitles-Detail 2 2 4 6 5" xfId="27520"/>
    <cellStyle name="RowTitles-Detail 2 2 4 6 5 2" xfId="27521"/>
    <cellStyle name="RowTitles-Detail 2 2 4 6 5 2 2" xfId="27522"/>
    <cellStyle name="RowTitles-Detail 2 2 4 6 6" xfId="27523"/>
    <cellStyle name="RowTitles-Detail 2 2 4 6 6 2" xfId="27524"/>
    <cellStyle name="RowTitles-Detail 2 2 4 6 7" xfId="27525"/>
    <cellStyle name="RowTitles-Detail 2 2 4 7" xfId="27526"/>
    <cellStyle name="RowTitles-Detail 2 2 4 7 2" xfId="27527"/>
    <cellStyle name="RowTitles-Detail 2 2 4 7 2 2" xfId="27528"/>
    <cellStyle name="RowTitles-Detail 2 2 4 7 2 2 2" xfId="27529"/>
    <cellStyle name="RowTitles-Detail 2 2 4 7 2 3" xfId="27530"/>
    <cellStyle name="RowTitles-Detail 2 2 4 7 3" xfId="27531"/>
    <cellStyle name="RowTitles-Detail 2 2 4 7 3 2" xfId="27532"/>
    <cellStyle name="RowTitles-Detail 2 2 4 7 3 2 2" xfId="27533"/>
    <cellStyle name="RowTitles-Detail 2 2 4 7 4" xfId="27534"/>
    <cellStyle name="RowTitles-Detail 2 2 4 7 4 2" xfId="27535"/>
    <cellStyle name="RowTitles-Detail 2 2 4 7 5" xfId="27536"/>
    <cellStyle name="RowTitles-Detail 2 2 4 8" xfId="27537"/>
    <cellStyle name="RowTitles-Detail 2 2 4 8 2" xfId="27538"/>
    <cellStyle name="RowTitles-Detail 2 2 4 9" xfId="27539"/>
    <cellStyle name="RowTitles-Detail 2 2 4 9 2" xfId="27540"/>
    <cellStyle name="RowTitles-Detail 2 2 4 9 2 2" xfId="27541"/>
    <cellStyle name="RowTitles-Detail 2 2 4_STUD aligned by INSTIT" xfId="27542"/>
    <cellStyle name="RowTitles-Detail 2 2 5" xfId="27543"/>
    <cellStyle name="RowTitles-Detail 2 2 5 2" xfId="27544"/>
    <cellStyle name="RowTitles-Detail 2 2 5 2 2" xfId="27545"/>
    <cellStyle name="RowTitles-Detail 2 2 5 2 2 2" xfId="27546"/>
    <cellStyle name="RowTitles-Detail 2 2 5 2 2 2 2" xfId="27547"/>
    <cellStyle name="RowTitles-Detail 2 2 5 2 2 2 2 2" xfId="27548"/>
    <cellStyle name="RowTitles-Detail 2 2 5 2 2 2 3" xfId="27549"/>
    <cellStyle name="RowTitles-Detail 2 2 5 2 2 3" xfId="27550"/>
    <cellStyle name="RowTitles-Detail 2 2 5 2 2 3 2" xfId="27551"/>
    <cellStyle name="RowTitles-Detail 2 2 5 2 2 3 2 2" xfId="27552"/>
    <cellStyle name="RowTitles-Detail 2 2 5 2 2 4" xfId="27553"/>
    <cellStyle name="RowTitles-Detail 2 2 5 2 2 4 2" xfId="27554"/>
    <cellStyle name="RowTitles-Detail 2 2 5 2 2 5" xfId="27555"/>
    <cellStyle name="RowTitles-Detail 2 2 5 2 3" xfId="27556"/>
    <cellStyle name="RowTitles-Detail 2 2 5 2 3 2" xfId="27557"/>
    <cellStyle name="RowTitles-Detail 2 2 5 2 3 2 2" xfId="27558"/>
    <cellStyle name="RowTitles-Detail 2 2 5 2 3 2 2 2" xfId="27559"/>
    <cellStyle name="RowTitles-Detail 2 2 5 2 3 2 3" xfId="27560"/>
    <cellStyle name="RowTitles-Detail 2 2 5 2 3 3" xfId="27561"/>
    <cellStyle name="RowTitles-Detail 2 2 5 2 3 3 2" xfId="27562"/>
    <cellStyle name="RowTitles-Detail 2 2 5 2 3 3 2 2" xfId="27563"/>
    <cellStyle name="RowTitles-Detail 2 2 5 2 3 4" xfId="27564"/>
    <cellStyle name="RowTitles-Detail 2 2 5 2 3 4 2" xfId="27565"/>
    <cellStyle name="RowTitles-Detail 2 2 5 2 3 5" xfId="27566"/>
    <cellStyle name="RowTitles-Detail 2 2 5 2 4" xfId="27567"/>
    <cellStyle name="RowTitles-Detail 2 2 5 2 4 2" xfId="27568"/>
    <cellStyle name="RowTitles-Detail 2 2 5 2 5" xfId="27569"/>
    <cellStyle name="RowTitles-Detail 2 2 5 2 5 2" xfId="27570"/>
    <cellStyle name="RowTitles-Detail 2 2 5 2 5 2 2" xfId="27571"/>
    <cellStyle name="RowTitles-Detail 2 2 5 2 5 3" xfId="27572"/>
    <cellStyle name="RowTitles-Detail 2 2 5 2 6" xfId="27573"/>
    <cellStyle name="RowTitles-Detail 2 2 5 2 6 2" xfId="27574"/>
    <cellStyle name="RowTitles-Detail 2 2 5 2 6 2 2" xfId="27575"/>
    <cellStyle name="RowTitles-Detail 2 2 5 2 7" xfId="27576"/>
    <cellStyle name="RowTitles-Detail 2 2 5 2 7 2" xfId="27577"/>
    <cellStyle name="RowTitles-Detail 2 2 5 2 8" xfId="27578"/>
    <cellStyle name="RowTitles-Detail 2 2 5 3" xfId="27579"/>
    <cellStyle name="RowTitles-Detail 2 2 5 3 2" xfId="27580"/>
    <cellStyle name="RowTitles-Detail 2 2 5 3 2 2" xfId="27581"/>
    <cellStyle name="RowTitles-Detail 2 2 5 3 2 2 2" xfId="27582"/>
    <cellStyle name="RowTitles-Detail 2 2 5 3 2 2 2 2" xfId="27583"/>
    <cellStyle name="RowTitles-Detail 2 2 5 3 2 2 3" xfId="27584"/>
    <cellStyle name="RowTitles-Detail 2 2 5 3 2 3" xfId="27585"/>
    <cellStyle name="RowTitles-Detail 2 2 5 3 2 3 2" xfId="27586"/>
    <cellStyle name="RowTitles-Detail 2 2 5 3 2 3 2 2" xfId="27587"/>
    <cellStyle name="RowTitles-Detail 2 2 5 3 2 4" xfId="27588"/>
    <cellStyle name="RowTitles-Detail 2 2 5 3 2 4 2" xfId="27589"/>
    <cellStyle name="RowTitles-Detail 2 2 5 3 2 5" xfId="27590"/>
    <cellStyle name="RowTitles-Detail 2 2 5 3 3" xfId="27591"/>
    <cellStyle name="RowTitles-Detail 2 2 5 3 3 2" xfId="27592"/>
    <cellStyle name="RowTitles-Detail 2 2 5 3 3 2 2" xfId="27593"/>
    <cellStyle name="RowTitles-Detail 2 2 5 3 3 2 2 2" xfId="27594"/>
    <cellStyle name="RowTitles-Detail 2 2 5 3 3 2 3" xfId="27595"/>
    <cellStyle name="RowTitles-Detail 2 2 5 3 3 3" xfId="27596"/>
    <cellStyle name="RowTitles-Detail 2 2 5 3 3 3 2" xfId="27597"/>
    <cellStyle name="RowTitles-Detail 2 2 5 3 3 3 2 2" xfId="27598"/>
    <cellStyle name="RowTitles-Detail 2 2 5 3 3 4" xfId="27599"/>
    <cellStyle name="RowTitles-Detail 2 2 5 3 3 4 2" xfId="27600"/>
    <cellStyle name="RowTitles-Detail 2 2 5 3 3 5" xfId="27601"/>
    <cellStyle name="RowTitles-Detail 2 2 5 3 4" xfId="27602"/>
    <cellStyle name="RowTitles-Detail 2 2 5 3 4 2" xfId="27603"/>
    <cellStyle name="RowTitles-Detail 2 2 5 3 5" xfId="27604"/>
    <cellStyle name="RowTitles-Detail 2 2 5 3 5 2" xfId="27605"/>
    <cellStyle name="RowTitles-Detail 2 2 5 3 5 2 2" xfId="27606"/>
    <cellStyle name="RowTitles-Detail 2 2 5 4" xfId="27607"/>
    <cellStyle name="RowTitles-Detail 2 2 5 4 2" xfId="27608"/>
    <cellStyle name="RowTitles-Detail 2 2 5 4 2 2" xfId="27609"/>
    <cellStyle name="RowTitles-Detail 2 2 5 4 2 2 2" xfId="27610"/>
    <cellStyle name="RowTitles-Detail 2 2 5 4 2 2 2 2" xfId="27611"/>
    <cellStyle name="RowTitles-Detail 2 2 5 4 2 2 3" xfId="27612"/>
    <cellStyle name="RowTitles-Detail 2 2 5 4 2 3" xfId="27613"/>
    <cellStyle name="RowTitles-Detail 2 2 5 4 2 3 2" xfId="27614"/>
    <cellStyle name="RowTitles-Detail 2 2 5 4 2 3 2 2" xfId="27615"/>
    <cellStyle name="RowTitles-Detail 2 2 5 4 2 4" xfId="27616"/>
    <cellStyle name="RowTitles-Detail 2 2 5 4 2 4 2" xfId="27617"/>
    <cellStyle name="RowTitles-Detail 2 2 5 4 2 5" xfId="27618"/>
    <cellStyle name="RowTitles-Detail 2 2 5 4 3" xfId="27619"/>
    <cellStyle name="RowTitles-Detail 2 2 5 4 3 2" xfId="27620"/>
    <cellStyle name="RowTitles-Detail 2 2 5 4 3 2 2" xfId="27621"/>
    <cellStyle name="RowTitles-Detail 2 2 5 4 3 2 2 2" xfId="27622"/>
    <cellStyle name="RowTitles-Detail 2 2 5 4 3 2 3" xfId="27623"/>
    <cellStyle name="RowTitles-Detail 2 2 5 4 3 3" xfId="27624"/>
    <cellStyle name="RowTitles-Detail 2 2 5 4 3 3 2" xfId="27625"/>
    <cellStyle name="RowTitles-Detail 2 2 5 4 3 3 2 2" xfId="27626"/>
    <cellStyle name="RowTitles-Detail 2 2 5 4 3 4" xfId="27627"/>
    <cellStyle name="RowTitles-Detail 2 2 5 4 3 4 2" xfId="27628"/>
    <cellStyle name="RowTitles-Detail 2 2 5 4 3 5" xfId="27629"/>
    <cellStyle name="RowTitles-Detail 2 2 5 4 4" xfId="27630"/>
    <cellStyle name="RowTitles-Detail 2 2 5 4 4 2" xfId="27631"/>
    <cellStyle name="RowTitles-Detail 2 2 5 4 4 2 2" xfId="27632"/>
    <cellStyle name="RowTitles-Detail 2 2 5 4 4 3" xfId="27633"/>
    <cellStyle name="RowTitles-Detail 2 2 5 4 5" xfId="27634"/>
    <cellStyle name="RowTitles-Detail 2 2 5 4 5 2" xfId="27635"/>
    <cellStyle name="RowTitles-Detail 2 2 5 4 5 2 2" xfId="27636"/>
    <cellStyle name="RowTitles-Detail 2 2 5 4 6" xfId="27637"/>
    <cellStyle name="RowTitles-Detail 2 2 5 4 6 2" xfId="27638"/>
    <cellStyle name="RowTitles-Detail 2 2 5 4 7" xfId="27639"/>
    <cellStyle name="RowTitles-Detail 2 2 5 5" xfId="27640"/>
    <cellStyle name="RowTitles-Detail 2 2 5 5 2" xfId="27641"/>
    <cellStyle name="RowTitles-Detail 2 2 5 5 2 2" xfId="27642"/>
    <cellStyle name="RowTitles-Detail 2 2 5 5 2 2 2" xfId="27643"/>
    <cellStyle name="RowTitles-Detail 2 2 5 5 2 2 2 2" xfId="27644"/>
    <cellStyle name="RowTitles-Detail 2 2 5 5 2 2 3" xfId="27645"/>
    <cellStyle name="RowTitles-Detail 2 2 5 5 2 3" xfId="27646"/>
    <cellStyle name="RowTitles-Detail 2 2 5 5 2 3 2" xfId="27647"/>
    <cellStyle name="RowTitles-Detail 2 2 5 5 2 3 2 2" xfId="27648"/>
    <cellStyle name="RowTitles-Detail 2 2 5 5 2 4" xfId="27649"/>
    <cellStyle name="RowTitles-Detail 2 2 5 5 2 4 2" xfId="27650"/>
    <cellStyle name="RowTitles-Detail 2 2 5 5 2 5" xfId="27651"/>
    <cellStyle name="RowTitles-Detail 2 2 5 5 3" xfId="27652"/>
    <cellStyle name="RowTitles-Detail 2 2 5 5 3 2" xfId="27653"/>
    <cellStyle name="RowTitles-Detail 2 2 5 5 3 2 2" xfId="27654"/>
    <cellStyle name="RowTitles-Detail 2 2 5 5 3 2 2 2" xfId="27655"/>
    <cellStyle name="RowTitles-Detail 2 2 5 5 3 2 3" xfId="27656"/>
    <cellStyle name="RowTitles-Detail 2 2 5 5 3 3" xfId="27657"/>
    <cellStyle name="RowTitles-Detail 2 2 5 5 3 3 2" xfId="27658"/>
    <cellStyle name="RowTitles-Detail 2 2 5 5 3 3 2 2" xfId="27659"/>
    <cellStyle name="RowTitles-Detail 2 2 5 5 3 4" xfId="27660"/>
    <cellStyle name="RowTitles-Detail 2 2 5 5 3 4 2" xfId="27661"/>
    <cellStyle name="RowTitles-Detail 2 2 5 5 3 5" xfId="27662"/>
    <cellStyle name="RowTitles-Detail 2 2 5 5 4" xfId="27663"/>
    <cellStyle name="RowTitles-Detail 2 2 5 5 4 2" xfId="27664"/>
    <cellStyle name="RowTitles-Detail 2 2 5 5 4 2 2" xfId="27665"/>
    <cellStyle name="RowTitles-Detail 2 2 5 5 4 3" xfId="27666"/>
    <cellStyle name="RowTitles-Detail 2 2 5 5 5" xfId="27667"/>
    <cellStyle name="RowTitles-Detail 2 2 5 5 5 2" xfId="27668"/>
    <cellStyle name="RowTitles-Detail 2 2 5 5 5 2 2" xfId="27669"/>
    <cellStyle name="RowTitles-Detail 2 2 5 5 6" xfId="27670"/>
    <cellStyle name="RowTitles-Detail 2 2 5 5 6 2" xfId="27671"/>
    <cellStyle name="RowTitles-Detail 2 2 5 5 7" xfId="27672"/>
    <cellStyle name="RowTitles-Detail 2 2 5 6" xfId="27673"/>
    <cellStyle name="RowTitles-Detail 2 2 5 6 2" xfId="27674"/>
    <cellStyle name="RowTitles-Detail 2 2 5 6 2 2" xfId="27675"/>
    <cellStyle name="RowTitles-Detail 2 2 5 6 2 2 2" xfId="27676"/>
    <cellStyle name="RowTitles-Detail 2 2 5 6 2 2 2 2" xfId="27677"/>
    <cellStyle name="RowTitles-Detail 2 2 5 6 2 2 3" xfId="27678"/>
    <cellStyle name="RowTitles-Detail 2 2 5 6 2 3" xfId="27679"/>
    <cellStyle name="RowTitles-Detail 2 2 5 6 2 3 2" xfId="27680"/>
    <cellStyle name="RowTitles-Detail 2 2 5 6 2 3 2 2" xfId="27681"/>
    <cellStyle name="RowTitles-Detail 2 2 5 6 2 4" xfId="27682"/>
    <cellStyle name="RowTitles-Detail 2 2 5 6 2 4 2" xfId="27683"/>
    <cellStyle name="RowTitles-Detail 2 2 5 6 2 5" xfId="27684"/>
    <cellStyle name="RowTitles-Detail 2 2 5 6 3" xfId="27685"/>
    <cellStyle name="RowTitles-Detail 2 2 5 6 3 2" xfId="27686"/>
    <cellStyle name="RowTitles-Detail 2 2 5 6 3 2 2" xfId="27687"/>
    <cellStyle name="RowTitles-Detail 2 2 5 6 3 2 2 2" xfId="27688"/>
    <cellStyle name="RowTitles-Detail 2 2 5 6 3 2 3" xfId="27689"/>
    <cellStyle name="RowTitles-Detail 2 2 5 6 3 3" xfId="27690"/>
    <cellStyle name="RowTitles-Detail 2 2 5 6 3 3 2" xfId="27691"/>
    <cellStyle name="RowTitles-Detail 2 2 5 6 3 3 2 2" xfId="27692"/>
    <cellStyle name="RowTitles-Detail 2 2 5 6 3 4" xfId="27693"/>
    <cellStyle name="RowTitles-Detail 2 2 5 6 3 4 2" xfId="27694"/>
    <cellStyle name="RowTitles-Detail 2 2 5 6 3 5" xfId="27695"/>
    <cellStyle name="RowTitles-Detail 2 2 5 6 4" xfId="27696"/>
    <cellStyle name="RowTitles-Detail 2 2 5 6 4 2" xfId="27697"/>
    <cellStyle name="RowTitles-Detail 2 2 5 6 4 2 2" xfId="27698"/>
    <cellStyle name="RowTitles-Detail 2 2 5 6 4 3" xfId="27699"/>
    <cellStyle name="RowTitles-Detail 2 2 5 6 5" xfId="27700"/>
    <cellStyle name="RowTitles-Detail 2 2 5 6 5 2" xfId="27701"/>
    <cellStyle name="RowTitles-Detail 2 2 5 6 5 2 2" xfId="27702"/>
    <cellStyle name="RowTitles-Detail 2 2 5 6 6" xfId="27703"/>
    <cellStyle name="RowTitles-Detail 2 2 5 6 6 2" xfId="27704"/>
    <cellStyle name="RowTitles-Detail 2 2 5 6 7" xfId="27705"/>
    <cellStyle name="RowTitles-Detail 2 2 5 7" xfId="27706"/>
    <cellStyle name="RowTitles-Detail 2 2 5 7 2" xfId="27707"/>
    <cellStyle name="RowTitles-Detail 2 2 5 7 2 2" xfId="27708"/>
    <cellStyle name="RowTitles-Detail 2 2 5 7 2 2 2" xfId="27709"/>
    <cellStyle name="RowTitles-Detail 2 2 5 7 2 3" xfId="27710"/>
    <cellStyle name="RowTitles-Detail 2 2 5 7 3" xfId="27711"/>
    <cellStyle name="RowTitles-Detail 2 2 5 7 3 2" xfId="27712"/>
    <cellStyle name="RowTitles-Detail 2 2 5 7 3 2 2" xfId="27713"/>
    <cellStyle name="RowTitles-Detail 2 2 5 7 4" xfId="27714"/>
    <cellStyle name="RowTitles-Detail 2 2 5 7 4 2" xfId="27715"/>
    <cellStyle name="RowTitles-Detail 2 2 5 7 5" xfId="27716"/>
    <cellStyle name="RowTitles-Detail 2 2 5 8" xfId="27717"/>
    <cellStyle name="RowTitles-Detail 2 2 5 8 2" xfId="27718"/>
    <cellStyle name="RowTitles-Detail 2 2 5 8 2 2" xfId="27719"/>
    <cellStyle name="RowTitles-Detail 2 2 5 8 2 2 2" xfId="27720"/>
    <cellStyle name="RowTitles-Detail 2 2 5 8 2 3" xfId="27721"/>
    <cellStyle name="RowTitles-Detail 2 2 5 8 3" xfId="27722"/>
    <cellStyle name="RowTitles-Detail 2 2 5 8 3 2" xfId="27723"/>
    <cellStyle name="RowTitles-Detail 2 2 5 8 3 2 2" xfId="27724"/>
    <cellStyle name="RowTitles-Detail 2 2 5 8 4" xfId="27725"/>
    <cellStyle name="RowTitles-Detail 2 2 5 8 4 2" xfId="27726"/>
    <cellStyle name="RowTitles-Detail 2 2 5 8 5" xfId="27727"/>
    <cellStyle name="RowTitles-Detail 2 2 5 9" xfId="27728"/>
    <cellStyle name="RowTitles-Detail 2 2 5 9 2" xfId="27729"/>
    <cellStyle name="RowTitles-Detail 2 2 5 9 2 2" xfId="27730"/>
    <cellStyle name="RowTitles-Detail 2 2 5_STUD aligned by INSTIT" xfId="27731"/>
    <cellStyle name="RowTitles-Detail 2 2 6" xfId="27732"/>
    <cellStyle name="RowTitles-Detail 2 2 6 2" xfId="27733"/>
    <cellStyle name="RowTitles-Detail 2 2 6 2 2" xfId="27734"/>
    <cellStyle name="RowTitles-Detail 2 2 6 2 2 2" xfId="27735"/>
    <cellStyle name="RowTitles-Detail 2 2 6 2 2 2 2" xfId="27736"/>
    <cellStyle name="RowTitles-Detail 2 2 6 2 2 2 2 2" xfId="27737"/>
    <cellStyle name="RowTitles-Detail 2 2 6 2 2 2 3" xfId="27738"/>
    <cellStyle name="RowTitles-Detail 2 2 6 2 2 3" xfId="27739"/>
    <cellStyle name="RowTitles-Detail 2 2 6 2 2 3 2" xfId="27740"/>
    <cellStyle name="RowTitles-Detail 2 2 6 2 2 3 2 2" xfId="27741"/>
    <cellStyle name="RowTitles-Detail 2 2 6 2 2 4" xfId="27742"/>
    <cellStyle name="RowTitles-Detail 2 2 6 2 2 4 2" xfId="27743"/>
    <cellStyle name="RowTitles-Detail 2 2 6 2 2 5" xfId="27744"/>
    <cellStyle name="RowTitles-Detail 2 2 6 2 3" xfId="27745"/>
    <cellStyle name="RowTitles-Detail 2 2 6 2 3 2" xfId="27746"/>
    <cellStyle name="RowTitles-Detail 2 2 6 2 3 2 2" xfId="27747"/>
    <cellStyle name="RowTitles-Detail 2 2 6 2 3 2 2 2" xfId="27748"/>
    <cellStyle name="RowTitles-Detail 2 2 6 2 3 2 3" xfId="27749"/>
    <cellStyle name="RowTitles-Detail 2 2 6 2 3 3" xfId="27750"/>
    <cellStyle name="RowTitles-Detail 2 2 6 2 3 3 2" xfId="27751"/>
    <cellStyle name="RowTitles-Detail 2 2 6 2 3 3 2 2" xfId="27752"/>
    <cellStyle name="RowTitles-Detail 2 2 6 2 3 4" xfId="27753"/>
    <cellStyle name="RowTitles-Detail 2 2 6 2 3 4 2" xfId="27754"/>
    <cellStyle name="RowTitles-Detail 2 2 6 2 3 5" xfId="27755"/>
    <cellStyle name="RowTitles-Detail 2 2 6 2 4" xfId="27756"/>
    <cellStyle name="RowTitles-Detail 2 2 6 2 4 2" xfId="27757"/>
    <cellStyle name="RowTitles-Detail 2 2 6 2 5" xfId="27758"/>
    <cellStyle name="RowTitles-Detail 2 2 6 2 5 2" xfId="27759"/>
    <cellStyle name="RowTitles-Detail 2 2 6 2 5 2 2" xfId="27760"/>
    <cellStyle name="RowTitles-Detail 2 2 6 2 5 3" xfId="27761"/>
    <cellStyle name="RowTitles-Detail 2 2 6 2 6" xfId="27762"/>
    <cellStyle name="RowTitles-Detail 2 2 6 2 6 2" xfId="27763"/>
    <cellStyle name="RowTitles-Detail 2 2 6 2 6 2 2" xfId="27764"/>
    <cellStyle name="RowTitles-Detail 2 2 6 3" xfId="27765"/>
    <cellStyle name="RowTitles-Detail 2 2 6 3 2" xfId="27766"/>
    <cellStyle name="RowTitles-Detail 2 2 6 3 2 2" xfId="27767"/>
    <cellStyle name="RowTitles-Detail 2 2 6 3 2 2 2" xfId="27768"/>
    <cellStyle name="RowTitles-Detail 2 2 6 3 2 2 2 2" xfId="27769"/>
    <cellStyle name="RowTitles-Detail 2 2 6 3 2 2 3" xfId="27770"/>
    <cellStyle name="RowTitles-Detail 2 2 6 3 2 3" xfId="27771"/>
    <cellStyle name="RowTitles-Detail 2 2 6 3 2 3 2" xfId="27772"/>
    <cellStyle name="RowTitles-Detail 2 2 6 3 2 3 2 2" xfId="27773"/>
    <cellStyle name="RowTitles-Detail 2 2 6 3 2 4" xfId="27774"/>
    <cellStyle name="RowTitles-Detail 2 2 6 3 2 4 2" xfId="27775"/>
    <cellStyle name="RowTitles-Detail 2 2 6 3 2 5" xfId="27776"/>
    <cellStyle name="RowTitles-Detail 2 2 6 3 3" xfId="27777"/>
    <cellStyle name="RowTitles-Detail 2 2 6 3 3 2" xfId="27778"/>
    <cellStyle name="RowTitles-Detail 2 2 6 3 3 2 2" xfId="27779"/>
    <cellStyle name="RowTitles-Detail 2 2 6 3 3 2 2 2" xfId="27780"/>
    <cellStyle name="RowTitles-Detail 2 2 6 3 3 2 3" xfId="27781"/>
    <cellStyle name="RowTitles-Detail 2 2 6 3 3 3" xfId="27782"/>
    <cellStyle name="RowTitles-Detail 2 2 6 3 3 3 2" xfId="27783"/>
    <cellStyle name="RowTitles-Detail 2 2 6 3 3 3 2 2" xfId="27784"/>
    <cellStyle name="RowTitles-Detail 2 2 6 3 3 4" xfId="27785"/>
    <cellStyle name="RowTitles-Detail 2 2 6 3 3 4 2" xfId="27786"/>
    <cellStyle name="RowTitles-Detail 2 2 6 3 3 5" xfId="27787"/>
    <cellStyle name="RowTitles-Detail 2 2 6 3 4" xfId="27788"/>
    <cellStyle name="RowTitles-Detail 2 2 6 3 4 2" xfId="27789"/>
    <cellStyle name="RowTitles-Detail 2 2 6 3 5" xfId="27790"/>
    <cellStyle name="RowTitles-Detail 2 2 6 3 5 2" xfId="27791"/>
    <cellStyle name="RowTitles-Detail 2 2 6 3 5 2 2" xfId="27792"/>
    <cellStyle name="RowTitles-Detail 2 2 6 3 6" xfId="27793"/>
    <cellStyle name="RowTitles-Detail 2 2 6 3 6 2" xfId="27794"/>
    <cellStyle name="RowTitles-Detail 2 2 6 3 7" xfId="27795"/>
    <cellStyle name="RowTitles-Detail 2 2 6 4" xfId="27796"/>
    <cellStyle name="RowTitles-Detail 2 2 6 4 2" xfId="27797"/>
    <cellStyle name="RowTitles-Detail 2 2 6 4 2 2" xfId="27798"/>
    <cellStyle name="RowTitles-Detail 2 2 6 4 2 2 2" xfId="27799"/>
    <cellStyle name="RowTitles-Detail 2 2 6 4 2 2 2 2" xfId="27800"/>
    <cellStyle name="RowTitles-Detail 2 2 6 4 2 2 3" xfId="27801"/>
    <cellStyle name="RowTitles-Detail 2 2 6 4 2 3" xfId="27802"/>
    <cellStyle name="RowTitles-Detail 2 2 6 4 2 3 2" xfId="27803"/>
    <cellStyle name="RowTitles-Detail 2 2 6 4 2 3 2 2" xfId="27804"/>
    <cellStyle name="RowTitles-Detail 2 2 6 4 2 4" xfId="27805"/>
    <cellStyle name="RowTitles-Detail 2 2 6 4 2 4 2" xfId="27806"/>
    <cellStyle name="RowTitles-Detail 2 2 6 4 2 5" xfId="27807"/>
    <cellStyle name="RowTitles-Detail 2 2 6 4 3" xfId="27808"/>
    <cellStyle name="RowTitles-Detail 2 2 6 4 3 2" xfId="27809"/>
    <cellStyle name="RowTitles-Detail 2 2 6 4 3 2 2" xfId="27810"/>
    <cellStyle name="RowTitles-Detail 2 2 6 4 3 2 2 2" xfId="27811"/>
    <cellStyle name="RowTitles-Detail 2 2 6 4 3 2 3" xfId="27812"/>
    <cellStyle name="RowTitles-Detail 2 2 6 4 3 3" xfId="27813"/>
    <cellStyle name="RowTitles-Detail 2 2 6 4 3 3 2" xfId="27814"/>
    <cellStyle name="RowTitles-Detail 2 2 6 4 3 3 2 2" xfId="27815"/>
    <cellStyle name="RowTitles-Detail 2 2 6 4 3 4" xfId="27816"/>
    <cellStyle name="RowTitles-Detail 2 2 6 4 3 4 2" xfId="27817"/>
    <cellStyle name="RowTitles-Detail 2 2 6 4 3 5" xfId="27818"/>
    <cellStyle name="RowTitles-Detail 2 2 6 4 4" xfId="27819"/>
    <cellStyle name="RowTitles-Detail 2 2 6 4 4 2" xfId="27820"/>
    <cellStyle name="RowTitles-Detail 2 2 6 4 5" xfId="27821"/>
    <cellStyle name="RowTitles-Detail 2 2 6 4 5 2" xfId="27822"/>
    <cellStyle name="RowTitles-Detail 2 2 6 4 5 2 2" xfId="27823"/>
    <cellStyle name="RowTitles-Detail 2 2 6 4 5 3" xfId="27824"/>
    <cellStyle name="RowTitles-Detail 2 2 6 4 6" xfId="27825"/>
    <cellStyle name="RowTitles-Detail 2 2 6 4 6 2" xfId="27826"/>
    <cellStyle name="RowTitles-Detail 2 2 6 4 6 2 2" xfId="27827"/>
    <cellStyle name="RowTitles-Detail 2 2 6 4 7" xfId="27828"/>
    <cellStyle name="RowTitles-Detail 2 2 6 4 7 2" xfId="27829"/>
    <cellStyle name="RowTitles-Detail 2 2 6 4 8" xfId="27830"/>
    <cellStyle name="RowTitles-Detail 2 2 6 5" xfId="27831"/>
    <cellStyle name="RowTitles-Detail 2 2 6 5 2" xfId="27832"/>
    <cellStyle name="RowTitles-Detail 2 2 6 5 2 2" xfId="27833"/>
    <cellStyle name="RowTitles-Detail 2 2 6 5 2 2 2" xfId="27834"/>
    <cellStyle name="RowTitles-Detail 2 2 6 5 2 2 2 2" xfId="27835"/>
    <cellStyle name="RowTitles-Detail 2 2 6 5 2 2 3" xfId="27836"/>
    <cellStyle name="RowTitles-Detail 2 2 6 5 2 3" xfId="27837"/>
    <cellStyle name="RowTitles-Detail 2 2 6 5 2 3 2" xfId="27838"/>
    <cellStyle name="RowTitles-Detail 2 2 6 5 2 3 2 2" xfId="27839"/>
    <cellStyle name="RowTitles-Detail 2 2 6 5 2 4" xfId="27840"/>
    <cellStyle name="RowTitles-Detail 2 2 6 5 2 4 2" xfId="27841"/>
    <cellStyle name="RowTitles-Detail 2 2 6 5 2 5" xfId="27842"/>
    <cellStyle name="RowTitles-Detail 2 2 6 5 3" xfId="27843"/>
    <cellStyle name="RowTitles-Detail 2 2 6 5 3 2" xfId="27844"/>
    <cellStyle name="RowTitles-Detail 2 2 6 5 3 2 2" xfId="27845"/>
    <cellStyle name="RowTitles-Detail 2 2 6 5 3 2 2 2" xfId="27846"/>
    <cellStyle name="RowTitles-Detail 2 2 6 5 3 2 3" xfId="27847"/>
    <cellStyle name="RowTitles-Detail 2 2 6 5 3 3" xfId="27848"/>
    <cellStyle name="RowTitles-Detail 2 2 6 5 3 3 2" xfId="27849"/>
    <cellStyle name="RowTitles-Detail 2 2 6 5 3 3 2 2" xfId="27850"/>
    <cellStyle name="RowTitles-Detail 2 2 6 5 3 4" xfId="27851"/>
    <cellStyle name="RowTitles-Detail 2 2 6 5 3 4 2" xfId="27852"/>
    <cellStyle name="RowTitles-Detail 2 2 6 5 3 5" xfId="27853"/>
    <cellStyle name="RowTitles-Detail 2 2 6 5 4" xfId="27854"/>
    <cellStyle name="RowTitles-Detail 2 2 6 5 4 2" xfId="27855"/>
    <cellStyle name="RowTitles-Detail 2 2 6 5 4 2 2" xfId="27856"/>
    <cellStyle name="RowTitles-Detail 2 2 6 5 4 3" xfId="27857"/>
    <cellStyle name="RowTitles-Detail 2 2 6 5 5" xfId="27858"/>
    <cellStyle name="RowTitles-Detail 2 2 6 5 5 2" xfId="27859"/>
    <cellStyle name="RowTitles-Detail 2 2 6 5 5 2 2" xfId="27860"/>
    <cellStyle name="RowTitles-Detail 2 2 6 5 6" xfId="27861"/>
    <cellStyle name="RowTitles-Detail 2 2 6 5 6 2" xfId="27862"/>
    <cellStyle name="RowTitles-Detail 2 2 6 5 7" xfId="27863"/>
    <cellStyle name="RowTitles-Detail 2 2 6 6" xfId="27864"/>
    <cellStyle name="RowTitles-Detail 2 2 6 6 2" xfId="27865"/>
    <cellStyle name="RowTitles-Detail 2 2 6 6 2 2" xfId="27866"/>
    <cellStyle name="RowTitles-Detail 2 2 6 6 2 2 2" xfId="27867"/>
    <cellStyle name="RowTitles-Detail 2 2 6 6 2 2 2 2" xfId="27868"/>
    <cellStyle name="RowTitles-Detail 2 2 6 6 2 2 3" xfId="27869"/>
    <cellStyle name="RowTitles-Detail 2 2 6 6 2 3" xfId="27870"/>
    <cellStyle name="RowTitles-Detail 2 2 6 6 2 3 2" xfId="27871"/>
    <cellStyle name="RowTitles-Detail 2 2 6 6 2 3 2 2" xfId="27872"/>
    <cellStyle name="RowTitles-Detail 2 2 6 6 2 4" xfId="27873"/>
    <cellStyle name="RowTitles-Detail 2 2 6 6 2 4 2" xfId="27874"/>
    <cellStyle name="RowTitles-Detail 2 2 6 6 2 5" xfId="27875"/>
    <cellStyle name="RowTitles-Detail 2 2 6 6 3" xfId="27876"/>
    <cellStyle name="RowTitles-Detail 2 2 6 6 3 2" xfId="27877"/>
    <cellStyle name="RowTitles-Detail 2 2 6 6 3 2 2" xfId="27878"/>
    <cellStyle name="RowTitles-Detail 2 2 6 6 3 2 2 2" xfId="27879"/>
    <cellStyle name="RowTitles-Detail 2 2 6 6 3 2 3" xfId="27880"/>
    <cellStyle name="RowTitles-Detail 2 2 6 6 3 3" xfId="27881"/>
    <cellStyle name="RowTitles-Detail 2 2 6 6 3 3 2" xfId="27882"/>
    <cellStyle name="RowTitles-Detail 2 2 6 6 3 3 2 2" xfId="27883"/>
    <cellStyle name="RowTitles-Detail 2 2 6 6 3 4" xfId="27884"/>
    <cellStyle name="RowTitles-Detail 2 2 6 6 3 4 2" xfId="27885"/>
    <cellStyle name="RowTitles-Detail 2 2 6 6 3 5" xfId="27886"/>
    <cellStyle name="RowTitles-Detail 2 2 6 6 4" xfId="27887"/>
    <cellStyle name="RowTitles-Detail 2 2 6 6 4 2" xfId="27888"/>
    <cellStyle name="RowTitles-Detail 2 2 6 6 4 2 2" xfId="27889"/>
    <cellStyle name="RowTitles-Detail 2 2 6 6 4 3" xfId="27890"/>
    <cellStyle name="RowTitles-Detail 2 2 6 6 5" xfId="27891"/>
    <cellStyle name="RowTitles-Detail 2 2 6 6 5 2" xfId="27892"/>
    <cellStyle name="RowTitles-Detail 2 2 6 6 5 2 2" xfId="27893"/>
    <cellStyle name="RowTitles-Detail 2 2 6 6 6" xfId="27894"/>
    <cellStyle name="RowTitles-Detail 2 2 6 6 6 2" xfId="27895"/>
    <cellStyle name="RowTitles-Detail 2 2 6 6 7" xfId="27896"/>
    <cellStyle name="RowTitles-Detail 2 2 6 7" xfId="27897"/>
    <cellStyle name="RowTitles-Detail 2 2 6 7 2" xfId="27898"/>
    <cellStyle name="RowTitles-Detail 2 2 6 7 2 2" xfId="27899"/>
    <cellStyle name="RowTitles-Detail 2 2 6 7 2 2 2" xfId="27900"/>
    <cellStyle name="RowTitles-Detail 2 2 6 7 2 3" xfId="27901"/>
    <cellStyle name="RowTitles-Detail 2 2 6 7 3" xfId="27902"/>
    <cellStyle name="RowTitles-Detail 2 2 6 7 3 2" xfId="27903"/>
    <cellStyle name="RowTitles-Detail 2 2 6 7 3 2 2" xfId="27904"/>
    <cellStyle name="RowTitles-Detail 2 2 6 7 4" xfId="27905"/>
    <cellStyle name="RowTitles-Detail 2 2 6 7 4 2" xfId="27906"/>
    <cellStyle name="RowTitles-Detail 2 2 6 7 5" xfId="27907"/>
    <cellStyle name="RowTitles-Detail 2 2 6 8" xfId="27908"/>
    <cellStyle name="RowTitles-Detail 2 2 6 8 2" xfId="27909"/>
    <cellStyle name="RowTitles-Detail 2 2 6 9" xfId="27910"/>
    <cellStyle name="RowTitles-Detail 2 2 6 9 2" xfId="27911"/>
    <cellStyle name="RowTitles-Detail 2 2 6 9 2 2" xfId="27912"/>
    <cellStyle name="RowTitles-Detail 2 2 6_STUD aligned by INSTIT" xfId="27913"/>
    <cellStyle name="RowTitles-Detail 2 2 7" xfId="27914"/>
    <cellStyle name="RowTitles-Detail 2 2 7 2" xfId="27915"/>
    <cellStyle name="RowTitles-Detail 2 2 7 2 2" xfId="27916"/>
    <cellStyle name="RowTitles-Detail 2 2 7 2 2 2" xfId="27917"/>
    <cellStyle name="RowTitles-Detail 2 2 7 2 2 2 2" xfId="27918"/>
    <cellStyle name="RowTitles-Detail 2 2 7 2 2 3" xfId="27919"/>
    <cellStyle name="RowTitles-Detail 2 2 7 2 3" xfId="27920"/>
    <cellStyle name="RowTitles-Detail 2 2 7 2 3 2" xfId="27921"/>
    <cellStyle name="RowTitles-Detail 2 2 7 2 3 2 2" xfId="27922"/>
    <cellStyle name="RowTitles-Detail 2 2 7 2 4" xfId="27923"/>
    <cellStyle name="RowTitles-Detail 2 2 7 2 4 2" xfId="27924"/>
    <cellStyle name="RowTitles-Detail 2 2 7 2 5" xfId="27925"/>
    <cellStyle name="RowTitles-Detail 2 2 7 3" xfId="27926"/>
    <cellStyle name="RowTitles-Detail 2 2 7 3 2" xfId="27927"/>
    <cellStyle name="RowTitles-Detail 2 2 7 3 2 2" xfId="27928"/>
    <cellStyle name="RowTitles-Detail 2 2 7 3 2 2 2" xfId="27929"/>
    <cellStyle name="RowTitles-Detail 2 2 7 3 2 3" xfId="27930"/>
    <cellStyle name="RowTitles-Detail 2 2 7 3 3" xfId="27931"/>
    <cellStyle name="RowTitles-Detail 2 2 7 3 3 2" xfId="27932"/>
    <cellStyle name="RowTitles-Detail 2 2 7 3 3 2 2" xfId="27933"/>
    <cellStyle name="RowTitles-Detail 2 2 7 3 4" xfId="27934"/>
    <cellStyle name="RowTitles-Detail 2 2 7 3 4 2" xfId="27935"/>
    <cellStyle name="RowTitles-Detail 2 2 7 3 5" xfId="27936"/>
    <cellStyle name="RowTitles-Detail 2 2 7 4" xfId="27937"/>
    <cellStyle name="RowTitles-Detail 2 2 7 4 2" xfId="27938"/>
    <cellStyle name="RowTitles-Detail 2 2 7 5" xfId="27939"/>
    <cellStyle name="RowTitles-Detail 2 2 7 5 2" xfId="27940"/>
    <cellStyle name="RowTitles-Detail 2 2 7 5 2 2" xfId="27941"/>
    <cellStyle name="RowTitles-Detail 2 2 7 5 3" xfId="27942"/>
    <cellStyle name="RowTitles-Detail 2 2 7 6" xfId="27943"/>
    <cellStyle name="RowTitles-Detail 2 2 7 6 2" xfId="27944"/>
    <cellStyle name="RowTitles-Detail 2 2 7 6 2 2" xfId="27945"/>
    <cellStyle name="RowTitles-Detail 2 2 8" xfId="27946"/>
    <cellStyle name="RowTitles-Detail 2 2 8 2" xfId="27947"/>
    <cellStyle name="RowTitles-Detail 2 2 8 2 2" xfId="27948"/>
    <cellStyle name="RowTitles-Detail 2 2 8 2 2 2" xfId="27949"/>
    <cellStyle name="RowTitles-Detail 2 2 8 2 2 2 2" xfId="27950"/>
    <cellStyle name="RowTitles-Detail 2 2 8 2 2 3" xfId="27951"/>
    <cellStyle name="RowTitles-Detail 2 2 8 2 3" xfId="27952"/>
    <cellStyle name="RowTitles-Detail 2 2 8 2 3 2" xfId="27953"/>
    <cellStyle name="RowTitles-Detail 2 2 8 2 3 2 2" xfId="27954"/>
    <cellStyle name="RowTitles-Detail 2 2 8 2 4" xfId="27955"/>
    <cellStyle name="RowTitles-Detail 2 2 8 2 4 2" xfId="27956"/>
    <cellStyle name="RowTitles-Detail 2 2 8 2 5" xfId="27957"/>
    <cellStyle name="RowTitles-Detail 2 2 8 3" xfId="27958"/>
    <cellStyle name="RowTitles-Detail 2 2 8 3 2" xfId="27959"/>
    <cellStyle name="RowTitles-Detail 2 2 8 3 2 2" xfId="27960"/>
    <cellStyle name="RowTitles-Detail 2 2 8 3 2 2 2" xfId="27961"/>
    <cellStyle name="RowTitles-Detail 2 2 8 3 2 3" xfId="27962"/>
    <cellStyle name="RowTitles-Detail 2 2 8 3 3" xfId="27963"/>
    <cellStyle name="RowTitles-Detail 2 2 8 3 3 2" xfId="27964"/>
    <cellStyle name="RowTitles-Detail 2 2 8 3 3 2 2" xfId="27965"/>
    <cellStyle name="RowTitles-Detail 2 2 8 3 4" xfId="27966"/>
    <cellStyle name="RowTitles-Detail 2 2 8 3 4 2" xfId="27967"/>
    <cellStyle name="RowTitles-Detail 2 2 8 3 5" xfId="27968"/>
    <cellStyle name="RowTitles-Detail 2 2 8 4" xfId="27969"/>
    <cellStyle name="RowTitles-Detail 2 2 8 4 2" xfId="27970"/>
    <cellStyle name="RowTitles-Detail 2 2 8 5" xfId="27971"/>
    <cellStyle name="RowTitles-Detail 2 2 8 5 2" xfId="27972"/>
    <cellStyle name="RowTitles-Detail 2 2 8 5 2 2" xfId="27973"/>
    <cellStyle name="RowTitles-Detail 2 2 8 6" xfId="27974"/>
    <cellStyle name="RowTitles-Detail 2 2 8 6 2" xfId="27975"/>
    <cellStyle name="RowTitles-Detail 2 2 8 7" xfId="27976"/>
    <cellStyle name="RowTitles-Detail 2 2 9" xfId="27977"/>
    <cellStyle name="RowTitles-Detail 2 2 9 2" xfId="27978"/>
    <cellStyle name="RowTitles-Detail 2 2 9 2 2" xfId="27979"/>
    <cellStyle name="RowTitles-Detail 2 2 9 2 2 2" xfId="27980"/>
    <cellStyle name="RowTitles-Detail 2 2 9 2 2 2 2" xfId="27981"/>
    <cellStyle name="RowTitles-Detail 2 2 9 2 2 3" xfId="27982"/>
    <cellStyle name="RowTitles-Detail 2 2 9 2 3" xfId="27983"/>
    <cellStyle name="RowTitles-Detail 2 2 9 2 3 2" xfId="27984"/>
    <cellStyle name="RowTitles-Detail 2 2 9 2 3 2 2" xfId="27985"/>
    <cellStyle name="RowTitles-Detail 2 2 9 2 4" xfId="27986"/>
    <cellStyle name="RowTitles-Detail 2 2 9 2 4 2" xfId="27987"/>
    <cellStyle name="RowTitles-Detail 2 2 9 2 5" xfId="27988"/>
    <cellStyle name="RowTitles-Detail 2 2 9 3" xfId="27989"/>
    <cellStyle name="RowTitles-Detail 2 2 9 3 2" xfId="27990"/>
    <cellStyle name="RowTitles-Detail 2 2 9 3 2 2" xfId="27991"/>
    <cellStyle name="RowTitles-Detail 2 2 9 3 2 2 2" xfId="27992"/>
    <cellStyle name="RowTitles-Detail 2 2 9 3 2 3" xfId="27993"/>
    <cellStyle name="RowTitles-Detail 2 2 9 3 3" xfId="27994"/>
    <cellStyle name="RowTitles-Detail 2 2 9 3 3 2" xfId="27995"/>
    <cellStyle name="RowTitles-Detail 2 2 9 3 3 2 2" xfId="27996"/>
    <cellStyle name="RowTitles-Detail 2 2 9 3 4" xfId="27997"/>
    <cellStyle name="RowTitles-Detail 2 2 9 3 4 2" xfId="27998"/>
    <cellStyle name="RowTitles-Detail 2 2 9 3 5" xfId="27999"/>
    <cellStyle name="RowTitles-Detail 2 2 9 4" xfId="28000"/>
    <cellStyle name="RowTitles-Detail 2 2 9 4 2" xfId="28001"/>
    <cellStyle name="RowTitles-Detail 2 2 9 5" xfId="28002"/>
    <cellStyle name="RowTitles-Detail 2 2 9 5 2" xfId="28003"/>
    <cellStyle name="RowTitles-Detail 2 2 9 5 2 2" xfId="28004"/>
    <cellStyle name="RowTitles-Detail 2 2 9 5 3" xfId="28005"/>
    <cellStyle name="RowTitles-Detail 2 2 9 6" xfId="28006"/>
    <cellStyle name="RowTitles-Detail 2 2 9 6 2" xfId="28007"/>
    <cellStyle name="RowTitles-Detail 2 2 9 6 2 2" xfId="28008"/>
    <cellStyle name="RowTitles-Detail 2 2 9 7" xfId="28009"/>
    <cellStyle name="RowTitles-Detail 2 2 9 7 2" xfId="28010"/>
    <cellStyle name="RowTitles-Detail 2 2 9 8" xfId="28011"/>
    <cellStyle name="RowTitles-Detail 2 2_STUD aligned by INSTIT" xfId="28012"/>
    <cellStyle name="RowTitles-Detail 2 3" xfId="28013"/>
    <cellStyle name="RowTitles-Detail 2 3 10" xfId="28014"/>
    <cellStyle name="RowTitles-Detail 2 3 10 2" xfId="28015"/>
    <cellStyle name="RowTitles-Detail 2 3 10 2 2" xfId="28016"/>
    <cellStyle name="RowTitles-Detail 2 3 10 2 2 2" xfId="28017"/>
    <cellStyle name="RowTitles-Detail 2 3 10 2 2 2 2" xfId="28018"/>
    <cellStyle name="RowTitles-Detail 2 3 10 2 2 3" xfId="28019"/>
    <cellStyle name="RowTitles-Detail 2 3 10 2 3" xfId="28020"/>
    <cellStyle name="RowTitles-Detail 2 3 10 2 3 2" xfId="28021"/>
    <cellStyle name="RowTitles-Detail 2 3 10 2 3 2 2" xfId="28022"/>
    <cellStyle name="RowTitles-Detail 2 3 10 2 4" xfId="28023"/>
    <cellStyle name="RowTitles-Detail 2 3 10 2 4 2" xfId="28024"/>
    <cellStyle name="RowTitles-Detail 2 3 10 2 5" xfId="28025"/>
    <cellStyle name="RowTitles-Detail 2 3 10 3" xfId="28026"/>
    <cellStyle name="RowTitles-Detail 2 3 10 3 2" xfId="28027"/>
    <cellStyle name="RowTitles-Detail 2 3 10 3 2 2" xfId="28028"/>
    <cellStyle name="RowTitles-Detail 2 3 10 3 2 2 2" xfId="28029"/>
    <cellStyle name="RowTitles-Detail 2 3 10 3 2 3" xfId="28030"/>
    <cellStyle name="RowTitles-Detail 2 3 10 3 3" xfId="28031"/>
    <cellStyle name="RowTitles-Detail 2 3 10 3 3 2" xfId="28032"/>
    <cellStyle name="RowTitles-Detail 2 3 10 3 3 2 2" xfId="28033"/>
    <cellStyle name="RowTitles-Detail 2 3 10 3 4" xfId="28034"/>
    <cellStyle name="RowTitles-Detail 2 3 10 3 4 2" xfId="28035"/>
    <cellStyle name="RowTitles-Detail 2 3 10 3 5" xfId="28036"/>
    <cellStyle name="RowTitles-Detail 2 3 10 4" xfId="28037"/>
    <cellStyle name="RowTitles-Detail 2 3 10 4 2" xfId="28038"/>
    <cellStyle name="RowTitles-Detail 2 3 10 4 2 2" xfId="28039"/>
    <cellStyle name="RowTitles-Detail 2 3 10 4 3" xfId="28040"/>
    <cellStyle name="RowTitles-Detail 2 3 10 5" xfId="28041"/>
    <cellStyle name="RowTitles-Detail 2 3 10 5 2" xfId="28042"/>
    <cellStyle name="RowTitles-Detail 2 3 10 5 2 2" xfId="28043"/>
    <cellStyle name="RowTitles-Detail 2 3 10 6" xfId="28044"/>
    <cellStyle name="RowTitles-Detail 2 3 10 6 2" xfId="28045"/>
    <cellStyle name="RowTitles-Detail 2 3 10 7" xfId="28046"/>
    <cellStyle name="RowTitles-Detail 2 3 11" xfId="28047"/>
    <cellStyle name="RowTitles-Detail 2 3 11 2" xfId="28048"/>
    <cellStyle name="RowTitles-Detail 2 3 11 2 2" xfId="28049"/>
    <cellStyle name="RowTitles-Detail 2 3 11 2 2 2" xfId="28050"/>
    <cellStyle name="RowTitles-Detail 2 3 11 2 2 2 2" xfId="28051"/>
    <cellStyle name="RowTitles-Detail 2 3 11 2 2 3" xfId="28052"/>
    <cellStyle name="RowTitles-Detail 2 3 11 2 3" xfId="28053"/>
    <cellStyle name="RowTitles-Detail 2 3 11 2 3 2" xfId="28054"/>
    <cellStyle name="RowTitles-Detail 2 3 11 2 3 2 2" xfId="28055"/>
    <cellStyle name="RowTitles-Detail 2 3 11 2 4" xfId="28056"/>
    <cellStyle name="RowTitles-Detail 2 3 11 2 4 2" xfId="28057"/>
    <cellStyle name="RowTitles-Detail 2 3 11 2 5" xfId="28058"/>
    <cellStyle name="RowTitles-Detail 2 3 11 3" xfId="28059"/>
    <cellStyle name="RowTitles-Detail 2 3 11 3 2" xfId="28060"/>
    <cellStyle name="RowTitles-Detail 2 3 11 3 2 2" xfId="28061"/>
    <cellStyle name="RowTitles-Detail 2 3 11 3 2 2 2" xfId="28062"/>
    <cellStyle name="RowTitles-Detail 2 3 11 3 2 3" xfId="28063"/>
    <cellStyle name="RowTitles-Detail 2 3 11 3 3" xfId="28064"/>
    <cellStyle name="RowTitles-Detail 2 3 11 3 3 2" xfId="28065"/>
    <cellStyle name="RowTitles-Detail 2 3 11 3 3 2 2" xfId="28066"/>
    <cellStyle name="RowTitles-Detail 2 3 11 3 4" xfId="28067"/>
    <cellStyle name="RowTitles-Detail 2 3 11 3 4 2" xfId="28068"/>
    <cellStyle name="RowTitles-Detail 2 3 11 3 5" xfId="28069"/>
    <cellStyle name="RowTitles-Detail 2 3 11 4" xfId="28070"/>
    <cellStyle name="RowTitles-Detail 2 3 11 4 2" xfId="28071"/>
    <cellStyle name="RowTitles-Detail 2 3 11 4 2 2" xfId="28072"/>
    <cellStyle name="RowTitles-Detail 2 3 11 4 3" xfId="28073"/>
    <cellStyle name="RowTitles-Detail 2 3 11 5" xfId="28074"/>
    <cellStyle name="RowTitles-Detail 2 3 11 5 2" xfId="28075"/>
    <cellStyle name="RowTitles-Detail 2 3 11 5 2 2" xfId="28076"/>
    <cellStyle name="RowTitles-Detail 2 3 11 6" xfId="28077"/>
    <cellStyle name="RowTitles-Detail 2 3 11 6 2" xfId="28078"/>
    <cellStyle name="RowTitles-Detail 2 3 11 7" xfId="28079"/>
    <cellStyle name="RowTitles-Detail 2 3 12" xfId="28080"/>
    <cellStyle name="RowTitles-Detail 2 3 12 2" xfId="28081"/>
    <cellStyle name="RowTitles-Detail 2 3 12 2 2" xfId="28082"/>
    <cellStyle name="RowTitles-Detail 2 3 12 2 2 2" xfId="28083"/>
    <cellStyle name="RowTitles-Detail 2 3 12 2 3" xfId="28084"/>
    <cellStyle name="RowTitles-Detail 2 3 12 3" xfId="28085"/>
    <cellStyle name="RowTitles-Detail 2 3 12 3 2" xfId="28086"/>
    <cellStyle name="RowTitles-Detail 2 3 12 3 2 2" xfId="28087"/>
    <cellStyle name="RowTitles-Detail 2 3 12 4" xfId="28088"/>
    <cellStyle name="RowTitles-Detail 2 3 12 4 2" xfId="28089"/>
    <cellStyle name="RowTitles-Detail 2 3 12 5" xfId="28090"/>
    <cellStyle name="RowTitles-Detail 2 3 13" xfId="28091"/>
    <cellStyle name="RowTitles-Detail 2 3 13 2" xfId="28092"/>
    <cellStyle name="RowTitles-Detail 2 3 13 2 2" xfId="28093"/>
    <cellStyle name="RowTitles-Detail 2 3 14" xfId="28094"/>
    <cellStyle name="RowTitles-Detail 2 3 14 2" xfId="28095"/>
    <cellStyle name="RowTitles-Detail 2 3 15" xfId="28096"/>
    <cellStyle name="RowTitles-Detail 2 3 15 2" xfId="28097"/>
    <cellStyle name="RowTitles-Detail 2 3 15 2 2" xfId="28098"/>
    <cellStyle name="RowTitles-Detail 2 3 2" xfId="28099"/>
    <cellStyle name="RowTitles-Detail 2 3 2 10" xfId="28100"/>
    <cellStyle name="RowTitles-Detail 2 3 2 10 2" xfId="28101"/>
    <cellStyle name="RowTitles-Detail 2 3 2 10 2 2" xfId="28102"/>
    <cellStyle name="RowTitles-Detail 2 3 2 10 2 2 2" xfId="28103"/>
    <cellStyle name="RowTitles-Detail 2 3 2 10 2 2 2 2" xfId="28104"/>
    <cellStyle name="RowTitles-Detail 2 3 2 10 2 2 3" xfId="28105"/>
    <cellStyle name="RowTitles-Detail 2 3 2 10 2 3" xfId="28106"/>
    <cellStyle name="RowTitles-Detail 2 3 2 10 2 3 2" xfId="28107"/>
    <cellStyle name="RowTitles-Detail 2 3 2 10 2 3 2 2" xfId="28108"/>
    <cellStyle name="RowTitles-Detail 2 3 2 10 2 4" xfId="28109"/>
    <cellStyle name="RowTitles-Detail 2 3 2 10 2 4 2" xfId="28110"/>
    <cellStyle name="RowTitles-Detail 2 3 2 10 2 5" xfId="28111"/>
    <cellStyle name="RowTitles-Detail 2 3 2 10 3" xfId="28112"/>
    <cellStyle name="RowTitles-Detail 2 3 2 10 3 2" xfId="28113"/>
    <cellStyle name="RowTitles-Detail 2 3 2 10 3 2 2" xfId="28114"/>
    <cellStyle name="RowTitles-Detail 2 3 2 10 3 2 2 2" xfId="28115"/>
    <cellStyle name="RowTitles-Detail 2 3 2 10 3 2 3" xfId="28116"/>
    <cellStyle name="RowTitles-Detail 2 3 2 10 3 3" xfId="28117"/>
    <cellStyle name="RowTitles-Detail 2 3 2 10 3 3 2" xfId="28118"/>
    <cellStyle name="RowTitles-Detail 2 3 2 10 3 3 2 2" xfId="28119"/>
    <cellStyle name="RowTitles-Detail 2 3 2 10 3 4" xfId="28120"/>
    <cellStyle name="RowTitles-Detail 2 3 2 10 3 4 2" xfId="28121"/>
    <cellStyle name="RowTitles-Detail 2 3 2 10 3 5" xfId="28122"/>
    <cellStyle name="RowTitles-Detail 2 3 2 10 4" xfId="28123"/>
    <cellStyle name="RowTitles-Detail 2 3 2 10 4 2" xfId="28124"/>
    <cellStyle name="RowTitles-Detail 2 3 2 10 4 2 2" xfId="28125"/>
    <cellStyle name="RowTitles-Detail 2 3 2 10 4 3" xfId="28126"/>
    <cellStyle name="RowTitles-Detail 2 3 2 10 5" xfId="28127"/>
    <cellStyle name="RowTitles-Detail 2 3 2 10 5 2" xfId="28128"/>
    <cellStyle name="RowTitles-Detail 2 3 2 10 5 2 2" xfId="28129"/>
    <cellStyle name="RowTitles-Detail 2 3 2 10 6" xfId="28130"/>
    <cellStyle name="RowTitles-Detail 2 3 2 10 6 2" xfId="28131"/>
    <cellStyle name="RowTitles-Detail 2 3 2 10 7" xfId="28132"/>
    <cellStyle name="RowTitles-Detail 2 3 2 11" xfId="28133"/>
    <cellStyle name="RowTitles-Detail 2 3 2 11 2" xfId="28134"/>
    <cellStyle name="RowTitles-Detail 2 3 2 11 2 2" xfId="28135"/>
    <cellStyle name="RowTitles-Detail 2 3 2 11 2 2 2" xfId="28136"/>
    <cellStyle name="RowTitles-Detail 2 3 2 11 2 3" xfId="28137"/>
    <cellStyle name="RowTitles-Detail 2 3 2 11 3" xfId="28138"/>
    <cellStyle name="RowTitles-Detail 2 3 2 11 3 2" xfId="28139"/>
    <cellStyle name="RowTitles-Detail 2 3 2 11 3 2 2" xfId="28140"/>
    <cellStyle name="RowTitles-Detail 2 3 2 11 4" xfId="28141"/>
    <cellStyle name="RowTitles-Detail 2 3 2 11 4 2" xfId="28142"/>
    <cellStyle name="RowTitles-Detail 2 3 2 11 5" xfId="28143"/>
    <cellStyle name="RowTitles-Detail 2 3 2 12" xfId="28144"/>
    <cellStyle name="RowTitles-Detail 2 3 2 12 2" xfId="28145"/>
    <cellStyle name="RowTitles-Detail 2 3 2 13" xfId="28146"/>
    <cellStyle name="RowTitles-Detail 2 3 2 13 2" xfId="28147"/>
    <cellStyle name="RowTitles-Detail 2 3 2 13 2 2" xfId="28148"/>
    <cellStyle name="RowTitles-Detail 2 3 2 2" xfId="28149"/>
    <cellStyle name="RowTitles-Detail 2 3 2 2 10" xfId="28150"/>
    <cellStyle name="RowTitles-Detail 2 3 2 2 10 2" xfId="28151"/>
    <cellStyle name="RowTitles-Detail 2 3 2 2 10 2 2" xfId="28152"/>
    <cellStyle name="RowTitles-Detail 2 3 2 2 10 2 2 2" xfId="28153"/>
    <cellStyle name="RowTitles-Detail 2 3 2 2 10 2 3" xfId="28154"/>
    <cellStyle name="RowTitles-Detail 2 3 2 2 10 3" xfId="28155"/>
    <cellStyle name="RowTitles-Detail 2 3 2 2 10 3 2" xfId="28156"/>
    <cellStyle name="RowTitles-Detail 2 3 2 2 10 3 2 2" xfId="28157"/>
    <cellStyle name="RowTitles-Detail 2 3 2 2 10 4" xfId="28158"/>
    <cellStyle name="RowTitles-Detail 2 3 2 2 10 4 2" xfId="28159"/>
    <cellStyle name="RowTitles-Detail 2 3 2 2 10 5" xfId="28160"/>
    <cellStyle name="RowTitles-Detail 2 3 2 2 11" xfId="28161"/>
    <cellStyle name="RowTitles-Detail 2 3 2 2 11 2" xfId="28162"/>
    <cellStyle name="RowTitles-Detail 2 3 2 2 12" xfId="28163"/>
    <cellStyle name="RowTitles-Detail 2 3 2 2 12 2" xfId="28164"/>
    <cellStyle name="RowTitles-Detail 2 3 2 2 12 2 2" xfId="28165"/>
    <cellStyle name="RowTitles-Detail 2 3 2 2 2" xfId="28166"/>
    <cellStyle name="RowTitles-Detail 2 3 2 2 2 2" xfId="28167"/>
    <cellStyle name="RowTitles-Detail 2 3 2 2 2 2 2" xfId="28168"/>
    <cellStyle name="RowTitles-Detail 2 3 2 2 2 2 2 2" xfId="28169"/>
    <cellStyle name="RowTitles-Detail 2 3 2 2 2 2 2 2 2" xfId="28170"/>
    <cellStyle name="RowTitles-Detail 2 3 2 2 2 2 2 2 2 2" xfId="28171"/>
    <cellStyle name="RowTitles-Detail 2 3 2 2 2 2 2 2 3" xfId="28172"/>
    <cellStyle name="RowTitles-Detail 2 3 2 2 2 2 2 3" xfId="28173"/>
    <cellStyle name="RowTitles-Detail 2 3 2 2 2 2 2 3 2" xfId="28174"/>
    <cellStyle name="RowTitles-Detail 2 3 2 2 2 2 2 3 2 2" xfId="28175"/>
    <cellStyle name="RowTitles-Detail 2 3 2 2 2 2 2 4" xfId="28176"/>
    <cellStyle name="RowTitles-Detail 2 3 2 2 2 2 2 4 2" xfId="28177"/>
    <cellStyle name="RowTitles-Detail 2 3 2 2 2 2 2 5" xfId="28178"/>
    <cellStyle name="RowTitles-Detail 2 3 2 2 2 2 3" xfId="28179"/>
    <cellStyle name="RowTitles-Detail 2 3 2 2 2 2 3 2" xfId="28180"/>
    <cellStyle name="RowTitles-Detail 2 3 2 2 2 2 3 2 2" xfId="28181"/>
    <cellStyle name="RowTitles-Detail 2 3 2 2 2 2 3 2 2 2" xfId="28182"/>
    <cellStyle name="RowTitles-Detail 2 3 2 2 2 2 3 2 3" xfId="28183"/>
    <cellStyle name="RowTitles-Detail 2 3 2 2 2 2 3 3" xfId="28184"/>
    <cellStyle name="RowTitles-Detail 2 3 2 2 2 2 3 3 2" xfId="28185"/>
    <cellStyle name="RowTitles-Detail 2 3 2 2 2 2 3 3 2 2" xfId="28186"/>
    <cellStyle name="RowTitles-Detail 2 3 2 2 2 2 3 4" xfId="28187"/>
    <cellStyle name="RowTitles-Detail 2 3 2 2 2 2 3 4 2" xfId="28188"/>
    <cellStyle name="RowTitles-Detail 2 3 2 2 2 2 3 5" xfId="28189"/>
    <cellStyle name="RowTitles-Detail 2 3 2 2 2 2 4" xfId="28190"/>
    <cellStyle name="RowTitles-Detail 2 3 2 2 2 2 4 2" xfId="28191"/>
    <cellStyle name="RowTitles-Detail 2 3 2 2 2 2 5" xfId="28192"/>
    <cellStyle name="RowTitles-Detail 2 3 2 2 2 2 5 2" xfId="28193"/>
    <cellStyle name="RowTitles-Detail 2 3 2 2 2 2 5 2 2" xfId="28194"/>
    <cellStyle name="RowTitles-Detail 2 3 2 2 2 3" xfId="28195"/>
    <cellStyle name="RowTitles-Detail 2 3 2 2 2 3 2" xfId="28196"/>
    <cellStyle name="RowTitles-Detail 2 3 2 2 2 3 2 2" xfId="28197"/>
    <cellStyle name="RowTitles-Detail 2 3 2 2 2 3 2 2 2" xfId="28198"/>
    <cellStyle name="RowTitles-Detail 2 3 2 2 2 3 2 2 2 2" xfId="28199"/>
    <cellStyle name="RowTitles-Detail 2 3 2 2 2 3 2 2 3" xfId="28200"/>
    <cellStyle name="RowTitles-Detail 2 3 2 2 2 3 2 3" xfId="28201"/>
    <cellStyle name="RowTitles-Detail 2 3 2 2 2 3 2 3 2" xfId="28202"/>
    <cellStyle name="RowTitles-Detail 2 3 2 2 2 3 2 3 2 2" xfId="28203"/>
    <cellStyle name="RowTitles-Detail 2 3 2 2 2 3 2 4" xfId="28204"/>
    <cellStyle name="RowTitles-Detail 2 3 2 2 2 3 2 4 2" xfId="28205"/>
    <cellStyle name="RowTitles-Detail 2 3 2 2 2 3 2 5" xfId="28206"/>
    <cellStyle name="RowTitles-Detail 2 3 2 2 2 3 3" xfId="28207"/>
    <cellStyle name="RowTitles-Detail 2 3 2 2 2 3 3 2" xfId="28208"/>
    <cellStyle name="RowTitles-Detail 2 3 2 2 2 3 3 2 2" xfId="28209"/>
    <cellStyle name="RowTitles-Detail 2 3 2 2 2 3 3 2 2 2" xfId="28210"/>
    <cellStyle name="RowTitles-Detail 2 3 2 2 2 3 3 2 3" xfId="28211"/>
    <cellStyle name="RowTitles-Detail 2 3 2 2 2 3 3 3" xfId="28212"/>
    <cellStyle name="RowTitles-Detail 2 3 2 2 2 3 3 3 2" xfId="28213"/>
    <cellStyle name="RowTitles-Detail 2 3 2 2 2 3 3 3 2 2" xfId="28214"/>
    <cellStyle name="RowTitles-Detail 2 3 2 2 2 3 3 4" xfId="28215"/>
    <cellStyle name="RowTitles-Detail 2 3 2 2 2 3 3 4 2" xfId="28216"/>
    <cellStyle name="RowTitles-Detail 2 3 2 2 2 3 3 5" xfId="28217"/>
    <cellStyle name="RowTitles-Detail 2 3 2 2 2 3 4" xfId="28218"/>
    <cellStyle name="RowTitles-Detail 2 3 2 2 2 3 4 2" xfId="28219"/>
    <cellStyle name="RowTitles-Detail 2 3 2 2 2 3 5" xfId="28220"/>
    <cellStyle name="RowTitles-Detail 2 3 2 2 2 3 5 2" xfId="28221"/>
    <cellStyle name="RowTitles-Detail 2 3 2 2 2 3 5 2 2" xfId="28222"/>
    <cellStyle name="RowTitles-Detail 2 3 2 2 2 3 5 3" xfId="28223"/>
    <cellStyle name="RowTitles-Detail 2 3 2 2 2 3 6" xfId="28224"/>
    <cellStyle name="RowTitles-Detail 2 3 2 2 2 3 6 2" xfId="28225"/>
    <cellStyle name="RowTitles-Detail 2 3 2 2 2 3 6 2 2" xfId="28226"/>
    <cellStyle name="RowTitles-Detail 2 3 2 2 2 3 7" xfId="28227"/>
    <cellStyle name="RowTitles-Detail 2 3 2 2 2 3 7 2" xfId="28228"/>
    <cellStyle name="RowTitles-Detail 2 3 2 2 2 3 8" xfId="28229"/>
    <cellStyle name="RowTitles-Detail 2 3 2 2 2 4" xfId="28230"/>
    <cellStyle name="RowTitles-Detail 2 3 2 2 2 4 2" xfId="28231"/>
    <cellStyle name="RowTitles-Detail 2 3 2 2 2 4 2 2" xfId="28232"/>
    <cellStyle name="RowTitles-Detail 2 3 2 2 2 4 2 2 2" xfId="28233"/>
    <cellStyle name="RowTitles-Detail 2 3 2 2 2 4 2 2 2 2" xfId="28234"/>
    <cellStyle name="RowTitles-Detail 2 3 2 2 2 4 2 2 3" xfId="28235"/>
    <cellStyle name="RowTitles-Detail 2 3 2 2 2 4 2 3" xfId="28236"/>
    <cellStyle name="RowTitles-Detail 2 3 2 2 2 4 2 3 2" xfId="28237"/>
    <cellStyle name="RowTitles-Detail 2 3 2 2 2 4 2 3 2 2" xfId="28238"/>
    <cellStyle name="RowTitles-Detail 2 3 2 2 2 4 2 4" xfId="28239"/>
    <cellStyle name="RowTitles-Detail 2 3 2 2 2 4 2 4 2" xfId="28240"/>
    <cellStyle name="RowTitles-Detail 2 3 2 2 2 4 2 5" xfId="28241"/>
    <cellStyle name="RowTitles-Detail 2 3 2 2 2 4 3" xfId="28242"/>
    <cellStyle name="RowTitles-Detail 2 3 2 2 2 4 3 2" xfId="28243"/>
    <cellStyle name="RowTitles-Detail 2 3 2 2 2 4 3 2 2" xfId="28244"/>
    <cellStyle name="RowTitles-Detail 2 3 2 2 2 4 3 2 2 2" xfId="28245"/>
    <cellStyle name="RowTitles-Detail 2 3 2 2 2 4 3 2 3" xfId="28246"/>
    <cellStyle name="RowTitles-Detail 2 3 2 2 2 4 3 3" xfId="28247"/>
    <cellStyle name="RowTitles-Detail 2 3 2 2 2 4 3 3 2" xfId="28248"/>
    <cellStyle name="RowTitles-Detail 2 3 2 2 2 4 3 3 2 2" xfId="28249"/>
    <cellStyle name="RowTitles-Detail 2 3 2 2 2 4 3 4" xfId="28250"/>
    <cellStyle name="RowTitles-Detail 2 3 2 2 2 4 3 4 2" xfId="28251"/>
    <cellStyle name="RowTitles-Detail 2 3 2 2 2 4 3 5" xfId="28252"/>
    <cellStyle name="RowTitles-Detail 2 3 2 2 2 4 4" xfId="28253"/>
    <cellStyle name="RowTitles-Detail 2 3 2 2 2 4 4 2" xfId="28254"/>
    <cellStyle name="RowTitles-Detail 2 3 2 2 2 4 4 2 2" xfId="28255"/>
    <cellStyle name="RowTitles-Detail 2 3 2 2 2 4 4 3" xfId="28256"/>
    <cellStyle name="RowTitles-Detail 2 3 2 2 2 4 5" xfId="28257"/>
    <cellStyle name="RowTitles-Detail 2 3 2 2 2 4 5 2" xfId="28258"/>
    <cellStyle name="RowTitles-Detail 2 3 2 2 2 4 5 2 2" xfId="28259"/>
    <cellStyle name="RowTitles-Detail 2 3 2 2 2 4 6" xfId="28260"/>
    <cellStyle name="RowTitles-Detail 2 3 2 2 2 4 6 2" xfId="28261"/>
    <cellStyle name="RowTitles-Detail 2 3 2 2 2 4 7" xfId="28262"/>
    <cellStyle name="RowTitles-Detail 2 3 2 2 2 5" xfId="28263"/>
    <cellStyle name="RowTitles-Detail 2 3 2 2 2 5 2" xfId="28264"/>
    <cellStyle name="RowTitles-Detail 2 3 2 2 2 5 2 2" xfId="28265"/>
    <cellStyle name="RowTitles-Detail 2 3 2 2 2 5 2 2 2" xfId="28266"/>
    <cellStyle name="RowTitles-Detail 2 3 2 2 2 5 2 2 2 2" xfId="28267"/>
    <cellStyle name="RowTitles-Detail 2 3 2 2 2 5 2 2 3" xfId="28268"/>
    <cellStyle name="RowTitles-Detail 2 3 2 2 2 5 2 3" xfId="28269"/>
    <cellStyle name="RowTitles-Detail 2 3 2 2 2 5 2 3 2" xfId="28270"/>
    <cellStyle name="RowTitles-Detail 2 3 2 2 2 5 2 3 2 2" xfId="28271"/>
    <cellStyle name="RowTitles-Detail 2 3 2 2 2 5 2 4" xfId="28272"/>
    <cellStyle name="RowTitles-Detail 2 3 2 2 2 5 2 4 2" xfId="28273"/>
    <cellStyle name="RowTitles-Detail 2 3 2 2 2 5 2 5" xfId="28274"/>
    <cellStyle name="RowTitles-Detail 2 3 2 2 2 5 3" xfId="28275"/>
    <cellStyle name="RowTitles-Detail 2 3 2 2 2 5 3 2" xfId="28276"/>
    <cellStyle name="RowTitles-Detail 2 3 2 2 2 5 3 2 2" xfId="28277"/>
    <cellStyle name="RowTitles-Detail 2 3 2 2 2 5 3 2 2 2" xfId="28278"/>
    <cellStyle name="RowTitles-Detail 2 3 2 2 2 5 3 2 3" xfId="28279"/>
    <cellStyle name="RowTitles-Detail 2 3 2 2 2 5 3 3" xfId="28280"/>
    <cellStyle name="RowTitles-Detail 2 3 2 2 2 5 3 3 2" xfId="28281"/>
    <cellStyle name="RowTitles-Detail 2 3 2 2 2 5 3 3 2 2" xfId="28282"/>
    <cellStyle name="RowTitles-Detail 2 3 2 2 2 5 3 4" xfId="28283"/>
    <cellStyle name="RowTitles-Detail 2 3 2 2 2 5 3 4 2" xfId="28284"/>
    <cellStyle name="RowTitles-Detail 2 3 2 2 2 5 3 5" xfId="28285"/>
    <cellStyle name="RowTitles-Detail 2 3 2 2 2 5 4" xfId="28286"/>
    <cellStyle name="RowTitles-Detail 2 3 2 2 2 5 4 2" xfId="28287"/>
    <cellStyle name="RowTitles-Detail 2 3 2 2 2 5 4 2 2" xfId="28288"/>
    <cellStyle name="RowTitles-Detail 2 3 2 2 2 5 4 3" xfId="28289"/>
    <cellStyle name="RowTitles-Detail 2 3 2 2 2 5 5" xfId="28290"/>
    <cellStyle name="RowTitles-Detail 2 3 2 2 2 5 5 2" xfId="28291"/>
    <cellStyle name="RowTitles-Detail 2 3 2 2 2 5 5 2 2" xfId="28292"/>
    <cellStyle name="RowTitles-Detail 2 3 2 2 2 5 6" xfId="28293"/>
    <cellStyle name="RowTitles-Detail 2 3 2 2 2 5 6 2" xfId="28294"/>
    <cellStyle name="RowTitles-Detail 2 3 2 2 2 5 7" xfId="28295"/>
    <cellStyle name="RowTitles-Detail 2 3 2 2 2 6" xfId="28296"/>
    <cellStyle name="RowTitles-Detail 2 3 2 2 2 6 2" xfId="28297"/>
    <cellStyle name="RowTitles-Detail 2 3 2 2 2 6 2 2" xfId="28298"/>
    <cellStyle name="RowTitles-Detail 2 3 2 2 2 6 2 2 2" xfId="28299"/>
    <cellStyle name="RowTitles-Detail 2 3 2 2 2 6 2 2 2 2" xfId="28300"/>
    <cellStyle name="RowTitles-Detail 2 3 2 2 2 6 2 2 3" xfId="28301"/>
    <cellStyle name="RowTitles-Detail 2 3 2 2 2 6 2 3" xfId="28302"/>
    <cellStyle name="RowTitles-Detail 2 3 2 2 2 6 2 3 2" xfId="28303"/>
    <cellStyle name="RowTitles-Detail 2 3 2 2 2 6 2 3 2 2" xfId="28304"/>
    <cellStyle name="RowTitles-Detail 2 3 2 2 2 6 2 4" xfId="28305"/>
    <cellStyle name="RowTitles-Detail 2 3 2 2 2 6 2 4 2" xfId="28306"/>
    <cellStyle name="RowTitles-Detail 2 3 2 2 2 6 2 5" xfId="28307"/>
    <cellStyle name="RowTitles-Detail 2 3 2 2 2 6 3" xfId="28308"/>
    <cellStyle name="RowTitles-Detail 2 3 2 2 2 6 3 2" xfId="28309"/>
    <cellStyle name="RowTitles-Detail 2 3 2 2 2 6 3 2 2" xfId="28310"/>
    <cellStyle name="RowTitles-Detail 2 3 2 2 2 6 3 2 2 2" xfId="28311"/>
    <cellStyle name="RowTitles-Detail 2 3 2 2 2 6 3 2 3" xfId="28312"/>
    <cellStyle name="RowTitles-Detail 2 3 2 2 2 6 3 3" xfId="28313"/>
    <cellStyle name="RowTitles-Detail 2 3 2 2 2 6 3 3 2" xfId="28314"/>
    <cellStyle name="RowTitles-Detail 2 3 2 2 2 6 3 3 2 2" xfId="28315"/>
    <cellStyle name="RowTitles-Detail 2 3 2 2 2 6 3 4" xfId="28316"/>
    <cellStyle name="RowTitles-Detail 2 3 2 2 2 6 3 4 2" xfId="28317"/>
    <cellStyle name="RowTitles-Detail 2 3 2 2 2 6 3 5" xfId="28318"/>
    <cellStyle name="RowTitles-Detail 2 3 2 2 2 6 4" xfId="28319"/>
    <cellStyle name="RowTitles-Detail 2 3 2 2 2 6 4 2" xfId="28320"/>
    <cellStyle name="RowTitles-Detail 2 3 2 2 2 6 4 2 2" xfId="28321"/>
    <cellStyle name="RowTitles-Detail 2 3 2 2 2 6 4 3" xfId="28322"/>
    <cellStyle name="RowTitles-Detail 2 3 2 2 2 6 5" xfId="28323"/>
    <cellStyle name="RowTitles-Detail 2 3 2 2 2 6 5 2" xfId="28324"/>
    <cellStyle name="RowTitles-Detail 2 3 2 2 2 6 5 2 2" xfId="28325"/>
    <cellStyle name="RowTitles-Detail 2 3 2 2 2 6 6" xfId="28326"/>
    <cellStyle name="RowTitles-Detail 2 3 2 2 2 6 6 2" xfId="28327"/>
    <cellStyle name="RowTitles-Detail 2 3 2 2 2 6 7" xfId="28328"/>
    <cellStyle name="RowTitles-Detail 2 3 2 2 2 7" xfId="28329"/>
    <cellStyle name="RowTitles-Detail 2 3 2 2 2 7 2" xfId="28330"/>
    <cellStyle name="RowTitles-Detail 2 3 2 2 2 7 2 2" xfId="28331"/>
    <cellStyle name="RowTitles-Detail 2 3 2 2 2 7 2 2 2" xfId="28332"/>
    <cellStyle name="RowTitles-Detail 2 3 2 2 2 7 2 3" xfId="28333"/>
    <cellStyle name="RowTitles-Detail 2 3 2 2 2 7 3" xfId="28334"/>
    <cellStyle name="RowTitles-Detail 2 3 2 2 2 7 3 2" xfId="28335"/>
    <cellStyle name="RowTitles-Detail 2 3 2 2 2 7 3 2 2" xfId="28336"/>
    <cellStyle name="RowTitles-Detail 2 3 2 2 2 7 4" xfId="28337"/>
    <cellStyle name="RowTitles-Detail 2 3 2 2 2 7 4 2" xfId="28338"/>
    <cellStyle name="RowTitles-Detail 2 3 2 2 2 7 5" xfId="28339"/>
    <cellStyle name="RowTitles-Detail 2 3 2 2 2 8" xfId="28340"/>
    <cellStyle name="RowTitles-Detail 2 3 2 2 2 8 2" xfId="28341"/>
    <cellStyle name="RowTitles-Detail 2 3 2 2 2 9" xfId="28342"/>
    <cellStyle name="RowTitles-Detail 2 3 2 2 2 9 2" xfId="28343"/>
    <cellStyle name="RowTitles-Detail 2 3 2 2 2 9 2 2" xfId="28344"/>
    <cellStyle name="RowTitles-Detail 2 3 2 2 2_STUD aligned by INSTIT" xfId="28345"/>
    <cellStyle name="RowTitles-Detail 2 3 2 2 3" xfId="28346"/>
    <cellStyle name="RowTitles-Detail 2 3 2 2 3 2" xfId="28347"/>
    <cellStyle name="RowTitles-Detail 2 3 2 2 3 2 2" xfId="28348"/>
    <cellStyle name="RowTitles-Detail 2 3 2 2 3 2 2 2" xfId="28349"/>
    <cellStyle name="RowTitles-Detail 2 3 2 2 3 2 2 2 2" xfId="28350"/>
    <cellStyle name="RowTitles-Detail 2 3 2 2 3 2 2 2 2 2" xfId="28351"/>
    <cellStyle name="RowTitles-Detail 2 3 2 2 3 2 2 2 3" xfId="28352"/>
    <cellStyle name="RowTitles-Detail 2 3 2 2 3 2 2 3" xfId="28353"/>
    <cellStyle name="RowTitles-Detail 2 3 2 2 3 2 2 3 2" xfId="28354"/>
    <cellStyle name="RowTitles-Detail 2 3 2 2 3 2 2 3 2 2" xfId="28355"/>
    <cellStyle name="RowTitles-Detail 2 3 2 2 3 2 2 4" xfId="28356"/>
    <cellStyle name="RowTitles-Detail 2 3 2 2 3 2 2 4 2" xfId="28357"/>
    <cellStyle name="RowTitles-Detail 2 3 2 2 3 2 2 5" xfId="28358"/>
    <cellStyle name="RowTitles-Detail 2 3 2 2 3 2 3" xfId="28359"/>
    <cellStyle name="RowTitles-Detail 2 3 2 2 3 2 3 2" xfId="28360"/>
    <cellStyle name="RowTitles-Detail 2 3 2 2 3 2 3 2 2" xfId="28361"/>
    <cellStyle name="RowTitles-Detail 2 3 2 2 3 2 3 2 2 2" xfId="28362"/>
    <cellStyle name="RowTitles-Detail 2 3 2 2 3 2 3 2 3" xfId="28363"/>
    <cellStyle name="RowTitles-Detail 2 3 2 2 3 2 3 3" xfId="28364"/>
    <cellStyle name="RowTitles-Detail 2 3 2 2 3 2 3 3 2" xfId="28365"/>
    <cellStyle name="RowTitles-Detail 2 3 2 2 3 2 3 3 2 2" xfId="28366"/>
    <cellStyle name="RowTitles-Detail 2 3 2 2 3 2 3 4" xfId="28367"/>
    <cellStyle name="RowTitles-Detail 2 3 2 2 3 2 3 4 2" xfId="28368"/>
    <cellStyle name="RowTitles-Detail 2 3 2 2 3 2 3 5" xfId="28369"/>
    <cellStyle name="RowTitles-Detail 2 3 2 2 3 2 4" xfId="28370"/>
    <cellStyle name="RowTitles-Detail 2 3 2 2 3 2 4 2" xfId="28371"/>
    <cellStyle name="RowTitles-Detail 2 3 2 2 3 2 5" xfId="28372"/>
    <cellStyle name="RowTitles-Detail 2 3 2 2 3 2 5 2" xfId="28373"/>
    <cellStyle name="RowTitles-Detail 2 3 2 2 3 2 5 2 2" xfId="28374"/>
    <cellStyle name="RowTitles-Detail 2 3 2 2 3 2 5 3" xfId="28375"/>
    <cellStyle name="RowTitles-Detail 2 3 2 2 3 2 6" xfId="28376"/>
    <cellStyle name="RowTitles-Detail 2 3 2 2 3 2 6 2" xfId="28377"/>
    <cellStyle name="RowTitles-Detail 2 3 2 2 3 2 6 2 2" xfId="28378"/>
    <cellStyle name="RowTitles-Detail 2 3 2 2 3 2 7" xfId="28379"/>
    <cellStyle name="RowTitles-Detail 2 3 2 2 3 2 7 2" xfId="28380"/>
    <cellStyle name="RowTitles-Detail 2 3 2 2 3 2 8" xfId="28381"/>
    <cellStyle name="RowTitles-Detail 2 3 2 2 3 3" xfId="28382"/>
    <cellStyle name="RowTitles-Detail 2 3 2 2 3 3 2" xfId="28383"/>
    <cellStyle name="RowTitles-Detail 2 3 2 2 3 3 2 2" xfId="28384"/>
    <cellStyle name="RowTitles-Detail 2 3 2 2 3 3 2 2 2" xfId="28385"/>
    <cellStyle name="RowTitles-Detail 2 3 2 2 3 3 2 2 2 2" xfId="28386"/>
    <cellStyle name="RowTitles-Detail 2 3 2 2 3 3 2 2 3" xfId="28387"/>
    <cellStyle name="RowTitles-Detail 2 3 2 2 3 3 2 3" xfId="28388"/>
    <cellStyle name="RowTitles-Detail 2 3 2 2 3 3 2 3 2" xfId="28389"/>
    <cellStyle name="RowTitles-Detail 2 3 2 2 3 3 2 3 2 2" xfId="28390"/>
    <cellStyle name="RowTitles-Detail 2 3 2 2 3 3 2 4" xfId="28391"/>
    <cellStyle name="RowTitles-Detail 2 3 2 2 3 3 2 4 2" xfId="28392"/>
    <cellStyle name="RowTitles-Detail 2 3 2 2 3 3 2 5" xfId="28393"/>
    <cellStyle name="RowTitles-Detail 2 3 2 2 3 3 3" xfId="28394"/>
    <cellStyle name="RowTitles-Detail 2 3 2 2 3 3 3 2" xfId="28395"/>
    <cellStyle name="RowTitles-Detail 2 3 2 2 3 3 3 2 2" xfId="28396"/>
    <cellStyle name="RowTitles-Detail 2 3 2 2 3 3 3 2 2 2" xfId="28397"/>
    <cellStyle name="RowTitles-Detail 2 3 2 2 3 3 3 2 3" xfId="28398"/>
    <cellStyle name="RowTitles-Detail 2 3 2 2 3 3 3 3" xfId="28399"/>
    <cellStyle name="RowTitles-Detail 2 3 2 2 3 3 3 3 2" xfId="28400"/>
    <cellStyle name="RowTitles-Detail 2 3 2 2 3 3 3 3 2 2" xfId="28401"/>
    <cellStyle name="RowTitles-Detail 2 3 2 2 3 3 3 4" xfId="28402"/>
    <cellStyle name="RowTitles-Detail 2 3 2 2 3 3 3 4 2" xfId="28403"/>
    <cellStyle name="RowTitles-Detail 2 3 2 2 3 3 3 5" xfId="28404"/>
    <cellStyle name="RowTitles-Detail 2 3 2 2 3 3 4" xfId="28405"/>
    <cellStyle name="RowTitles-Detail 2 3 2 2 3 3 4 2" xfId="28406"/>
    <cellStyle name="RowTitles-Detail 2 3 2 2 3 3 5" xfId="28407"/>
    <cellStyle name="RowTitles-Detail 2 3 2 2 3 3 5 2" xfId="28408"/>
    <cellStyle name="RowTitles-Detail 2 3 2 2 3 3 5 2 2" xfId="28409"/>
    <cellStyle name="RowTitles-Detail 2 3 2 2 3 4" xfId="28410"/>
    <cellStyle name="RowTitles-Detail 2 3 2 2 3 4 2" xfId="28411"/>
    <cellStyle name="RowTitles-Detail 2 3 2 2 3 4 2 2" xfId="28412"/>
    <cellStyle name="RowTitles-Detail 2 3 2 2 3 4 2 2 2" xfId="28413"/>
    <cellStyle name="RowTitles-Detail 2 3 2 2 3 4 2 2 2 2" xfId="28414"/>
    <cellStyle name="RowTitles-Detail 2 3 2 2 3 4 2 2 3" xfId="28415"/>
    <cellStyle name="RowTitles-Detail 2 3 2 2 3 4 2 3" xfId="28416"/>
    <cellStyle name="RowTitles-Detail 2 3 2 2 3 4 2 3 2" xfId="28417"/>
    <cellStyle name="RowTitles-Detail 2 3 2 2 3 4 2 3 2 2" xfId="28418"/>
    <cellStyle name="RowTitles-Detail 2 3 2 2 3 4 2 4" xfId="28419"/>
    <cellStyle name="RowTitles-Detail 2 3 2 2 3 4 2 4 2" xfId="28420"/>
    <cellStyle name="RowTitles-Detail 2 3 2 2 3 4 2 5" xfId="28421"/>
    <cellStyle name="RowTitles-Detail 2 3 2 2 3 4 3" xfId="28422"/>
    <cellStyle name="RowTitles-Detail 2 3 2 2 3 4 3 2" xfId="28423"/>
    <cellStyle name="RowTitles-Detail 2 3 2 2 3 4 3 2 2" xfId="28424"/>
    <cellStyle name="RowTitles-Detail 2 3 2 2 3 4 3 2 2 2" xfId="28425"/>
    <cellStyle name="RowTitles-Detail 2 3 2 2 3 4 3 2 3" xfId="28426"/>
    <cellStyle name="RowTitles-Detail 2 3 2 2 3 4 3 3" xfId="28427"/>
    <cellStyle name="RowTitles-Detail 2 3 2 2 3 4 3 3 2" xfId="28428"/>
    <cellStyle name="RowTitles-Detail 2 3 2 2 3 4 3 3 2 2" xfId="28429"/>
    <cellStyle name="RowTitles-Detail 2 3 2 2 3 4 3 4" xfId="28430"/>
    <cellStyle name="RowTitles-Detail 2 3 2 2 3 4 3 4 2" xfId="28431"/>
    <cellStyle name="RowTitles-Detail 2 3 2 2 3 4 3 5" xfId="28432"/>
    <cellStyle name="RowTitles-Detail 2 3 2 2 3 4 4" xfId="28433"/>
    <cellStyle name="RowTitles-Detail 2 3 2 2 3 4 4 2" xfId="28434"/>
    <cellStyle name="RowTitles-Detail 2 3 2 2 3 4 4 2 2" xfId="28435"/>
    <cellStyle name="RowTitles-Detail 2 3 2 2 3 4 4 3" xfId="28436"/>
    <cellStyle name="RowTitles-Detail 2 3 2 2 3 4 5" xfId="28437"/>
    <cellStyle name="RowTitles-Detail 2 3 2 2 3 4 5 2" xfId="28438"/>
    <cellStyle name="RowTitles-Detail 2 3 2 2 3 4 5 2 2" xfId="28439"/>
    <cellStyle name="RowTitles-Detail 2 3 2 2 3 4 6" xfId="28440"/>
    <cellStyle name="RowTitles-Detail 2 3 2 2 3 4 6 2" xfId="28441"/>
    <cellStyle name="RowTitles-Detail 2 3 2 2 3 4 7" xfId="28442"/>
    <cellStyle name="RowTitles-Detail 2 3 2 2 3 5" xfId="28443"/>
    <cellStyle name="RowTitles-Detail 2 3 2 2 3 5 2" xfId="28444"/>
    <cellStyle name="RowTitles-Detail 2 3 2 2 3 5 2 2" xfId="28445"/>
    <cellStyle name="RowTitles-Detail 2 3 2 2 3 5 2 2 2" xfId="28446"/>
    <cellStyle name="RowTitles-Detail 2 3 2 2 3 5 2 2 2 2" xfId="28447"/>
    <cellStyle name="RowTitles-Detail 2 3 2 2 3 5 2 2 3" xfId="28448"/>
    <cellStyle name="RowTitles-Detail 2 3 2 2 3 5 2 3" xfId="28449"/>
    <cellStyle name="RowTitles-Detail 2 3 2 2 3 5 2 3 2" xfId="28450"/>
    <cellStyle name="RowTitles-Detail 2 3 2 2 3 5 2 3 2 2" xfId="28451"/>
    <cellStyle name="RowTitles-Detail 2 3 2 2 3 5 2 4" xfId="28452"/>
    <cellStyle name="RowTitles-Detail 2 3 2 2 3 5 2 4 2" xfId="28453"/>
    <cellStyle name="RowTitles-Detail 2 3 2 2 3 5 2 5" xfId="28454"/>
    <cellStyle name="RowTitles-Detail 2 3 2 2 3 5 3" xfId="28455"/>
    <cellStyle name="RowTitles-Detail 2 3 2 2 3 5 3 2" xfId="28456"/>
    <cellStyle name="RowTitles-Detail 2 3 2 2 3 5 3 2 2" xfId="28457"/>
    <cellStyle name="RowTitles-Detail 2 3 2 2 3 5 3 2 2 2" xfId="28458"/>
    <cellStyle name="RowTitles-Detail 2 3 2 2 3 5 3 2 3" xfId="28459"/>
    <cellStyle name="RowTitles-Detail 2 3 2 2 3 5 3 3" xfId="28460"/>
    <cellStyle name="RowTitles-Detail 2 3 2 2 3 5 3 3 2" xfId="28461"/>
    <cellStyle name="RowTitles-Detail 2 3 2 2 3 5 3 3 2 2" xfId="28462"/>
    <cellStyle name="RowTitles-Detail 2 3 2 2 3 5 3 4" xfId="28463"/>
    <cellStyle name="RowTitles-Detail 2 3 2 2 3 5 3 4 2" xfId="28464"/>
    <cellStyle name="RowTitles-Detail 2 3 2 2 3 5 3 5" xfId="28465"/>
    <cellStyle name="RowTitles-Detail 2 3 2 2 3 5 4" xfId="28466"/>
    <cellStyle name="RowTitles-Detail 2 3 2 2 3 5 4 2" xfId="28467"/>
    <cellStyle name="RowTitles-Detail 2 3 2 2 3 5 4 2 2" xfId="28468"/>
    <cellStyle name="RowTitles-Detail 2 3 2 2 3 5 4 3" xfId="28469"/>
    <cellStyle name="RowTitles-Detail 2 3 2 2 3 5 5" xfId="28470"/>
    <cellStyle name="RowTitles-Detail 2 3 2 2 3 5 5 2" xfId="28471"/>
    <cellStyle name="RowTitles-Detail 2 3 2 2 3 5 5 2 2" xfId="28472"/>
    <cellStyle name="RowTitles-Detail 2 3 2 2 3 5 6" xfId="28473"/>
    <cellStyle name="RowTitles-Detail 2 3 2 2 3 5 6 2" xfId="28474"/>
    <cellStyle name="RowTitles-Detail 2 3 2 2 3 5 7" xfId="28475"/>
    <cellStyle name="RowTitles-Detail 2 3 2 2 3 6" xfId="28476"/>
    <cellStyle name="RowTitles-Detail 2 3 2 2 3 6 2" xfId="28477"/>
    <cellStyle name="RowTitles-Detail 2 3 2 2 3 6 2 2" xfId="28478"/>
    <cellStyle name="RowTitles-Detail 2 3 2 2 3 6 2 2 2" xfId="28479"/>
    <cellStyle name="RowTitles-Detail 2 3 2 2 3 6 2 2 2 2" xfId="28480"/>
    <cellStyle name="RowTitles-Detail 2 3 2 2 3 6 2 2 3" xfId="28481"/>
    <cellStyle name="RowTitles-Detail 2 3 2 2 3 6 2 3" xfId="28482"/>
    <cellStyle name="RowTitles-Detail 2 3 2 2 3 6 2 3 2" xfId="28483"/>
    <cellStyle name="RowTitles-Detail 2 3 2 2 3 6 2 3 2 2" xfId="28484"/>
    <cellStyle name="RowTitles-Detail 2 3 2 2 3 6 2 4" xfId="28485"/>
    <cellStyle name="RowTitles-Detail 2 3 2 2 3 6 2 4 2" xfId="28486"/>
    <cellStyle name="RowTitles-Detail 2 3 2 2 3 6 2 5" xfId="28487"/>
    <cellStyle name="RowTitles-Detail 2 3 2 2 3 6 3" xfId="28488"/>
    <cellStyle name="RowTitles-Detail 2 3 2 2 3 6 3 2" xfId="28489"/>
    <cellStyle name="RowTitles-Detail 2 3 2 2 3 6 3 2 2" xfId="28490"/>
    <cellStyle name="RowTitles-Detail 2 3 2 2 3 6 3 2 2 2" xfId="28491"/>
    <cellStyle name="RowTitles-Detail 2 3 2 2 3 6 3 2 3" xfId="28492"/>
    <cellStyle name="RowTitles-Detail 2 3 2 2 3 6 3 3" xfId="28493"/>
    <cellStyle name="RowTitles-Detail 2 3 2 2 3 6 3 3 2" xfId="28494"/>
    <cellStyle name="RowTitles-Detail 2 3 2 2 3 6 3 3 2 2" xfId="28495"/>
    <cellStyle name="RowTitles-Detail 2 3 2 2 3 6 3 4" xfId="28496"/>
    <cellStyle name="RowTitles-Detail 2 3 2 2 3 6 3 4 2" xfId="28497"/>
    <cellStyle name="RowTitles-Detail 2 3 2 2 3 6 3 5" xfId="28498"/>
    <cellStyle name="RowTitles-Detail 2 3 2 2 3 6 4" xfId="28499"/>
    <cellStyle name="RowTitles-Detail 2 3 2 2 3 6 4 2" xfId="28500"/>
    <cellStyle name="RowTitles-Detail 2 3 2 2 3 6 4 2 2" xfId="28501"/>
    <cellStyle name="RowTitles-Detail 2 3 2 2 3 6 4 3" xfId="28502"/>
    <cellStyle name="RowTitles-Detail 2 3 2 2 3 6 5" xfId="28503"/>
    <cellStyle name="RowTitles-Detail 2 3 2 2 3 6 5 2" xfId="28504"/>
    <cellStyle name="RowTitles-Detail 2 3 2 2 3 6 5 2 2" xfId="28505"/>
    <cellStyle name="RowTitles-Detail 2 3 2 2 3 6 6" xfId="28506"/>
    <cellStyle name="RowTitles-Detail 2 3 2 2 3 6 6 2" xfId="28507"/>
    <cellStyle name="RowTitles-Detail 2 3 2 2 3 6 7" xfId="28508"/>
    <cellStyle name="RowTitles-Detail 2 3 2 2 3 7" xfId="28509"/>
    <cellStyle name="RowTitles-Detail 2 3 2 2 3 7 2" xfId="28510"/>
    <cellStyle name="RowTitles-Detail 2 3 2 2 3 7 2 2" xfId="28511"/>
    <cellStyle name="RowTitles-Detail 2 3 2 2 3 7 2 2 2" xfId="28512"/>
    <cellStyle name="RowTitles-Detail 2 3 2 2 3 7 2 3" xfId="28513"/>
    <cellStyle name="RowTitles-Detail 2 3 2 2 3 7 3" xfId="28514"/>
    <cellStyle name="RowTitles-Detail 2 3 2 2 3 7 3 2" xfId="28515"/>
    <cellStyle name="RowTitles-Detail 2 3 2 2 3 7 3 2 2" xfId="28516"/>
    <cellStyle name="RowTitles-Detail 2 3 2 2 3 7 4" xfId="28517"/>
    <cellStyle name="RowTitles-Detail 2 3 2 2 3 7 4 2" xfId="28518"/>
    <cellStyle name="RowTitles-Detail 2 3 2 2 3 7 5" xfId="28519"/>
    <cellStyle name="RowTitles-Detail 2 3 2 2 3 8" xfId="28520"/>
    <cellStyle name="RowTitles-Detail 2 3 2 2 3 8 2" xfId="28521"/>
    <cellStyle name="RowTitles-Detail 2 3 2 2 3 8 2 2" xfId="28522"/>
    <cellStyle name="RowTitles-Detail 2 3 2 2 3 8 2 2 2" xfId="28523"/>
    <cellStyle name="RowTitles-Detail 2 3 2 2 3 8 2 3" xfId="28524"/>
    <cellStyle name="RowTitles-Detail 2 3 2 2 3 8 3" xfId="28525"/>
    <cellStyle name="RowTitles-Detail 2 3 2 2 3 8 3 2" xfId="28526"/>
    <cellStyle name="RowTitles-Detail 2 3 2 2 3 8 3 2 2" xfId="28527"/>
    <cellStyle name="RowTitles-Detail 2 3 2 2 3 8 4" xfId="28528"/>
    <cellStyle name="RowTitles-Detail 2 3 2 2 3 8 4 2" xfId="28529"/>
    <cellStyle name="RowTitles-Detail 2 3 2 2 3 8 5" xfId="28530"/>
    <cellStyle name="RowTitles-Detail 2 3 2 2 3 9" xfId="28531"/>
    <cellStyle name="RowTitles-Detail 2 3 2 2 3 9 2" xfId="28532"/>
    <cellStyle name="RowTitles-Detail 2 3 2 2 3 9 2 2" xfId="28533"/>
    <cellStyle name="RowTitles-Detail 2 3 2 2 3_STUD aligned by INSTIT" xfId="28534"/>
    <cellStyle name="RowTitles-Detail 2 3 2 2 4" xfId="28535"/>
    <cellStyle name="RowTitles-Detail 2 3 2 2 4 2" xfId="28536"/>
    <cellStyle name="RowTitles-Detail 2 3 2 2 4 2 2" xfId="28537"/>
    <cellStyle name="RowTitles-Detail 2 3 2 2 4 2 2 2" xfId="28538"/>
    <cellStyle name="RowTitles-Detail 2 3 2 2 4 2 2 2 2" xfId="28539"/>
    <cellStyle name="RowTitles-Detail 2 3 2 2 4 2 2 2 2 2" xfId="28540"/>
    <cellStyle name="RowTitles-Detail 2 3 2 2 4 2 2 2 3" xfId="28541"/>
    <cellStyle name="RowTitles-Detail 2 3 2 2 4 2 2 3" xfId="28542"/>
    <cellStyle name="RowTitles-Detail 2 3 2 2 4 2 2 3 2" xfId="28543"/>
    <cellStyle name="RowTitles-Detail 2 3 2 2 4 2 2 3 2 2" xfId="28544"/>
    <cellStyle name="RowTitles-Detail 2 3 2 2 4 2 2 4" xfId="28545"/>
    <cellStyle name="RowTitles-Detail 2 3 2 2 4 2 2 4 2" xfId="28546"/>
    <cellStyle name="RowTitles-Detail 2 3 2 2 4 2 2 5" xfId="28547"/>
    <cellStyle name="RowTitles-Detail 2 3 2 2 4 2 3" xfId="28548"/>
    <cellStyle name="RowTitles-Detail 2 3 2 2 4 2 3 2" xfId="28549"/>
    <cellStyle name="RowTitles-Detail 2 3 2 2 4 2 3 2 2" xfId="28550"/>
    <cellStyle name="RowTitles-Detail 2 3 2 2 4 2 3 2 2 2" xfId="28551"/>
    <cellStyle name="RowTitles-Detail 2 3 2 2 4 2 3 2 3" xfId="28552"/>
    <cellStyle name="RowTitles-Detail 2 3 2 2 4 2 3 3" xfId="28553"/>
    <cellStyle name="RowTitles-Detail 2 3 2 2 4 2 3 3 2" xfId="28554"/>
    <cellStyle name="RowTitles-Detail 2 3 2 2 4 2 3 3 2 2" xfId="28555"/>
    <cellStyle name="RowTitles-Detail 2 3 2 2 4 2 3 4" xfId="28556"/>
    <cellStyle name="RowTitles-Detail 2 3 2 2 4 2 3 4 2" xfId="28557"/>
    <cellStyle name="RowTitles-Detail 2 3 2 2 4 2 3 5" xfId="28558"/>
    <cellStyle name="RowTitles-Detail 2 3 2 2 4 2 4" xfId="28559"/>
    <cellStyle name="RowTitles-Detail 2 3 2 2 4 2 4 2" xfId="28560"/>
    <cellStyle name="RowTitles-Detail 2 3 2 2 4 2 5" xfId="28561"/>
    <cellStyle name="RowTitles-Detail 2 3 2 2 4 2 5 2" xfId="28562"/>
    <cellStyle name="RowTitles-Detail 2 3 2 2 4 2 5 2 2" xfId="28563"/>
    <cellStyle name="RowTitles-Detail 2 3 2 2 4 2 5 3" xfId="28564"/>
    <cellStyle name="RowTitles-Detail 2 3 2 2 4 2 6" xfId="28565"/>
    <cellStyle name="RowTitles-Detail 2 3 2 2 4 2 6 2" xfId="28566"/>
    <cellStyle name="RowTitles-Detail 2 3 2 2 4 2 6 2 2" xfId="28567"/>
    <cellStyle name="RowTitles-Detail 2 3 2 2 4 3" xfId="28568"/>
    <cellStyle name="RowTitles-Detail 2 3 2 2 4 3 2" xfId="28569"/>
    <cellStyle name="RowTitles-Detail 2 3 2 2 4 3 2 2" xfId="28570"/>
    <cellStyle name="RowTitles-Detail 2 3 2 2 4 3 2 2 2" xfId="28571"/>
    <cellStyle name="RowTitles-Detail 2 3 2 2 4 3 2 2 2 2" xfId="28572"/>
    <cellStyle name="RowTitles-Detail 2 3 2 2 4 3 2 2 3" xfId="28573"/>
    <cellStyle name="RowTitles-Detail 2 3 2 2 4 3 2 3" xfId="28574"/>
    <cellStyle name="RowTitles-Detail 2 3 2 2 4 3 2 3 2" xfId="28575"/>
    <cellStyle name="RowTitles-Detail 2 3 2 2 4 3 2 3 2 2" xfId="28576"/>
    <cellStyle name="RowTitles-Detail 2 3 2 2 4 3 2 4" xfId="28577"/>
    <cellStyle name="RowTitles-Detail 2 3 2 2 4 3 2 4 2" xfId="28578"/>
    <cellStyle name="RowTitles-Detail 2 3 2 2 4 3 2 5" xfId="28579"/>
    <cellStyle name="RowTitles-Detail 2 3 2 2 4 3 3" xfId="28580"/>
    <cellStyle name="RowTitles-Detail 2 3 2 2 4 3 3 2" xfId="28581"/>
    <cellStyle name="RowTitles-Detail 2 3 2 2 4 3 3 2 2" xfId="28582"/>
    <cellStyle name="RowTitles-Detail 2 3 2 2 4 3 3 2 2 2" xfId="28583"/>
    <cellStyle name="RowTitles-Detail 2 3 2 2 4 3 3 2 3" xfId="28584"/>
    <cellStyle name="RowTitles-Detail 2 3 2 2 4 3 3 3" xfId="28585"/>
    <cellStyle name="RowTitles-Detail 2 3 2 2 4 3 3 3 2" xfId="28586"/>
    <cellStyle name="RowTitles-Detail 2 3 2 2 4 3 3 3 2 2" xfId="28587"/>
    <cellStyle name="RowTitles-Detail 2 3 2 2 4 3 3 4" xfId="28588"/>
    <cellStyle name="RowTitles-Detail 2 3 2 2 4 3 3 4 2" xfId="28589"/>
    <cellStyle name="RowTitles-Detail 2 3 2 2 4 3 3 5" xfId="28590"/>
    <cellStyle name="RowTitles-Detail 2 3 2 2 4 3 4" xfId="28591"/>
    <cellStyle name="RowTitles-Detail 2 3 2 2 4 3 4 2" xfId="28592"/>
    <cellStyle name="RowTitles-Detail 2 3 2 2 4 3 5" xfId="28593"/>
    <cellStyle name="RowTitles-Detail 2 3 2 2 4 3 5 2" xfId="28594"/>
    <cellStyle name="RowTitles-Detail 2 3 2 2 4 3 5 2 2" xfId="28595"/>
    <cellStyle name="RowTitles-Detail 2 3 2 2 4 3 6" xfId="28596"/>
    <cellStyle name="RowTitles-Detail 2 3 2 2 4 3 6 2" xfId="28597"/>
    <cellStyle name="RowTitles-Detail 2 3 2 2 4 3 7" xfId="28598"/>
    <cellStyle name="RowTitles-Detail 2 3 2 2 4 4" xfId="28599"/>
    <cellStyle name="RowTitles-Detail 2 3 2 2 4 4 2" xfId="28600"/>
    <cellStyle name="RowTitles-Detail 2 3 2 2 4 4 2 2" xfId="28601"/>
    <cellStyle name="RowTitles-Detail 2 3 2 2 4 4 2 2 2" xfId="28602"/>
    <cellStyle name="RowTitles-Detail 2 3 2 2 4 4 2 2 2 2" xfId="28603"/>
    <cellStyle name="RowTitles-Detail 2 3 2 2 4 4 2 2 3" xfId="28604"/>
    <cellStyle name="RowTitles-Detail 2 3 2 2 4 4 2 3" xfId="28605"/>
    <cellStyle name="RowTitles-Detail 2 3 2 2 4 4 2 3 2" xfId="28606"/>
    <cellStyle name="RowTitles-Detail 2 3 2 2 4 4 2 3 2 2" xfId="28607"/>
    <cellStyle name="RowTitles-Detail 2 3 2 2 4 4 2 4" xfId="28608"/>
    <cellStyle name="RowTitles-Detail 2 3 2 2 4 4 2 4 2" xfId="28609"/>
    <cellStyle name="RowTitles-Detail 2 3 2 2 4 4 2 5" xfId="28610"/>
    <cellStyle name="RowTitles-Detail 2 3 2 2 4 4 3" xfId="28611"/>
    <cellStyle name="RowTitles-Detail 2 3 2 2 4 4 3 2" xfId="28612"/>
    <cellStyle name="RowTitles-Detail 2 3 2 2 4 4 3 2 2" xfId="28613"/>
    <cellStyle name="RowTitles-Detail 2 3 2 2 4 4 3 2 2 2" xfId="28614"/>
    <cellStyle name="RowTitles-Detail 2 3 2 2 4 4 3 2 3" xfId="28615"/>
    <cellStyle name="RowTitles-Detail 2 3 2 2 4 4 3 3" xfId="28616"/>
    <cellStyle name="RowTitles-Detail 2 3 2 2 4 4 3 3 2" xfId="28617"/>
    <cellStyle name="RowTitles-Detail 2 3 2 2 4 4 3 3 2 2" xfId="28618"/>
    <cellStyle name="RowTitles-Detail 2 3 2 2 4 4 3 4" xfId="28619"/>
    <cellStyle name="RowTitles-Detail 2 3 2 2 4 4 3 4 2" xfId="28620"/>
    <cellStyle name="RowTitles-Detail 2 3 2 2 4 4 3 5" xfId="28621"/>
    <cellStyle name="RowTitles-Detail 2 3 2 2 4 4 4" xfId="28622"/>
    <cellStyle name="RowTitles-Detail 2 3 2 2 4 4 4 2" xfId="28623"/>
    <cellStyle name="RowTitles-Detail 2 3 2 2 4 4 5" xfId="28624"/>
    <cellStyle name="RowTitles-Detail 2 3 2 2 4 4 5 2" xfId="28625"/>
    <cellStyle name="RowTitles-Detail 2 3 2 2 4 4 5 2 2" xfId="28626"/>
    <cellStyle name="RowTitles-Detail 2 3 2 2 4 4 5 3" xfId="28627"/>
    <cellStyle name="RowTitles-Detail 2 3 2 2 4 4 6" xfId="28628"/>
    <cellStyle name="RowTitles-Detail 2 3 2 2 4 4 6 2" xfId="28629"/>
    <cellStyle name="RowTitles-Detail 2 3 2 2 4 4 6 2 2" xfId="28630"/>
    <cellStyle name="RowTitles-Detail 2 3 2 2 4 4 7" xfId="28631"/>
    <cellStyle name="RowTitles-Detail 2 3 2 2 4 4 7 2" xfId="28632"/>
    <cellStyle name="RowTitles-Detail 2 3 2 2 4 4 8" xfId="28633"/>
    <cellStyle name="RowTitles-Detail 2 3 2 2 4 5" xfId="28634"/>
    <cellStyle name="RowTitles-Detail 2 3 2 2 4 5 2" xfId="28635"/>
    <cellStyle name="RowTitles-Detail 2 3 2 2 4 5 2 2" xfId="28636"/>
    <cellStyle name="RowTitles-Detail 2 3 2 2 4 5 2 2 2" xfId="28637"/>
    <cellStyle name="RowTitles-Detail 2 3 2 2 4 5 2 2 2 2" xfId="28638"/>
    <cellStyle name="RowTitles-Detail 2 3 2 2 4 5 2 2 3" xfId="28639"/>
    <cellStyle name="RowTitles-Detail 2 3 2 2 4 5 2 3" xfId="28640"/>
    <cellStyle name="RowTitles-Detail 2 3 2 2 4 5 2 3 2" xfId="28641"/>
    <cellStyle name="RowTitles-Detail 2 3 2 2 4 5 2 3 2 2" xfId="28642"/>
    <cellStyle name="RowTitles-Detail 2 3 2 2 4 5 2 4" xfId="28643"/>
    <cellStyle name="RowTitles-Detail 2 3 2 2 4 5 2 4 2" xfId="28644"/>
    <cellStyle name="RowTitles-Detail 2 3 2 2 4 5 2 5" xfId="28645"/>
    <cellStyle name="RowTitles-Detail 2 3 2 2 4 5 3" xfId="28646"/>
    <cellStyle name="RowTitles-Detail 2 3 2 2 4 5 3 2" xfId="28647"/>
    <cellStyle name="RowTitles-Detail 2 3 2 2 4 5 3 2 2" xfId="28648"/>
    <cellStyle name="RowTitles-Detail 2 3 2 2 4 5 3 2 2 2" xfId="28649"/>
    <cellStyle name="RowTitles-Detail 2 3 2 2 4 5 3 2 3" xfId="28650"/>
    <cellStyle name="RowTitles-Detail 2 3 2 2 4 5 3 3" xfId="28651"/>
    <cellStyle name="RowTitles-Detail 2 3 2 2 4 5 3 3 2" xfId="28652"/>
    <cellStyle name="RowTitles-Detail 2 3 2 2 4 5 3 3 2 2" xfId="28653"/>
    <cellStyle name="RowTitles-Detail 2 3 2 2 4 5 3 4" xfId="28654"/>
    <cellStyle name="RowTitles-Detail 2 3 2 2 4 5 3 4 2" xfId="28655"/>
    <cellStyle name="RowTitles-Detail 2 3 2 2 4 5 3 5" xfId="28656"/>
    <cellStyle name="RowTitles-Detail 2 3 2 2 4 5 4" xfId="28657"/>
    <cellStyle name="RowTitles-Detail 2 3 2 2 4 5 4 2" xfId="28658"/>
    <cellStyle name="RowTitles-Detail 2 3 2 2 4 5 4 2 2" xfId="28659"/>
    <cellStyle name="RowTitles-Detail 2 3 2 2 4 5 4 3" xfId="28660"/>
    <cellStyle name="RowTitles-Detail 2 3 2 2 4 5 5" xfId="28661"/>
    <cellStyle name="RowTitles-Detail 2 3 2 2 4 5 5 2" xfId="28662"/>
    <cellStyle name="RowTitles-Detail 2 3 2 2 4 5 5 2 2" xfId="28663"/>
    <cellStyle name="RowTitles-Detail 2 3 2 2 4 5 6" xfId="28664"/>
    <cellStyle name="RowTitles-Detail 2 3 2 2 4 5 6 2" xfId="28665"/>
    <cellStyle name="RowTitles-Detail 2 3 2 2 4 5 7" xfId="28666"/>
    <cellStyle name="RowTitles-Detail 2 3 2 2 4 6" xfId="28667"/>
    <cellStyle name="RowTitles-Detail 2 3 2 2 4 6 2" xfId="28668"/>
    <cellStyle name="RowTitles-Detail 2 3 2 2 4 6 2 2" xfId="28669"/>
    <cellStyle name="RowTitles-Detail 2 3 2 2 4 6 2 2 2" xfId="28670"/>
    <cellStyle name="RowTitles-Detail 2 3 2 2 4 6 2 2 2 2" xfId="28671"/>
    <cellStyle name="RowTitles-Detail 2 3 2 2 4 6 2 2 3" xfId="28672"/>
    <cellStyle name="RowTitles-Detail 2 3 2 2 4 6 2 3" xfId="28673"/>
    <cellStyle name="RowTitles-Detail 2 3 2 2 4 6 2 3 2" xfId="28674"/>
    <cellStyle name="RowTitles-Detail 2 3 2 2 4 6 2 3 2 2" xfId="28675"/>
    <cellStyle name="RowTitles-Detail 2 3 2 2 4 6 2 4" xfId="28676"/>
    <cellStyle name="RowTitles-Detail 2 3 2 2 4 6 2 4 2" xfId="28677"/>
    <cellStyle name="RowTitles-Detail 2 3 2 2 4 6 2 5" xfId="28678"/>
    <cellStyle name="RowTitles-Detail 2 3 2 2 4 6 3" xfId="28679"/>
    <cellStyle name="RowTitles-Detail 2 3 2 2 4 6 3 2" xfId="28680"/>
    <cellStyle name="RowTitles-Detail 2 3 2 2 4 6 3 2 2" xfId="28681"/>
    <cellStyle name="RowTitles-Detail 2 3 2 2 4 6 3 2 2 2" xfId="28682"/>
    <cellStyle name="RowTitles-Detail 2 3 2 2 4 6 3 2 3" xfId="28683"/>
    <cellStyle name="RowTitles-Detail 2 3 2 2 4 6 3 3" xfId="28684"/>
    <cellStyle name="RowTitles-Detail 2 3 2 2 4 6 3 3 2" xfId="28685"/>
    <cellStyle name="RowTitles-Detail 2 3 2 2 4 6 3 3 2 2" xfId="28686"/>
    <cellStyle name="RowTitles-Detail 2 3 2 2 4 6 3 4" xfId="28687"/>
    <cellStyle name="RowTitles-Detail 2 3 2 2 4 6 3 4 2" xfId="28688"/>
    <cellStyle name="RowTitles-Detail 2 3 2 2 4 6 3 5" xfId="28689"/>
    <cellStyle name="RowTitles-Detail 2 3 2 2 4 6 4" xfId="28690"/>
    <cellStyle name="RowTitles-Detail 2 3 2 2 4 6 4 2" xfId="28691"/>
    <cellStyle name="RowTitles-Detail 2 3 2 2 4 6 4 2 2" xfId="28692"/>
    <cellStyle name="RowTitles-Detail 2 3 2 2 4 6 4 3" xfId="28693"/>
    <cellStyle name="RowTitles-Detail 2 3 2 2 4 6 5" xfId="28694"/>
    <cellStyle name="RowTitles-Detail 2 3 2 2 4 6 5 2" xfId="28695"/>
    <cellStyle name="RowTitles-Detail 2 3 2 2 4 6 5 2 2" xfId="28696"/>
    <cellStyle name="RowTitles-Detail 2 3 2 2 4 6 6" xfId="28697"/>
    <cellStyle name="RowTitles-Detail 2 3 2 2 4 6 6 2" xfId="28698"/>
    <cellStyle name="RowTitles-Detail 2 3 2 2 4 6 7" xfId="28699"/>
    <cellStyle name="RowTitles-Detail 2 3 2 2 4 7" xfId="28700"/>
    <cellStyle name="RowTitles-Detail 2 3 2 2 4 7 2" xfId="28701"/>
    <cellStyle name="RowTitles-Detail 2 3 2 2 4 7 2 2" xfId="28702"/>
    <cellStyle name="RowTitles-Detail 2 3 2 2 4 7 2 2 2" xfId="28703"/>
    <cellStyle name="RowTitles-Detail 2 3 2 2 4 7 2 3" xfId="28704"/>
    <cellStyle name="RowTitles-Detail 2 3 2 2 4 7 3" xfId="28705"/>
    <cellStyle name="RowTitles-Detail 2 3 2 2 4 7 3 2" xfId="28706"/>
    <cellStyle name="RowTitles-Detail 2 3 2 2 4 7 3 2 2" xfId="28707"/>
    <cellStyle name="RowTitles-Detail 2 3 2 2 4 7 4" xfId="28708"/>
    <cellStyle name="RowTitles-Detail 2 3 2 2 4 7 4 2" xfId="28709"/>
    <cellStyle name="RowTitles-Detail 2 3 2 2 4 7 5" xfId="28710"/>
    <cellStyle name="RowTitles-Detail 2 3 2 2 4 8" xfId="28711"/>
    <cellStyle name="RowTitles-Detail 2 3 2 2 4 8 2" xfId="28712"/>
    <cellStyle name="RowTitles-Detail 2 3 2 2 4 9" xfId="28713"/>
    <cellStyle name="RowTitles-Detail 2 3 2 2 4 9 2" xfId="28714"/>
    <cellStyle name="RowTitles-Detail 2 3 2 2 4 9 2 2" xfId="28715"/>
    <cellStyle name="RowTitles-Detail 2 3 2 2 4_STUD aligned by INSTIT" xfId="28716"/>
    <cellStyle name="RowTitles-Detail 2 3 2 2 5" xfId="28717"/>
    <cellStyle name="RowTitles-Detail 2 3 2 2 5 2" xfId="28718"/>
    <cellStyle name="RowTitles-Detail 2 3 2 2 5 2 2" xfId="28719"/>
    <cellStyle name="RowTitles-Detail 2 3 2 2 5 2 2 2" xfId="28720"/>
    <cellStyle name="RowTitles-Detail 2 3 2 2 5 2 2 2 2" xfId="28721"/>
    <cellStyle name="RowTitles-Detail 2 3 2 2 5 2 2 3" xfId="28722"/>
    <cellStyle name="RowTitles-Detail 2 3 2 2 5 2 3" xfId="28723"/>
    <cellStyle name="RowTitles-Detail 2 3 2 2 5 2 3 2" xfId="28724"/>
    <cellStyle name="RowTitles-Detail 2 3 2 2 5 2 3 2 2" xfId="28725"/>
    <cellStyle name="RowTitles-Detail 2 3 2 2 5 2 4" xfId="28726"/>
    <cellStyle name="RowTitles-Detail 2 3 2 2 5 2 4 2" xfId="28727"/>
    <cellStyle name="RowTitles-Detail 2 3 2 2 5 2 5" xfId="28728"/>
    <cellStyle name="RowTitles-Detail 2 3 2 2 5 3" xfId="28729"/>
    <cellStyle name="RowTitles-Detail 2 3 2 2 5 3 2" xfId="28730"/>
    <cellStyle name="RowTitles-Detail 2 3 2 2 5 3 2 2" xfId="28731"/>
    <cellStyle name="RowTitles-Detail 2 3 2 2 5 3 2 2 2" xfId="28732"/>
    <cellStyle name="RowTitles-Detail 2 3 2 2 5 3 2 3" xfId="28733"/>
    <cellStyle name="RowTitles-Detail 2 3 2 2 5 3 3" xfId="28734"/>
    <cellStyle name="RowTitles-Detail 2 3 2 2 5 3 3 2" xfId="28735"/>
    <cellStyle name="RowTitles-Detail 2 3 2 2 5 3 3 2 2" xfId="28736"/>
    <cellStyle name="RowTitles-Detail 2 3 2 2 5 3 4" xfId="28737"/>
    <cellStyle name="RowTitles-Detail 2 3 2 2 5 3 4 2" xfId="28738"/>
    <cellStyle name="RowTitles-Detail 2 3 2 2 5 3 5" xfId="28739"/>
    <cellStyle name="RowTitles-Detail 2 3 2 2 5 4" xfId="28740"/>
    <cellStyle name="RowTitles-Detail 2 3 2 2 5 4 2" xfId="28741"/>
    <cellStyle name="RowTitles-Detail 2 3 2 2 5 5" xfId="28742"/>
    <cellStyle name="RowTitles-Detail 2 3 2 2 5 5 2" xfId="28743"/>
    <cellStyle name="RowTitles-Detail 2 3 2 2 5 5 2 2" xfId="28744"/>
    <cellStyle name="RowTitles-Detail 2 3 2 2 5 5 3" xfId="28745"/>
    <cellStyle name="RowTitles-Detail 2 3 2 2 5 6" xfId="28746"/>
    <cellStyle name="RowTitles-Detail 2 3 2 2 5 6 2" xfId="28747"/>
    <cellStyle name="RowTitles-Detail 2 3 2 2 5 6 2 2" xfId="28748"/>
    <cellStyle name="RowTitles-Detail 2 3 2 2 6" xfId="28749"/>
    <cellStyle name="RowTitles-Detail 2 3 2 2 6 2" xfId="28750"/>
    <cellStyle name="RowTitles-Detail 2 3 2 2 6 2 2" xfId="28751"/>
    <cellStyle name="RowTitles-Detail 2 3 2 2 6 2 2 2" xfId="28752"/>
    <cellStyle name="RowTitles-Detail 2 3 2 2 6 2 2 2 2" xfId="28753"/>
    <cellStyle name="RowTitles-Detail 2 3 2 2 6 2 2 3" xfId="28754"/>
    <cellStyle name="RowTitles-Detail 2 3 2 2 6 2 3" xfId="28755"/>
    <cellStyle name="RowTitles-Detail 2 3 2 2 6 2 3 2" xfId="28756"/>
    <cellStyle name="RowTitles-Detail 2 3 2 2 6 2 3 2 2" xfId="28757"/>
    <cellStyle name="RowTitles-Detail 2 3 2 2 6 2 4" xfId="28758"/>
    <cellStyle name="RowTitles-Detail 2 3 2 2 6 2 4 2" xfId="28759"/>
    <cellStyle name="RowTitles-Detail 2 3 2 2 6 2 5" xfId="28760"/>
    <cellStyle name="RowTitles-Detail 2 3 2 2 6 3" xfId="28761"/>
    <cellStyle name="RowTitles-Detail 2 3 2 2 6 3 2" xfId="28762"/>
    <cellStyle name="RowTitles-Detail 2 3 2 2 6 3 2 2" xfId="28763"/>
    <cellStyle name="RowTitles-Detail 2 3 2 2 6 3 2 2 2" xfId="28764"/>
    <cellStyle name="RowTitles-Detail 2 3 2 2 6 3 2 3" xfId="28765"/>
    <cellStyle name="RowTitles-Detail 2 3 2 2 6 3 3" xfId="28766"/>
    <cellStyle name="RowTitles-Detail 2 3 2 2 6 3 3 2" xfId="28767"/>
    <cellStyle name="RowTitles-Detail 2 3 2 2 6 3 3 2 2" xfId="28768"/>
    <cellStyle name="RowTitles-Detail 2 3 2 2 6 3 4" xfId="28769"/>
    <cellStyle name="RowTitles-Detail 2 3 2 2 6 3 4 2" xfId="28770"/>
    <cellStyle name="RowTitles-Detail 2 3 2 2 6 3 5" xfId="28771"/>
    <cellStyle name="RowTitles-Detail 2 3 2 2 6 4" xfId="28772"/>
    <cellStyle name="RowTitles-Detail 2 3 2 2 6 4 2" xfId="28773"/>
    <cellStyle name="RowTitles-Detail 2 3 2 2 6 5" xfId="28774"/>
    <cellStyle name="RowTitles-Detail 2 3 2 2 6 5 2" xfId="28775"/>
    <cellStyle name="RowTitles-Detail 2 3 2 2 6 5 2 2" xfId="28776"/>
    <cellStyle name="RowTitles-Detail 2 3 2 2 6 6" xfId="28777"/>
    <cellStyle name="RowTitles-Detail 2 3 2 2 6 6 2" xfId="28778"/>
    <cellStyle name="RowTitles-Detail 2 3 2 2 6 7" xfId="28779"/>
    <cellStyle name="RowTitles-Detail 2 3 2 2 7" xfId="28780"/>
    <cellStyle name="RowTitles-Detail 2 3 2 2 7 2" xfId="28781"/>
    <cellStyle name="RowTitles-Detail 2 3 2 2 7 2 2" xfId="28782"/>
    <cellStyle name="RowTitles-Detail 2 3 2 2 7 2 2 2" xfId="28783"/>
    <cellStyle name="RowTitles-Detail 2 3 2 2 7 2 2 2 2" xfId="28784"/>
    <cellStyle name="RowTitles-Detail 2 3 2 2 7 2 2 3" xfId="28785"/>
    <cellStyle name="RowTitles-Detail 2 3 2 2 7 2 3" xfId="28786"/>
    <cellStyle name="RowTitles-Detail 2 3 2 2 7 2 3 2" xfId="28787"/>
    <cellStyle name="RowTitles-Detail 2 3 2 2 7 2 3 2 2" xfId="28788"/>
    <cellStyle name="RowTitles-Detail 2 3 2 2 7 2 4" xfId="28789"/>
    <cellStyle name="RowTitles-Detail 2 3 2 2 7 2 4 2" xfId="28790"/>
    <cellStyle name="RowTitles-Detail 2 3 2 2 7 2 5" xfId="28791"/>
    <cellStyle name="RowTitles-Detail 2 3 2 2 7 3" xfId="28792"/>
    <cellStyle name="RowTitles-Detail 2 3 2 2 7 3 2" xfId="28793"/>
    <cellStyle name="RowTitles-Detail 2 3 2 2 7 3 2 2" xfId="28794"/>
    <cellStyle name="RowTitles-Detail 2 3 2 2 7 3 2 2 2" xfId="28795"/>
    <cellStyle name="RowTitles-Detail 2 3 2 2 7 3 2 3" xfId="28796"/>
    <cellStyle name="RowTitles-Detail 2 3 2 2 7 3 3" xfId="28797"/>
    <cellStyle name="RowTitles-Detail 2 3 2 2 7 3 3 2" xfId="28798"/>
    <cellStyle name="RowTitles-Detail 2 3 2 2 7 3 3 2 2" xfId="28799"/>
    <cellStyle name="RowTitles-Detail 2 3 2 2 7 3 4" xfId="28800"/>
    <cellStyle name="RowTitles-Detail 2 3 2 2 7 3 4 2" xfId="28801"/>
    <cellStyle name="RowTitles-Detail 2 3 2 2 7 3 5" xfId="28802"/>
    <cellStyle name="RowTitles-Detail 2 3 2 2 7 4" xfId="28803"/>
    <cellStyle name="RowTitles-Detail 2 3 2 2 7 4 2" xfId="28804"/>
    <cellStyle name="RowTitles-Detail 2 3 2 2 7 5" xfId="28805"/>
    <cellStyle name="RowTitles-Detail 2 3 2 2 7 5 2" xfId="28806"/>
    <cellStyle name="RowTitles-Detail 2 3 2 2 7 5 2 2" xfId="28807"/>
    <cellStyle name="RowTitles-Detail 2 3 2 2 7 5 3" xfId="28808"/>
    <cellStyle name="RowTitles-Detail 2 3 2 2 7 6" xfId="28809"/>
    <cellStyle name="RowTitles-Detail 2 3 2 2 7 6 2" xfId="28810"/>
    <cellStyle name="RowTitles-Detail 2 3 2 2 7 6 2 2" xfId="28811"/>
    <cellStyle name="RowTitles-Detail 2 3 2 2 7 7" xfId="28812"/>
    <cellStyle name="RowTitles-Detail 2 3 2 2 7 7 2" xfId="28813"/>
    <cellStyle name="RowTitles-Detail 2 3 2 2 7 8" xfId="28814"/>
    <cellStyle name="RowTitles-Detail 2 3 2 2 8" xfId="28815"/>
    <cellStyle name="RowTitles-Detail 2 3 2 2 8 2" xfId="28816"/>
    <cellStyle name="RowTitles-Detail 2 3 2 2 8 2 2" xfId="28817"/>
    <cellStyle name="RowTitles-Detail 2 3 2 2 8 2 2 2" xfId="28818"/>
    <cellStyle name="RowTitles-Detail 2 3 2 2 8 2 2 2 2" xfId="28819"/>
    <cellStyle name="RowTitles-Detail 2 3 2 2 8 2 2 3" xfId="28820"/>
    <cellStyle name="RowTitles-Detail 2 3 2 2 8 2 3" xfId="28821"/>
    <cellStyle name="RowTitles-Detail 2 3 2 2 8 2 3 2" xfId="28822"/>
    <cellStyle name="RowTitles-Detail 2 3 2 2 8 2 3 2 2" xfId="28823"/>
    <cellStyle name="RowTitles-Detail 2 3 2 2 8 2 4" xfId="28824"/>
    <cellStyle name="RowTitles-Detail 2 3 2 2 8 2 4 2" xfId="28825"/>
    <cellStyle name="RowTitles-Detail 2 3 2 2 8 2 5" xfId="28826"/>
    <cellStyle name="RowTitles-Detail 2 3 2 2 8 3" xfId="28827"/>
    <cellStyle name="RowTitles-Detail 2 3 2 2 8 3 2" xfId="28828"/>
    <cellStyle name="RowTitles-Detail 2 3 2 2 8 3 2 2" xfId="28829"/>
    <cellStyle name="RowTitles-Detail 2 3 2 2 8 3 2 2 2" xfId="28830"/>
    <cellStyle name="RowTitles-Detail 2 3 2 2 8 3 2 3" xfId="28831"/>
    <cellStyle name="RowTitles-Detail 2 3 2 2 8 3 3" xfId="28832"/>
    <cellStyle name="RowTitles-Detail 2 3 2 2 8 3 3 2" xfId="28833"/>
    <cellStyle name="RowTitles-Detail 2 3 2 2 8 3 3 2 2" xfId="28834"/>
    <cellStyle name="RowTitles-Detail 2 3 2 2 8 3 4" xfId="28835"/>
    <cellStyle name="RowTitles-Detail 2 3 2 2 8 3 4 2" xfId="28836"/>
    <cellStyle name="RowTitles-Detail 2 3 2 2 8 3 5" xfId="28837"/>
    <cellStyle name="RowTitles-Detail 2 3 2 2 8 4" xfId="28838"/>
    <cellStyle name="RowTitles-Detail 2 3 2 2 8 4 2" xfId="28839"/>
    <cellStyle name="RowTitles-Detail 2 3 2 2 8 4 2 2" xfId="28840"/>
    <cellStyle name="RowTitles-Detail 2 3 2 2 8 4 3" xfId="28841"/>
    <cellStyle name="RowTitles-Detail 2 3 2 2 8 5" xfId="28842"/>
    <cellStyle name="RowTitles-Detail 2 3 2 2 8 5 2" xfId="28843"/>
    <cellStyle name="RowTitles-Detail 2 3 2 2 8 5 2 2" xfId="28844"/>
    <cellStyle name="RowTitles-Detail 2 3 2 2 8 6" xfId="28845"/>
    <cellStyle name="RowTitles-Detail 2 3 2 2 8 6 2" xfId="28846"/>
    <cellStyle name="RowTitles-Detail 2 3 2 2 8 7" xfId="28847"/>
    <cellStyle name="RowTitles-Detail 2 3 2 2 9" xfId="28848"/>
    <cellStyle name="RowTitles-Detail 2 3 2 2 9 2" xfId="28849"/>
    <cellStyle name="RowTitles-Detail 2 3 2 2 9 2 2" xfId="28850"/>
    <cellStyle name="RowTitles-Detail 2 3 2 2 9 2 2 2" xfId="28851"/>
    <cellStyle name="RowTitles-Detail 2 3 2 2 9 2 2 2 2" xfId="28852"/>
    <cellStyle name="RowTitles-Detail 2 3 2 2 9 2 2 3" xfId="28853"/>
    <cellStyle name="RowTitles-Detail 2 3 2 2 9 2 3" xfId="28854"/>
    <cellStyle name="RowTitles-Detail 2 3 2 2 9 2 3 2" xfId="28855"/>
    <cellStyle name="RowTitles-Detail 2 3 2 2 9 2 3 2 2" xfId="28856"/>
    <cellStyle name="RowTitles-Detail 2 3 2 2 9 2 4" xfId="28857"/>
    <cellStyle name="RowTitles-Detail 2 3 2 2 9 2 4 2" xfId="28858"/>
    <cellStyle name="RowTitles-Detail 2 3 2 2 9 2 5" xfId="28859"/>
    <cellStyle name="RowTitles-Detail 2 3 2 2 9 3" xfId="28860"/>
    <cellStyle name="RowTitles-Detail 2 3 2 2 9 3 2" xfId="28861"/>
    <cellStyle name="RowTitles-Detail 2 3 2 2 9 3 2 2" xfId="28862"/>
    <cellStyle name="RowTitles-Detail 2 3 2 2 9 3 2 2 2" xfId="28863"/>
    <cellStyle name="RowTitles-Detail 2 3 2 2 9 3 2 3" xfId="28864"/>
    <cellStyle name="RowTitles-Detail 2 3 2 2 9 3 3" xfId="28865"/>
    <cellStyle name="RowTitles-Detail 2 3 2 2 9 3 3 2" xfId="28866"/>
    <cellStyle name="RowTitles-Detail 2 3 2 2 9 3 3 2 2" xfId="28867"/>
    <cellStyle name="RowTitles-Detail 2 3 2 2 9 3 4" xfId="28868"/>
    <cellStyle name="RowTitles-Detail 2 3 2 2 9 3 4 2" xfId="28869"/>
    <cellStyle name="RowTitles-Detail 2 3 2 2 9 3 5" xfId="28870"/>
    <cellStyle name="RowTitles-Detail 2 3 2 2 9 4" xfId="28871"/>
    <cellStyle name="RowTitles-Detail 2 3 2 2 9 4 2" xfId="28872"/>
    <cellStyle name="RowTitles-Detail 2 3 2 2 9 4 2 2" xfId="28873"/>
    <cellStyle name="RowTitles-Detail 2 3 2 2 9 4 3" xfId="28874"/>
    <cellStyle name="RowTitles-Detail 2 3 2 2 9 5" xfId="28875"/>
    <cellStyle name="RowTitles-Detail 2 3 2 2 9 5 2" xfId="28876"/>
    <cellStyle name="RowTitles-Detail 2 3 2 2 9 5 2 2" xfId="28877"/>
    <cellStyle name="RowTitles-Detail 2 3 2 2 9 6" xfId="28878"/>
    <cellStyle name="RowTitles-Detail 2 3 2 2 9 6 2" xfId="28879"/>
    <cellStyle name="RowTitles-Detail 2 3 2 2 9 7" xfId="28880"/>
    <cellStyle name="RowTitles-Detail 2 3 2 2_STUD aligned by INSTIT" xfId="28881"/>
    <cellStyle name="RowTitles-Detail 2 3 2 3" xfId="28882"/>
    <cellStyle name="RowTitles-Detail 2 3 2 3 2" xfId="28883"/>
    <cellStyle name="RowTitles-Detail 2 3 2 3 2 2" xfId="28884"/>
    <cellStyle name="RowTitles-Detail 2 3 2 3 2 2 2" xfId="28885"/>
    <cellStyle name="RowTitles-Detail 2 3 2 3 2 2 2 2" xfId="28886"/>
    <cellStyle name="RowTitles-Detail 2 3 2 3 2 2 2 2 2" xfId="28887"/>
    <cellStyle name="RowTitles-Detail 2 3 2 3 2 2 2 3" xfId="28888"/>
    <cellStyle name="RowTitles-Detail 2 3 2 3 2 2 3" xfId="28889"/>
    <cellStyle name="RowTitles-Detail 2 3 2 3 2 2 3 2" xfId="28890"/>
    <cellStyle name="RowTitles-Detail 2 3 2 3 2 2 3 2 2" xfId="28891"/>
    <cellStyle name="RowTitles-Detail 2 3 2 3 2 2 4" xfId="28892"/>
    <cellStyle name="RowTitles-Detail 2 3 2 3 2 2 4 2" xfId="28893"/>
    <cellStyle name="RowTitles-Detail 2 3 2 3 2 2 5" xfId="28894"/>
    <cellStyle name="RowTitles-Detail 2 3 2 3 2 3" xfId="28895"/>
    <cellStyle name="RowTitles-Detail 2 3 2 3 2 3 2" xfId="28896"/>
    <cellStyle name="RowTitles-Detail 2 3 2 3 2 3 2 2" xfId="28897"/>
    <cellStyle name="RowTitles-Detail 2 3 2 3 2 3 2 2 2" xfId="28898"/>
    <cellStyle name="RowTitles-Detail 2 3 2 3 2 3 2 3" xfId="28899"/>
    <cellStyle name="RowTitles-Detail 2 3 2 3 2 3 3" xfId="28900"/>
    <cellStyle name="RowTitles-Detail 2 3 2 3 2 3 3 2" xfId="28901"/>
    <cellStyle name="RowTitles-Detail 2 3 2 3 2 3 3 2 2" xfId="28902"/>
    <cellStyle name="RowTitles-Detail 2 3 2 3 2 3 4" xfId="28903"/>
    <cellStyle name="RowTitles-Detail 2 3 2 3 2 3 4 2" xfId="28904"/>
    <cellStyle name="RowTitles-Detail 2 3 2 3 2 3 5" xfId="28905"/>
    <cellStyle name="RowTitles-Detail 2 3 2 3 2 4" xfId="28906"/>
    <cellStyle name="RowTitles-Detail 2 3 2 3 2 4 2" xfId="28907"/>
    <cellStyle name="RowTitles-Detail 2 3 2 3 2 5" xfId="28908"/>
    <cellStyle name="RowTitles-Detail 2 3 2 3 2 5 2" xfId="28909"/>
    <cellStyle name="RowTitles-Detail 2 3 2 3 2 5 2 2" xfId="28910"/>
    <cellStyle name="RowTitles-Detail 2 3 2 3 3" xfId="28911"/>
    <cellStyle name="RowTitles-Detail 2 3 2 3 3 2" xfId="28912"/>
    <cellStyle name="RowTitles-Detail 2 3 2 3 3 2 2" xfId="28913"/>
    <cellStyle name="RowTitles-Detail 2 3 2 3 3 2 2 2" xfId="28914"/>
    <cellStyle name="RowTitles-Detail 2 3 2 3 3 2 2 2 2" xfId="28915"/>
    <cellStyle name="RowTitles-Detail 2 3 2 3 3 2 2 3" xfId="28916"/>
    <cellStyle name="RowTitles-Detail 2 3 2 3 3 2 3" xfId="28917"/>
    <cellStyle name="RowTitles-Detail 2 3 2 3 3 2 3 2" xfId="28918"/>
    <cellStyle name="RowTitles-Detail 2 3 2 3 3 2 3 2 2" xfId="28919"/>
    <cellStyle name="RowTitles-Detail 2 3 2 3 3 2 4" xfId="28920"/>
    <cellStyle name="RowTitles-Detail 2 3 2 3 3 2 4 2" xfId="28921"/>
    <cellStyle name="RowTitles-Detail 2 3 2 3 3 2 5" xfId="28922"/>
    <cellStyle name="RowTitles-Detail 2 3 2 3 3 3" xfId="28923"/>
    <cellStyle name="RowTitles-Detail 2 3 2 3 3 3 2" xfId="28924"/>
    <cellStyle name="RowTitles-Detail 2 3 2 3 3 3 2 2" xfId="28925"/>
    <cellStyle name="RowTitles-Detail 2 3 2 3 3 3 2 2 2" xfId="28926"/>
    <cellStyle name="RowTitles-Detail 2 3 2 3 3 3 2 3" xfId="28927"/>
    <cellStyle name="RowTitles-Detail 2 3 2 3 3 3 3" xfId="28928"/>
    <cellStyle name="RowTitles-Detail 2 3 2 3 3 3 3 2" xfId="28929"/>
    <cellStyle name="RowTitles-Detail 2 3 2 3 3 3 3 2 2" xfId="28930"/>
    <cellStyle name="RowTitles-Detail 2 3 2 3 3 3 4" xfId="28931"/>
    <cellStyle name="RowTitles-Detail 2 3 2 3 3 3 4 2" xfId="28932"/>
    <cellStyle name="RowTitles-Detail 2 3 2 3 3 3 5" xfId="28933"/>
    <cellStyle name="RowTitles-Detail 2 3 2 3 3 4" xfId="28934"/>
    <cellStyle name="RowTitles-Detail 2 3 2 3 3 4 2" xfId="28935"/>
    <cellStyle name="RowTitles-Detail 2 3 2 3 3 5" xfId="28936"/>
    <cellStyle name="RowTitles-Detail 2 3 2 3 3 5 2" xfId="28937"/>
    <cellStyle name="RowTitles-Detail 2 3 2 3 3 5 2 2" xfId="28938"/>
    <cellStyle name="RowTitles-Detail 2 3 2 3 3 5 3" xfId="28939"/>
    <cellStyle name="RowTitles-Detail 2 3 2 3 3 6" xfId="28940"/>
    <cellStyle name="RowTitles-Detail 2 3 2 3 3 6 2" xfId="28941"/>
    <cellStyle name="RowTitles-Detail 2 3 2 3 3 6 2 2" xfId="28942"/>
    <cellStyle name="RowTitles-Detail 2 3 2 3 3 7" xfId="28943"/>
    <cellStyle name="RowTitles-Detail 2 3 2 3 3 7 2" xfId="28944"/>
    <cellStyle name="RowTitles-Detail 2 3 2 3 3 8" xfId="28945"/>
    <cellStyle name="RowTitles-Detail 2 3 2 3 4" xfId="28946"/>
    <cellStyle name="RowTitles-Detail 2 3 2 3 4 2" xfId="28947"/>
    <cellStyle name="RowTitles-Detail 2 3 2 3 4 2 2" xfId="28948"/>
    <cellStyle name="RowTitles-Detail 2 3 2 3 4 2 2 2" xfId="28949"/>
    <cellStyle name="RowTitles-Detail 2 3 2 3 4 2 2 2 2" xfId="28950"/>
    <cellStyle name="RowTitles-Detail 2 3 2 3 4 2 2 3" xfId="28951"/>
    <cellStyle name="RowTitles-Detail 2 3 2 3 4 2 3" xfId="28952"/>
    <cellStyle name="RowTitles-Detail 2 3 2 3 4 2 3 2" xfId="28953"/>
    <cellStyle name="RowTitles-Detail 2 3 2 3 4 2 3 2 2" xfId="28954"/>
    <cellStyle name="RowTitles-Detail 2 3 2 3 4 2 4" xfId="28955"/>
    <cellStyle name="RowTitles-Detail 2 3 2 3 4 2 4 2" xfId="28956"/>
    <cellStyle name="RowTitles-Detail 2 3 2 3 4 2 5" xfId="28957"/>
    <cellStyle name="RowTitles-Detail 2 3 2 3 4 3" xfId="28958"/>
    <cellStyle name="RowTitles-Detail 2 3 2 3 4 3 2" xfId="28959"/>
    <cellStyle name="RowTitles-Detail 2 3 2 3 4 3 2 2" xfId="28960"/>
    <cellStyle name="RowTitles-Detail 2 3 2 3 4 3 2 2 2" xfId="28961"/>
    <cellStyle name="RowTitles-Detail 2 3 2 3 4 3 2 3" xfId="28962"/>
    <cellStyle name="RowTitles-Detail 2 3 2 3 4 3 3" xfId="28963"/>
    <cellStyle name="RowTitles-Detail 2 3 2 3 4 3 3 2" xfId="28964"/>
    <cellStyle name="RowTitles-Detail 2 3 2 3 4 3 3 2 2" xfId="28965"/>
    <cellStyle name="RowTitles-Detail 2 3 2 3 4 3 4" xfId="28966"/>
    <cellStyle name="RowTitles-Detail 2 3 2 3 4 3 4 2" xfId="28967"/>
    <cellStyle name="RowTitles-Detail 2 3 2 3 4 3 5" xfId="28968"/>
    <cellStyle name="RowTitles-Detail 2 3 2 3 4 4" xfId="28969"/>
    <cellStyle name="RowTitles-Detail 2 3 2 3 4 4 2" xfId="28970"/>
    <cellStyle name="RowTitles-Detail 2 3 2 3 4 4 2 2" xfId="28971"/>
    <cellStyle name="RowTitles-Detail 2 3 2 3 4 4 3" xfId="28972"/>
    <cellStyle name="RowTitles-Detail 2 3 2 3 4 5" xfId="28973"/>
    <cellStyle name="RowTitles-Detail 2 3 2 3 4 5 2" xfId="28974"/>
    <cellStyle name="RowTitles-Detail 2 3 2 3 4 5 2 2" xfId="28975"/>
    <cellStyle name="RowTitles-Detail 2 3 2 3 4 6" xfId="28976"/>
    <cellStyle name="RowTitles-Detail 2 3 2 3 4 6 2" xfId="28977"/>
    <cellStyle name="RowTitles-Detail 2 3 2 3 4 7" xfId="28978"/>
    <cellStyle name="RowTitles-Detail 2 3 2 3 5" xfId="28979"/>
    <cellStyle name="RowTitles-Detail 2 3 2 3 5 2" xfId="28980"/>
    <cellStyle name="RowTitles-Detail 2 3 2 3 5 2 2" xfId="28981"/>
    <cellStyle name="RowTitles-Detail 2 3 2 3 5 2 2 2" xfId="28982"/>
    <cellStyle name="RowTitles-Detail 2 3 2 3 5 2 2 2 2" xfId="28983"/>
    <cellStyle name="RowTitles-Detail 2 3 2 3 5 2 2 3" xfId="28984"/>
    <cellStyle name="RowTitles-Detail 2 3 2 3 5 2 3" xfId="28985"/>
    <cellStyle name="RowTitles-Detail 2 3 2 3 5 2 3 2" xfId="28986"/>
    <cellStyle name="RowTitles-Detail 2 3 2 3 5 2 3 2 2" xfId="28987"/>
    <cellStyle name="RowTitles-Detail 2 3 2 3 5 2 4" xfId="28988"/>
    <cellStyle name="RowTitles-Detail 2 3 2 3 5 2 4 2" xfId="28989"/>
    <cellStyle name="RowTitles-Detail 2 3 2 3 5 2 5" xfId="28990"/>
    <cellStyle name="RowTitles-Detail 2 3 2 3 5 3" xfId="28991"/>
    <cellStyle name="RowTitles-Detail 2 3 2 3 5 3 2" xfId="28992"/>
    <cellStyle name="RowTitles-Detail 2 3 2 3 5 3 2 2" xfId="28993"/>
    <cellStyle name="RowTitles-Detail 2 3 2 3 5 3 2 2 2" xfId="28994"/>
    <cellStyle name="RowTitles-Detail 2 3 2 3 5 3 2 3" xfId="28995"/>
    <cellStyle name="RowTitles-Detail 2 3 2 3 5 3 3" xfId="28996"/>
    <cellStyle name="RowTitles-Detail 2 3 2 3 5 3 3 2" xfId="28997"/>
    <cellStyle name="RowTitles-Detail 2 3 2 3 5 3 3 2 2" xfId="28998"/>
    <cellStyle name="RowTitles-Detail 2 3 2 3 5 3 4" xfId="28999"/>
    <cellStyle name="RowTitles-Detail 2 3 2 3 5 3 4 2" xfId="29000"/>
    <cellStyle name="RowTitles-Detail 2 3 2 3 5 3 5" xfId="29001"/>
    <cellStyle name="RowTitles-Detail 2 3 2 3 5 4" xfId="29002"/>
    <cellStyle name="RowTitles-Detail 2 3 2 3 5 4 2" xfId="29003"/>
    <cellStyle name="RowTitles-Detail 2 3 2 3 5 4 2 2" xfId="29004"/>
    <cellStyle name="RowTitles-Detail 2 3 2 3 5 4 3" xfId="29005"/>
    <cellStyle name="RowTitles-Detail 2 3 2 3 5 5" xfId="29006"/>
    <cellStyle name="RowTitles-Detail 2 3 2 3 5 5 2" xfId="29007"/>
    <cellStyle name="RowTitles-Detail 2 3 2 3 5 5 2 2" xfId="29008"/>
    <cellStyle name="RowTitles-Detail 2 3 2 3 5 6" xfId="29009"/>
    <cellStyle name="RowTitles-Detail 2 3 2 3 5 6 2" xfId="29010"/>
    <cellStyle name="RowTitles-Detail 2 3 2 3 5 7" xfId="29011"/>
    <cellStyle name="RowTitles-Detail 2 3 2 3 6" xfId="29012"/>
    <cellStyle name="RowTitles-Detail 2 3 2 3 6 2" xfId="29013"/>
    <cellStyle name="RowTitles-Detail 2 3 2 3 6 2 2" xfId="29014"/>
    <cellStyle name="RowTitles-Detail 2 3 2 3 6 2 2 2" xfId="29015"/>
    <cellStyle name="RowTitles-Detail 2 3 2 3 6 2 2 2 2" xfId="29016"/>
    <cellStyle name="RowTitles-Detail 2 3 2 3 6 2 2 3" xfId="29017"/>
    <cellStyle name="RowTitles-Detail 2 3 2 3 6 2 3" xfId="29018"/>
    <cellStyle name="RowTitles-Detail 2 3 2 3 6 2 3 2" xfId="29019"/>
    <cellStyle name="RowTitles-Detail 2 3 2 3 6 2 3 2 2" xfId="29020"/>
    <cellStyle name="RowTitles-Detail 2 3 2 3 6 2 4" xfId="29021"/>
    <cellStyle name="RowTitles-Detail 2 3 2 3 6 2 4 2" xfId="29022"/>
    <cellStyle name="RowTitles-Detail 2 3 2 3 6 2 5" xfId="29023"/>
    <cellStyle name="RowTitles-Detail 2 3 2 3 6 3" xfId="29024"/>
    <cellStyle name="RowTitles-Detail 2 3 2 3 6 3 2" xfId="29025"/>
    <cellStyle name="RowTitles-Detail 2 3 2 3 6 3 2 2" xfId="29026"/>
    <cellStyle name="RowTitles-Detail 2 3 2 3 6 3 2 2 2" xfId="29027"/>
    <cellStyle name="RowTitles-Detail 2 3 2 3 6 3 2 3" xfId="29028"/>
    <cellStyle name="RowTitles-Detail 2 3 2 3 6 3 3" xfId="29029"/>
    <cellStyle name="RowTitles-Detail 2 3 2 3 6 3 3 2" xfId="29030"/>
    <cellStyle name="RowTitles-Detail 2 3 2 3 6 3 3 2 2" xfId="29031"/>
    <cellStyle name="RowTitles-Detail 2 3 2 3 6 3 4" xfId="29032"/>
    <cellStyle name="RowTitles-Detail 2 3 2 3 6 3 4 2" xfId="29033"/>
    <cellStyle name="RowTitles-Detail 2 3 2 3 6 3 5" xfId="29034"/>
    <cellStyle name="RowTitles-Detail 2 3 2 3 6 4" xfId="29035"/>
    <cellStyle name="RowTitles-Detail 2 3 2 3 6 4 2" xfId="29036"/>
    <cellStyle name="RowTitles-Detail 2 3 2 3 6 4 2 2" xfId="29037"/>
    <cellStyle name="RowTitles-Detail 2 3 2 3 6 4 3" xfId="29038"/>
    <cellStyle name="RowTitles-Detail 2 3 2 3 6 5" xfId="29039"/>
    <cellStyle name="RowTitles-Detail 2 3 2 3 6 5 2" xfId="29040"/>
    <cellStyle name="RowTitles-Detail 2 3 2 3 6 5 2 2" xfId="29041"/>
    <cellStyle name="RowTitles-Detail 2 3 2 3 6 6" xfId="29042"/>
    <cellStyle name="RowTitles-Detail 2 3 2 3 6 6 2" xfId="29043"/>
    <cellStyle name="RowTitles-Detail 2 3 2 3 6 7" xfId="29044"/>
    <cellStyle name="RowTitles-Detail 2 3 2 3 7" xfId="29045"/>
    <cellStyle name="RowTitles-Detail 2 3 2 3 7 2" xfId="29046"/>
    <cellStyle name="RowTitles-Detail 2 3 2 3 7 2 2" xfId="29047"/>
    <cellStyle name="RowTitles-Detail 2 3 2 3 7 2 2 2" xfId="29048"/>
    <cellStyle name="RowTitles-Detail 2 3 2 3 7 2 3" xfId="29049"/>
    <cellStyle name="RowTitles-Detail 2 3 2 3 7 3" xfId="29050"/>
    <cellStyle name="RowTitles-Detail 2 3 2 3 7 3 2" xfId="29051"/>
    <cellStyle name="RowTitles-Detail 2 3 2 3 7 3 2 2" xfId="29052"/>
    <cellStyle name="RowTitles-Detail 2 3 2 3 7 4" xfId="29053"/>
    <cellStyle name="RowTitles-Detail 2 3 2 3 7 4 2" xfId="29054"/>
    <cellStyle name="RowTitles-Detail 2 3 2 3 7 5" xfId="29055"/>
    <cellStyle name="RowTitles-Detail 2 3 2 3 8" xfId="29056"/>
    <cellStyle name="RowTitles-Detail 2 3 2 3 8 2" xfId="29057"/>
    <cellStyle name="RowTitles-Detail 2 3 2 3 9" xfId="29058"/>
    <cellStyle name="RowTitles-Detail 2 3 2 3 9 2" xfId="29059"/>
    <cellStyle name="RowTitles-Detail 2 3 2 3 9 2 2" xfId="29060"/>
    <cellStyle name="RowTitles-Detail 2 3 2 3_STUD aligned by INSTIT" xfId="29061"/>
    <cellStyle name="RowTitles-Detail 2 3 2 4" xfId="29062"/>
    <cellStyle name="RowTitles-Detail 2 3 2 4 2" xfId="29063"/>
    <cellStyle name="RowTitles-Detail 2 3 2 4 2 2" xfId="29064"/>
    <cellStyle name="RowTitles-Detail 2 3 2 4 2 2 2" xfId="29065"/>
    <cellStyle name="RowTitles-Detail 2 3 2 4 2 2 2 2" xfId="29066"/>
    <cellStyle name="RowTitles-Detail 2 3 2 4 2 2 2 2 2" xfId="29067"/>
    <cellStyle name="RowTitles-Detail 2 3 2 4 2 2 2 3" xfId="29068"/>
    <cellStyle name="RowTitles-Detail 2 3 2 4 2 2 3" xfId="29069"/>
    <cellStyle name="RowTitles-Detail 2 3 2 4 2 2 3 2" xfId="29070"/>
    <cellStyle name="RowTitles-Detail 2 3 2 4 2 2 3 2 2" xfId="29071"/>
    <cellStyle name="RowTitles-Detail 2 3 2 4 2 2 4" xfId="29072"/>
    <cellStyle name="RowTitles-Detail 2 3 2 4 2 2 4 2" xfId="29073"/>
    <cellStyle name="RowTitles-Detail 2 3 2 4 2 2 5" xfId="29074"/>
    <cellStyle name="RowTitles-Detail 2 3 2 4 2 3" xfId="29075"/>
    <cellStyle name="RowTitles-Detail 2 3 2 4 2 3 2" xfId="29076"/>
    <cellStyle name="RowTitles-Detail 2 3 2 4 2 3 2 2" xfId="29077"/>
    <cellStyle name="RowTitles-Detail 2 3 2 4 2 3 2 2 2" xfId="29078"/>
    <cellStyle name="RowTitles-Detail 2 3 2 4 2 3 2 3" xfId="29079"/>
    <cellStyle name="RowTitles-Detail 2 3 2 4 2 3 3" xfId="29080"/>
    <cellStyle name="RowTitles-Detail 2 3 2 4 2 3 3 2" xfId="29081"/>
    <cellStyle name="RowTitles-Detail 2 3 2 4 2 3 3 2 2" xfId="29082"/>
    <cellStyle name="RowTitles-Detail 2 3 2 4 2 3 4" xfId="29083"/>
    <cellStyle name="RowTitles-Detail 2 3 2 4 2 3 4 2" xfId="29084"/>
    <cellStyle name="RowTitles-Detail 2 3 2 4 2 3 5" xfId="29085"/>
    <cellStyle name="RowTitles-Detail 2 3 2 4 2 4" xfId="29086"/>
    <cellStyle name="RowTitles-Detail 2 3 2 4 2 4 2" xfId="29087"/>
    <cellStyle name="RowTitles-Detail 2 3 2 4 2 5" xfId="29088"/>
    <cellStyle name="RowTitles-Detail 2 3 2 4 2 5 2" xfId="29089"/>
    <cellStyle name="RowTitles-Detail 2 3 2 4 2 5 2 2" xfId="29090"/>
    <cellStyle name="RowTitles-Detail 2 3 2 4 2 5 3" xfId="29091"/>
    <cellStyle name="RowTitles-Detail 2 3 2 4 2 6" xfId="29092"/>
    <cellStyle name="RowTitles-Detail 2 3 2 4 2 6 2" xfId="29093"/>
    <cellStyle name="RowTitles-Detail 2 3 2 4 2 6 2 2" xfId="29094"/>
    <cellStyle name="RowTitles-Detail 2 3 2 4 2 7" xfId="29095"/>
    <cellStyle name="RowTitles-Detail 2 3 2 4 2 7 2" xfId="29096"/>
    <cellStyle name="RowTitles-Detail 2 3 2 4 2 8" xfId="29097"/>
    <cellStyle name="RowTitles-Detail 2 3 2 4 3" xfId="29098"/>
    <cellStyle name="RowTitles-Detail 2 3 2 4 3 2" xfId="29099"/>
    <cellStyle name="RowTitles-Detail 2 3 2 4 3 2 2" xfId="29100"/>
    <cellStyle name="RowTitles-Detail 2 3 2 4 3 2 2 2" xfId="29101"/>
    <cellStyle name="RowTitles-Detail 2 3 2 4 3 2 2 2 2" xfId="29102"/>
    <cellStyle name="RowTitles-Detail 2 3 2 4 3 2 2 3" xfId="29103"/>
    <cellStyle name="RowTitles-Detail 2 3 2 4 3 2 3" xfId="29104"/>
    <cellStyle name="RowTitles-Detail 2 3 2 4 3 2 3 2" xfId="29105"/>
    <cellStyle name="RowTitles-Detail 2 3 2 4 3 2 3 2 2" xfId="29106"/>
    <cellStyle name="RowTitles-Detail 2 3 2 4 3 2 4" xfId="29107"/>
    <cellStyle name="RowTitles-Detail 2 3 2 4 3 2 4 2" xfId="29108"/>
    <cellStyle name="RowTitles-Detail 2 3 2 4 3 2 5" xfId="29109"/>
    <cellStyle name="RowTitles-Detail 2 3 2 4 3 3" xfId="29110"/>
    <cellStyle name="RowTitles-Detail 2 3 2 4 3 3 2" xfId="29111"/>
    <cellStyle name="RowTitles-Detail 2 3 2 4 3 3 2 2" xfId="29112"/>
    <cellStyle name="RowTitles-Detail 2 3 2 4 3 3 2 2 2" xfId="29113"/>
    <cellStyle name="RowTitles-Detail 2 3 2 4 3 3 2 3" xfId="29114"/>
    <cellStyle name="RowTitles-Detail 2 3 2 4 3 3 3" xfId="29115"/>
    <cellStyle name="RowTitles-Detail 2 3 2 4 3 3 3 2" xfId="29116"/>
    <cellStyle name="RowTitles-Detail 2 3 2 4 3 3 3 2 2" xfId="29117"/>
    <cellStyle name="RowTitles-Detail 2 3 2 4 3 3 4" xfId="29118"/>
    <cellStyle name="RowTitles-Detail 2 3 2 4 3 3 4 2" xfId="29119"/>
    <cellStyle name="RowTitles-Detail 2 3 2 4 3 3 5" xfId="29120"/>
    <cellStyle name="RowTitles-Detail 2 3 2 4 3 4" xfId="29121"/>
    <cellStyle name="RowTitles-Detail 2 3 2 4 3 4 2" xfId="29122"/>
    <cellStyle name="RowTitles-Detail 2 3 2 4 3 5" xfId="29123"/>
    <cellStyle name="RowTitles-Detail 2 3 2 4 3 5 2" xfId="29124"/>
    <cellStyle name="RowTitles-Detail 2 3 2 4 3 5 2 2" xfId="29125"/>
    <cellStyle name="RowTitles-Detail 2 3 2 4 4" xfId="29126"/>
    <cellStyle name="RowTitles-Detail 2 3 2 4 4 2" xfId="29127"/>
    <cellStyle name="RowTitles-Detail 2 3 2 4 4 2 2" xfId="29128"/>
    <cellStyle name="RowTitles-Detail 2 3 2 4 4 2 2 2" xfId="29129"/>
    <cellStyle name="RowTitles-Detail 2 3 2 4 4 2 2 2 2" xfId="29130"/>
    <cellStyle name="RowTitles-Detail 2 3 2 4 4 2 2 3" xfId="29131"/>
    <cellStyle name="RowTitles-Detail 2 3 2 4 4 2 3" xfId="29132"/>
    <cellStyle name="RowTitles-Detail 2 3 2 4 4 2 3 2" xfId="29133"/>
    <cellStyle name="RowTitles-Detail 2 3 2 4 4 2 3 2 2" xfId="29134"/>
    <cellStyle name="RowTitles-Detail 2 3 2 4 4 2 4" xfId="29135"/>
    <cellStyle name="RowTitles-Detail 2 3 2 4 4 2 4 2" xfId="29136"/>
    <cellStyle name="RowTitles-Detail 2 3 2 4 4 2 5" xfId="29137"/>
    <cellStyle name="RowTitles-Detail 2 3 2 4 4 3" xfId="29138"/>
    <cellStyle name="RowTitles-Detail 2 3 2 4 4 3 2" xfId="29139"/>
    <cellStyle name="RowTitles-Detail 2 3 2 4 4 3 2 2" xfId="29140"/>
    <cellStyle name="RowTitles-Detail 2 3 2 4 4 3 2 2 2" xfId="29141"/>
    <cellStyle name="RowTitles-Detail 2 3 2 4 4 3 2 3" xfId="29142"/>
    <cellStyle name="RowTitles-Detail 2 3 2 4 4 3 3" xfId="29143"/>
    <cellStyle name="RowTitles-Detail 2 3 2 4 4 3 3 2" xfId="29144"/>
    <cellStyle name="RowTitles-Detail 2 3 2 4 4 3 3 2 2" xfId="29145"/>
    <cellStyle name="RowTitles-Detail 2 3 2 4 4 3 4" xfId="29146"/>
    <cellStyle name="RowTitles-Detail 2 3 2 4 4 3 4 2" xfId="29147"/>
    <cellStyle name="RowTitles-Detail 2 3 2 4 4 3 5" xfId="29148"/>
    <cellStyle name="RowTitles-Detail 2 3 2 4 4 4" xfId="29149"/>
    <cellStyle name="RowTitles-Detail 2 3 2 4 4 4 2" xfId="29150"/>
    <cellStyle name="RowTitles-Detail 2 3 2 4 4 4 2 2" xfId="29151"/>
    <cellStyle name="RowTitles-Detail 2 3 2 4 4 4 3" xfId="29152"/>
    <cellStyle name="RowTitles-Detail 2 3 2 4 4 5" xfId="29153"/>
    <cellStyle name="RowTitles-Detail 2 3 2 4 4 5 2" xfId="29154"/>
    <cellStyle name="RowTitles-Detail 2 3 2 4 4 5 2 2" xfId="29155"/>
    <cellStyle name="RowTitles-Detail 2 3 2 4 4 6" xfId="29156"/>
    <cellStyle name="RowTitles-Detail 2 3 2 4 4 6 2" xfId="29157"/>
    <cellStyle name="RowTitles-Detail 2 3 2 4 4 7" xfId="29158"/>
    <cellStyle name="RowTitles-Detail 2 3 2 4 5" xfId="29159"/>
    <cellStyle name="RowTitles-Detail 2 3 2 4 5 2" xfId="29160"/>
    <cellStyle name="RowTitles-Detail 2 3 2 4 5 2 2" xfId="29161"/>
    <cellStyle name="RowTitles-Detail 2 3 2 4 5 2 2 2" xfId="29162"/>
    <cellStyle name="RowTitles-Detail 2 3 2 4 5 2 2 2 2" xfId="29163"/>
    <cellStyle name="RowTitles-Detail 2 3 2 4 5 2 2 3" xfId="29164"/>
    <cellStyle name="RowTitles-Detail 2 3 2 4 5 2 3" xfId="29165"/>
    <cellStyle name="RowTitles-Detail 2 3 2 4 5 2 3 2" xfId="29166"/>
    <cellStyle name="RowTitles-Detail 2 3 2 4 5 2 3 2 2" xfId="29167"/>
    <cellStyle name="RowTitles-Detail 2 3 2 4 5 2 4" xfId="29168"/>
    <cellStyle name="RowTitles-Detail 2 3 2 4 5 2 4 2" xfId="29169"/>
    <cellStyle name="RowTitles-Detail 2 3 2 4 5 2 5" xfId="29170"/>
    <cellStyle name="RowTitles-Detail 2 3 2 4 5 3" xfId="29171"/>
    <cellStyle name="RowTitles-Detail 2 3 2 4 5 3 2" xfId="29172"/>
    <cellStyle name="RowTitles-Detail 2 3 2 4 5 3 2 2" xfId="29173"/>
    <cellStyle name="RowTitles-Detail 2 3 2 4 5 3 2 2 2" xfId="29174"/>
    <cellStyle name="RowTitles-Detail 2 3 2 4 5 3 2 3" xfId="29175"/>
    <cellStyle name="RowTitles-Detail 2 3 2 4 5 3 3" xfId="29176"/>
    <cellStyle name="RowTitles-Detail 2 3 2 4 5 3 3 2" xfId="29177"/>
    <cellStyle name="RowTitles-Detail 2 3 2 4 5 3 3 2 2" xfId="29178"/>
    <cellStyle name="RowTitles-Detail 2 3 2 4 5 3 4" xfId="29179"/>
    <cellStyle name="RowTitles-Detail 2 3 2 4 5 3 4 2" xfId="29180"/>
    <cellStyle name="RowTitles-Detail 2 3 2 4 5 3 5" xfId="29181"/>
    <cellStyle name="RowTitles-Detail 2 3 2 4 5 4" xfId="29182"/>
    <cellStyle name="RowTitles-Detail 2 3 2 4 5 4 2" xfId="29183"/>
    <cellStyle name="RowTitles-Detail 2 3 2 4 5 4 2 2" xfId="29184"/>
    <cellStyle name="RowTitles-Detail 2 3 2 4 5 4 3" xfId="29185"/>
    <cellStyle name="RowTitles-Detail 2 3 2 4 5 5" xfId="29186"/>
    <cellStyle name="RowTitles-Detail 2 3 2 4 5 5 2" xfId="29187"/>
    <cellStyle name="RowTitles-Detail 2 3 2 4 5 5 2 2" xfId="29188"/>
    <cellStyle name="RowTitles-Detail 2 3 2 4 5 6" xfId="29189"/>
    <cellStyle name="RowTitles-Detail 2 3 2 4 5 6 2" xfId="29190"/>
    <cellStyle name="RowTitles-Detail 2 3 2 4 5 7" xfId="29191"/>
    <cellStyle name="RowTitles-Detail 2 3 2 4 6" xfId="29192"/>
    <cellStyle name="RowTitles-Detail 2 3 2 4 6 2" xfId="29193"/>
    <cellStyle name="RowTitles-Detail 2 3 2 4 6 2 2" xfId="29194"/>
    <cellStyle name="RowTitles-Detail 2 3 2 4 6 2 2 2" xfId="29195"/>
    <cellStyle name="RowTitles-Detail 2 3 2 4 6 2 2 2 2" xfId="29196"/>
    <cellStyle name="RowTitles-Detail 2 3 2 4 6 2 2 3" xfId="29197"/>
    <cellStyle name="RowTitles-Detail 2 3 2 4 6 2 3" xfId="29198"/>
    <cellStyle name="RowTitles-Detail 2 3 2 4 6 2 3 2" xfId="29199"/>
    <cellStyle name="RowTitles-Detail 2 3 2 4 6 2 3 2 2" xfId="29200"/>
    <cellStyle name="RowTitles-Detail 2 3 2 4 6 2 4" xfId="29201"/>
    <cellStyle name="RowTitles-Detail 2 3 2 4 6 2 4 2" xfId="29202"/>
    <cellStyle name="RowTitles-Detail 2 3 2 4 6 2 5" xfId="29203"/>
    <cellStyle name="RowTitles-Detail 2 3 2 4 6 3" xfId="29204"/>
    <cellStyle name="RowTitles-Detail 2 3 2 4 6 3 2" xfId="29205"/>
    <cellStyle name="RowTitles-Detail 2 3 2 4 6 3 2 2" xfId="29206"/>
    <cellStyle name="RowTitles-Detail 2 3 2 4 6 3 2 2 2" xfId="29207"/>
    <cellStyle name="RowTitles-Detail 2 3 2 4 6 3 2 3" xfId="29208"/>
    <cellStyle name="RowTitles-Detail 2 3 2 4 6 3 3" xfId="29209"/>
    <cellStyle name="RowTitles-Detail 2 3 2 4 6 3 3 2" xfId="29210"/>
    <cellStyle name="RowTitles-Detail 2 3 2 4 6 3 3 2 2" xfId="29211"/>
    <cellStyle name="RowTitles-Detail 2 3 2 4 6 3 4" xfId="29212"/>
    <cellStyle name="RowTitles-Detail 2 3 2 4 6 3 4 2" xfId="29213"/>
    <cellStyle name="RowTitles-Detail 2 3 2 4 6 3 5" xfId="29214"/>
    <cellStyle name="RowTitles-Detail 2 3 2 4 6 4" xfId="29215"/>
    <cellStyle name="RowTitles-Detail 2 3 2 4 6 4 2" xfId="29216"/>
    <cellStyle name="RowTitles-Detail 2 3 2 4 6 4 2 2" xfId="29217"/>
    <cellStyle name="RowTitles-Detail 2 3 2 4 6 4 3" xfId="29218"/>
    <cellStyle name="RowTitles-Detail 2 3 2 4 6 5" xfId="29219"/>
    <cellStyle name="RowTitles-Detail 2 3 2 4 6 5 2" xfId="29220"/>
    <cellStyle name="RowTitles-Detail 2 3 2 4 6 5 2 2" xfId="29221"/>
    <cellStyle name="RowTitles-Detail 2 3 2 4 6 6" xfId="29222"/>
    <cellStyle name="RowTitles-Detail 2 3 2 4 6 6 2" xfId="29223"/>
    <cellStyle name="RowTitles-Detail 2 3 2 4 6 7" xfId="29224"/>
    <cellStyle name="RowTitles-Detail 2 3 2 4 7" xfId="29225"/>
    <cellStyle name="RowTitles-Detail 2 3 2 4 7 2" xfId="29226"/>
    <cellStyle name="RowTitles-Detail 2 3 2 4 7 2 2" xfId="29227"/>
    <cellStyle name="RowTitles-Detail 2 3 2 4 7 2 2 2" xfId="29228"/>
    <cellStyle name="RowTitles-Detail 2 3 2 4 7 2 3" xfId="29229"/>
    <cellStyle name="RowTitles-Detail 2 3 2 4 7 3" xfId="29230"/>
    <cellStyle name="RowTitles-Detail 2 3 2 4 7 3 2" xfId="29231"/>
    <cellStyle name="RowTitles-Detail 2 3 2 4 7 3 2 2" xfId="29232"/>
    <cellStyle name="RowTitles-Detail 2 3 2 4 7 4" xfId="29233"/>
    <cellStyle name="RowTitles-Detail 2 3 2 4 7 4 2" xfId="29234"/>
    <cellStyle name="RowTitles-Detail 2 3 2 4 7 5" xfId="29235"/>
    <cellStyle name="RowTitles-Detail 2 3 2 4 8" xfId="29236"/>
    <cellStyle name="RowTitles-Detail 2 3 2 4 8 2" xfId="29237"/>
    <cellStyle name="RowTitles-Detail 2 3 2 4 8 2 2" xfId="29238"/>
    <cellStyle name="RowTitles-Detail 2 3 2 4 8 2 2 2" xfId="29239"/>
    <cellStyle name="RowTitles-Detail 2 3 2 4 8 2 3" xfId="29240"/>
    <cellStyle name="RowTitles-Detail 2 3 2 4 8 3" xfId="29241"/>
    <cellStyle name="RowTitles-Detail 2 3 2 4 8 3 2" xfId="29242"/>
    <cellStyle name="RowTitles-Detail 2 3 2 4 8 3 2 2" xfId="29243"/>
    <cellStyle name="RowTitles-Detail 2 3 2 4 8 4" xfId="29244"/>
    <cellStyle name="RowTitles-Detail 2 3 2 4 8 4 2" xfId="29245"/>
    <cellStyle name="RowTitles-Detail 2 3 2 4 8 5" xfId="29246"/>
    <cellStyle name="RowTitles-Detail 2 3 2 4 9" xfId="29247"/>
    <cellStyle name="RowTitles-Detail 2 3 2 4 9 2" xfId="29248"/>
    <cellStyle name="RowTitles-Detail 2 3 2 4 9 2 2" xfId="29249"/>
    <cellStyle name="RowTitles-Detail 2 3 2 4_STUD aligned by INSTIT" xfId="29250"/>
    <cellStyle name="RowTitles-Detail 2 3 2 5" xfId="29251"/>
    <cellStyle name="RowTitles-Detail 2 3 2 5 2" xfId="29252"/>
    <cellStyle name="RowTitles-Detail 2 3 2 5 2 2" xfId="29253"/>
    <cellStyle name="RowTitles-Detail 2 3 2 5 2 2 2" xfId="29254"/>
    <cellStyle name="RowTitles-Detail 2 3 2 5 2 2 2 2" xfId="29255"/>
    <cellStyle name="RowTitles-Detail 2 3 2 5 2 2 2 2 2" xfId="29256"/>
    <cellStyle name="RowTitles-Detail 2 3 2 5 2 2 2 3" xfId="29257"/>
    <cellStyle name="RowTitles-Detail 2 3 2 5 2 2 3" xfId="29258"/>
    <cellStyle name="RowTitles-Detail 2 3 2 5 2 2 3 2" xfId="29259"/>
    <cellStyle name="RowTitles-Detail 2 3 2 5 2 2 3 2 2" xfId="29260"/>
    <cellStyle name="RowTitles-Detail 2 3 2 5 2 2 4" xfId="29261"/>
    <cellStyle name="RowTitles-Detail 2 3 2 5 2 2 4 2" xfId="29262"/>
    <cellStyle name="RowTitles-Detail 2 3 2 5 2 2 5" xfId="29263"/>
    <cellStyle name="RowTitles-Detail 2 3 2 5 2 3" xfId="29264"/>
    <cellStyle name="RowTitles-Detail 2 3 2 5 2 3 2" xfId="29265"/>
    <cellStyle name="RowTitles-Detail 2 3 2 5 2 3 2 2" xfId="29266"/>
    <cellStyle name="RowTitles-Detail 2 3 2 5 2 3 2 2 2" xfId="29267"/>
    <cellStyle name="RowTitles-Detail 2 3 2 5 2 3 2 3" xfId="29268"/>
    <cellStyle name="RowTitles-Detail 2 3 2 5 2 3 3" xfId="29269"/>
    <cellStyle name="RowTitles-Detail 2 3 2 5 2 3 3 2" xfId="29270"/>
    <cellStyle name="RowTitles-Detail 2 3 2 5 2 3 3 2 2" xfId="29271"/>
    <cellStyle name="RowTitles-Detail 2 3 2 5 2 3 4" xfId="29272"/>
    <cellStyle name="RowTitles-Detail 2 3 2 5 2 3 4 2" xfId="29273"/>
    <cellStyle name="RowTitles-Detail 2 3 2 5 2 3 5" xfId="29274"/>
    <cellStyle name="RowTitles-Detail 2 3 2 5 2 4" xfId="29275"/>
    <cellStyle name="RowTitles-Detail 2 3 2 5 2 4 2" xfId="29276"/>
    <cellStyle name="RowTitles-Detail 2 3 2 5 2 5" xfId="29277"/>
    <cellStyle name="RowTitles-Detail 2 3 2 5 2 5 2" xfId="29278"/>
    <cellStyle name="RowTitles-Detail 2 3 2 5 2 5 2 2" xfId="29279"/>
    <cellStyle name="RowTitles-Detail 2 3 2 5 2 5 3" xfId="29280"/>
    <cellStyle name="RowTitles-Detail 2 3 2 5 2 6" xfId="29281"/>
    <cellStyle name="RowTitles-Detail 2 3 2 5 2 6 2" xfId="29282"/>
    <cellStyle name="RowTitles-Detail 2 3 2 5 2 6 2 2" xfId="29283"/>
    <cellStyle name="RowTitles-Detail 2 3 2 5 3" xfId="29284"/>
    <cellStyle name="RowTitles-Detail 2 3 2 5 3 2" xfId="29285"/>
    <cellStyle name="RowTitles-Detail 2 3 2 5 3 2 2" xfId="29286"/>
    <cellStyle name="RowTitles-Detail 2 3 2 5 3 2 2 2" xfId="29287"/>
    <cellStyle name="RowTitles-Detail 2 3 2 5 3 2 2 2 2" xfId="29288"/>
    <cellStyle name="RowTitles-Detail 2 3 2 5 3 2 2 3" xfId="29289"/>
    <cellStyle name="RowTitles-Detail 2 3 2 5 3 2 3" xfId="29290"/>
    <cellStyle name="RowTitles-Detail 2 3 2 5 3 2 3 2" xfId="29291"/>
    <cellStyle name="RowTitles-Detail 2 3 2 5 3 2 3 2 2" xfId="29292"/>
    <cellStyle name="RowTitles-Detail 2 3 2 5 3 2 4" xfId="29293"/>
    <cellStyle name="RowTitles-Detail 2 3 2 5 3 2 4 2" xfId="29294"/>
    <cellStyle name="RowTitles-Detail 2 3 2 5 3 2 5" xfId="29295"/>
    <cellStyle name="RowTitles-Detail 2 3 2 5 3 3" xfId="29296"/>
    <cellStyle name="RowTitles-Detail 2 3 2 5 3 3 2" xfId="29297"/>
    <cellStyle name="RowTitles-Detail 2 3 2 5 3 3 2 2" xfId="29298"/>
    <cellStyle name="RowTitles-Detail 2 3 2 5 3 3 2 2 2" xfId="29299"/>
    <cellStyle name="RowTitles-Detail 2 3 2 5 3 3 2 3" xfId="29300"/>
    <cellStyle name="RowTitles-Detail 2 3 2 5 3 3 3" xfId="29301"/>
    <cellStyle name="RowTitles-Detail 2 3 2 5 3 3 3 2" xfId="29302"/>
    <cellStyle name="RowTitles-Detail 2 3 2 5 3 3 3 2 2" xfId="29303"/>
    <cellStyle name="RowTitles-Detail 2 3 2 5 3 3 4" xfId="29304"/>
    <cellStyle name="RowTitles-Detail 2 3 2 5 3 3 4 2" xfId="29305"/>
    <cellStyle name="RowTitles-Detail 2 3 2 5 3 3 5" xfId="29306"/>
    <cellStyle name="RowTitles-Detail 2 3 2 5 3 4" xfId="29307"/>
    <cellStyle name="RowTitles-Detail 2 3 2 5 3 4 2" xfId="29308"/>
    <cellStyle name="RowTitles-Detail 2 3 2 5 3 5" xfId="29309"/>
    <cellStyle name="RowTitles-Detail 2 3 2 5 3 5 2" xfId="29310"/>
    <cellStyle name="RowTitles-Detail 2 3 2 5 3 5 2 2" xfId="29311"/>
    <cellStyle name="RowTitles-Detail 2 3 2 5 3 6" xfId="29312"/>
    <cellStyle name="RowTitles-Detail 2 3 2 5 3 6 2" xfId="29313"/>
    <cellStyle name="RowTitles-Detail 2 3 2 5 3 7" xfId="29314"/>
    <cellStyle name="RowTitles-Detail 2 3 2 5 4" xfId="29315"/>
    <cellStyle name="RowTitles-Detail 2 3 2 5 4 2" xfId="29316"/>
    <cellStyle name="RowTitles-Detail 2 3 2 5 4 2 2" xfId="29317"/>
    <cellStyle name="RowTitles-Detail 2 3 2 5 4 2 2 2" xfId="29318"/>
    <cellStyle name="RowTitles-Detail 2 3 2 5 4 2 2 2 2" xfId="29319"/>
    <cellStyle name="RowTitles-Detail 2 3 2 5 4 2 2 3" xfId="29320"/>
    <cellStyle name="RowTitles-Detail 2 3 2 5 4 2 3" xfId="29321"/>
    <cellStyle name="RowTitles-Detail 2 3 2 5 4 2 3 2" xfId="29322"/>
    <cellStyle name="RowTitles-Detail 2 3 2 5 4 2 3 2 2" xfId="29323"/>
    <cellStyle name="RowTitles-Detail 2 3 2 5 4 2 4" xfId="29324"/>
    <cellStyle name="RowTitles-Detail 2 3 2 5 4 2 4 2" xfId="29325"/>
    <cellStyle name="RowTitles-Detail 2 3 2 5 4 2 5" xfId="29326"/>
    <cellStyle name="RowTitles-Detail 2 3 2 5 4 3" xfId="29327"/>
    <cellStyle name="RowTitles-Detail 2 3 2 5 4 3 2" xfId="29328"/>
    <cellStyle name="RowTitles-Detail 2 3 2 5 4 3 2 2" xfId="29329"/>
    <cellStyle name="RowTitles-Detail 2 3 2 5 4 3 2 2 2" xfId="29330"/>
    <cellStyle name="RowTitles-Detail 2 3 2 5 4 3 2 3" xfId="29331"/>
    <cellStyle name="RowTitles-Detail 2 3 2 5 4 3 3" xfId="29332"/>
    <cellStyle name="RowTitles-Detail 2 3 2 5 4 3 3 2" xfId="29333"/>
    <cellStyle name="RowTitles-Detail 2 3 2 5 4 3 3 2 2" xfId="29334"/>
    <cellStyle name="RowTitles-Detail 2 3 2 5 4 3 4" xfId="29335"/>
    <cellStyle name="RowTitles-Detail 2 3 2 5 4 3 4 2" xfId="29336"/>
    <cellStyle name="RowTitles-Detail 2 3 2 5 4 3 5" xfId="29337"/>
    <cellStyle name="RowTitles-Detail 2 3 2 5 4 4" xfId="29338"/>
    <cellStyle name="RowTitles-Detail 2 3 2 5 4 4 2" xfId="29339"/>
    <cellStyle name="RowTitles-Detail 2 3 2 5 4 5" xfId="29340"/>
    <cellStyle name="RowTitles-Detail 2 3 2 5 4 5 2" xfId="29341"/>
    <cellStyle name="RowTitles-Detail 2 3 2 5 4 5 2 2" xfId="29342"/>
    <cellStyle name="RowTitles-Detail 2 3 2 5 4 5 3" xfId="29343"/>
    <cellStyle name="RowTitles-Detail 2 3 2 5 4 6" xfId="29344"/>
    <cellStyle name="RowTitles-Detail 2 3 2 5 4 6 2" xfId="29345"/>
    <cellStyle name="RowTitles-Detail 2 3 2 5 4 6 2 2" xfId="29346"/>
    <cellStyle name="RowTitles-Detail 2 3 2 5 4 7" xfId="29347"/>
    <cellStyle name="RowTitles-Detail 2 3 2 5 4 7 2" xfId="29348"/>
    <cellStyle name="RowTitles-Detail 2 3 2 5 4 8" xfId="29349"/>
    <cellStyle name="RowTitles-Detail 2 3 2 5 5" xfId="29350"/>
    <cellStyle name="RowTitles-Detail 2 3 2 5 5 2" xfId="29351"/>
    <cellStyle name="RowTitles-Detail 2 3 2 5 5 2 2" xfId="29352"/>
    <cellStyle name="RowTitles-Detail 2 3 2 5 5 2 2 2" xfId="29353"/>
    <cellStyle name="RowTitles-Detail 2 3 2 5 5 2 2 2 2" xfId="29354"/>
    <cellStyle name="RowTitles-Detail 2 3 2 5 5 2 2 3" xfId="29355"/>
    <cellStyle name="RowTitles-Detail 2 3 2 5 5 2 3" xfId="29356"/>
    <cellStyle name="RowTitles-Detail 2 3 2 5 5 2 3 2" xfId="29357"/>
    <cellStyle name="RowTitles-Detail 2 3 2 5 5 2 3 2 2" xfId="29358"/>
    <cellStyle name="RowTitles-Detail 2 3 2 5 5 2 4" xfId="29359"/>
    <cellStyle name="RowTitles-Detail 2 3 2 5 5 2 4 2" xfId="29360"/>
    <cellStyle name="RowTitles-Detail 2 3 2 5 5 2 5" xfId="29361"/>
    <cellStyle name="RowTitles-Detail 2 3 2 5 5 3" xfId="29362"/>
    <cellStyle name="RowTitles-Detail 2 3 2 5 5 3 2" xfId="29363"/>
    <cellStyle name="RowTitles-Detail 2 3 2 5 5 3 2 2" xfId="29364"/>
    <cellStyle name="RowTitles-Detail 2 3 2 5 5 3 2 2 2" xfId="29365"/>
    <cellStyle name="RowTitles-Detail 2 3 2 5 5 3 2 3" xfId="29366"/>
    <cellStyle name="RowTitles-Detail 2 3 2 5 5 3 3" xfId="29367"/>
    <cellStyle name="RowTitles-Detail 2 3 2 5 5 3 3 2" xfId="29368"/>
    <cellStyle name="RowTitles-Detail 2 3 2 5 5 3 3 2 2" xfId="29369"/>
    <cellStyle name="RowTitles-Detail 2 3 2 5 5 3 4" xfId="29370"/>
    <cellStyle name="RowTitles-Detail 2 3 2 5 5 3 4 2" xfId="29371"/>
    <cellStyle name="RowTitles-Detail 2 3 2 5 5 3 5" xfId="29372"/>
    <cellStyle name="RowTitles-Detail 2 3 2 5 5 4" xfId="29373"/>
    <cellStyle name="RowTitles-Detail 2 3 2 5 5 4 2" xfId="29374"/>
    <cellStyle name="RowTitles-Detail 2 3 2 5 5 4 2 2" xfId="29375"/>
    <cellStyle name="RowTitles-Detail 2 3 2 5 5 4 3" xfId="29376"/>
    <cellStyle name="RowTitles-Detail 2 3 2 5 5 5" xfId="29377"/>
    <cellStyle name="RowTitles-Detail 2 3 2 5 5 5 2" xfId="29378"/>
    <cellStyle name="RowTitles-Detail 2 3 2 5 5 5 2 2" xfId="29379"/>
    <cellStyle name="RowTitles-Detail 2 3 2 5 5 6" xfId="29380"/>
    <cellStyle name="RowTitles-Detail 2 3 2 5 5 6 2" xfId="29381"/>
    <cellStyle name="RowTitles-Detail 2 3 2 5 5 7" xfId="29382"/>
    <cellStyle name="RowTitles-Detail 2 3 2 5 6" xfId="29383"/>
    <cellStyle name="RowTitles-Detail 2 3 2 5 6 2" xfId="29384"/>
    <cellStyle name="RowTitles-Detail 2 3 2 5 6 2 2" xfId="29385"/>
    <cellStyle name="RowTitles-Detail 2 3 2 5 6 2 2 2" xfId="29386"/>
    <cellStyle name="RowTitles-Detail 2 3 2 5 6 2 2 2 2" xfId="29387"/>
    <cellStyle name="RowTitles-Detail 2 3 2 5 6 2 2 3" xfId="29388"/>
    <cellStyle name="RowTitles-Detail 2 3 2 5 6 2 3" xfId="29389"/>
    <cellStyle name="RowTitles-Detail 2 3 2 5 6 2 3 2" xfId="29390"/>
    <cellStyle name="RowTitles-Detail 2 3 2 5 6 2 3 2 2" xfId="29391"/>
    <cellStyle name="RowTitles-Detail 2 3 2 5 6 2 4" xfId="29392"/>
    <cellStyle name="RowTitles-Detail 2 3 2 5 6 2 4 2" xfId="29393"/>
    <cellStyle name="RowTitles-Detail 2 3 2 5 6 2 5" xfId="29394"/>
    <cellStyle name="RowTitles-Detail 2 3 2 5 6 3" xfId="29395"/>
    <cellStyle name="RowTitles-Detail 2 3 2 5 6 3 2" xfId="29396"/>
    <cellStyle name="RowTitles-Detail 2 3 2 5 6 3 2 2" xfId="29397"/>
    <cellStyle name="RowTitles-Detail 2 3 2 5 6 3 2 2 2" xfId="29398"/>
    <cellStyle name="RowTitles-Detail 2 3 2 5 6 3 2 3" xfId="29399"/>
    <cellStyle name="RowTitles-Detail 2 3 2 5 6 3 3" xfId="29400"/>
    <cellStyle name="RowTitles-Detail 2 3 2 5 6 3 3 2" xfId="29401"/>
    <cellStyle name="RowTitles-Detail 2 3 2 5 6 3 3 2 2" xfId="29402"/>
    <cellStyle name="RowTitles-Detail 2 3 2 5 6 3 4" xfId="29403"/>
    <cellStyle name="RowTitles-Detail 2 3 2 5 6 3 4 2" xfId="29404"/>
    <cellStyle name="RowTitles-Detail 2 3 2 5 6 3 5" xfId="29405"/>
    <cellStyle name="RowTitles-Detail 2 3 2 5 6 4" xfId="29406"/>
    <cellStyle name="RowTitles-Detail 2 3 2 5 6 4 2" xfId="29407"/>
    <cellStyle name="RowTitles-Detail 2 3 2 5 6 4 2 2" xfId="29408"/>
    <cellStyle name="RowTitles-Detail 2 3 2 5 6 4 3" xfId="29409"/>
    <cellStyle name="RowTitles-Detail 2 3 2 5 6 5" xfId="29410"/>
    <cellStyle name="RowTitles-Detail 2 3 2 5 6 5 2" xfId="29411"/>
    <cellStyle name="RowTitles-Detail 2 3 2 5 6 5 2 2" xfId="29412"/>
    <cellStyle name="RowTitles-Detail 2 3 2 5 6 6" xfId="29413"/>
    <cellStyle name="RowTitles-Detail 2 3 2 5 6 6 2" xfId="29414"/>
    <cellStyle name="RowTitles-Detail 2 3 2 5 6 7" xfId="29415"/>
    <cellStyle name="RowTitles-Detail 2 3 2 5 7" xfId="29416"/>
    <cellStyle name="RowTitles-Detail 2 3 2 5 7 2" xfId="29417"/>
    <cellStyle name="RowTitles-Detail 2 3 2 5 7 2 2" xfId="29418"/>
    <cellStyle name="RowTitles-Detail 2 3 2 5 7 2 2 2" xfId="29419"/>
    <cellStyle name="RowTitles-Detail 2 3 2 5 7 2 3" xfId="29420"/>
    <cellStyle name="RowTitles-Detail 2 3 2 5 7 3" xfId="29421"/>
    <cellStyle name="RowTitles-Detail 2 3 2 5 7 3 2" xfId="29422"/>
    <cellStyle name="RowTitles-Detail 2 3 2 5 7 3 2 2" xfId="29423"/>
    <cellStyle name="RowTitles-Detail 2 3 2 5 7 4" xfId="29424"/>
    <cellStyle name="RowTitles-Detail 2 3 2 5 7 4 2" xfId="29425"/>
    <cellStyle name="RowTitles-Detail 2 3 2 5 7 5" xfId="29426"/>
    <cellStyle name="RowTitles-Detail 2 3 2 5 8" xfId="29427"/>
    <cellStyle name="RowTitles-Detail 2 3 2 5 8 2" xfId="29428"/>
    <cellStyle name="RowTitles-Detail 2 3 2 5 9" xfId="29429"/>
    <cellStyle name="RowTitles-Detail 2 3 2 5 9 2" xfId="29430"/>
    <cellStyle name="RowTitles-Detail 2 3 2 5 9 2 2" xfId="29431"/>
    <cellStyle name="RowTitles-Detail 2 3 2 5_STUD aligned by INSTIT" xfId="29432"/>
    <cellStyle name="RowTitles-Detail 2 3 2 6" xfId="29433"/>
    <cellStyle name="RowTitles-Detail 2 3 2 6 2" xfId="29434"/>
    <cellStyle name="RowTitles-Detail 2 3 2 6 2 2" xfId="29435"/>
    <cellStyle name="RowTitles-Detail 2 3 2 6 2 2 2" xfId="29436"/>
    <cellStyle name="RowTitles-Detail 2 3 2 6 2 2 2 2" xfId="29437"/>
    <cellStyle name="RowTitles-Detail 2 3 2 6 2 2 3" xfId="29438"/>
    <cellStyle name="RowTitles-Detail 2 3 2 6 2 3" xfId="29439"/>
    <cellStyle name="RowTitles-Detail 2 3 2 6 2 3 2" xfId="29440"/>
    <cellStyle name="RowTitles-Detail 2 3 2 6 2 3 2 2" xfId="29441"/>
    <cellStyle name="RowTitles-Detail 2 3 2 6 2 4" xfId="29442"/>
    <cellStyle name="RowTitles-Detail 2 3 2 6 2 4 2" xfId="29443"/>
    <cellStyle name="RowTitles-Detail 2 3 2 6 2 5" xfId="29444"/>
    <cellStyle name="RowTitles-Detail 2 3 2 6 3" xfId="29445"/>
    <cellStyle name="RowTitles-Detail 2 3 2 6 3 2" xfId="29446"/>
    <cellStyle name="RowTitles-Detail 2 3 2 6 3 2 2" xfId="29447"/>
    <cellStyle name="RowTitles-Detail 2 3 2 6 3 2 2 2" xfId="29448"/>
    <cellStyle name="RowTitles-Detail 2 3 2 6 3 2 3" xfId="29449"/>
    <cellStyle name="RowTitles-Detail 2 3 2 6 3 3" xfId="29450"/>
    <cellStyle name="RowTitles-Detail 2 3 2 6 3 3 2" xfId="29451"/>
    <cellStyle name="RowTitles-Detail 2 3 2 6 3 3 2 2" xfId="29452"/>
    <cellStyle name="RowTitles-Detail 2 3 2 6 3 4" xfId="29453"/>
    <cellStyle name="RowTitles-Detail 2 3 2 6 3 4 2" xfId="29454"/>
    <cellStyle name="RowTitles-Detail 2 3 2 6 3 5" xfId="29455"/>
    <cellStyle name="RowTitles-Detail 2 3 2 6 4" xfId="29456"/>
    <cellStyle name="RowTitles-Detail 2 3 2 6 4 2" xfId="29457"/>
    <cellStyle name="RowTitles-Detail 2 3 2 6 5" xfId="29458"/>
    <cellStyle name="RowTitles-Detail 2 3 2 6 5 2" xfId="29459"/>
    <cellStyle name="RowTitles-Detail 2 3 2 6 5 2 2" xfId="29460"/>
    <cellStyle name="RowTitles-Detail 2 3 2 6 5 3" xfId="29461"/>
    <cellStyle name="RowTitles-Detail 2 3 2 6 6" xfId="29462"/>
    <cellStyle name="RowTitles-Detail 2 3 2 6 6 2" xfId="29463"/>
    <cellStyle name="RowTitles-Detail 2 3 2 6 6 2 2" xfId="29464"/>
    <cellStyle name="RowTitles-Detail 2 3 2 7" xfId="29465"/>
    <cellStyle name="RowTitles-Detail 2 3 2 7 2" xfId="29466"/>
    <cellStyle name="RowTitles-Detail 2 3 2 7 2 2" xfId="29467"/>
    <cellStyle name="RowTitles-Detail 2 3 2 7 2 2 2" xfId="29468"/>
    <cellStyle name="RowTitles-Detail 2 3 2 7 2 2 2 2" xfId="29469"/>
    <cellStyle name="RowTitles-Detail 2 3 2 7 2 2 3" xfId="29470"/>
    <cellStyle name="RowTitles-Detail 2 3 2 7 2 3" xfId="29471"/>
    <cellStyle name="RowTitles-Detail 2 3 2 7 2 3 2" xfId="29472"/>
    <cellStyle name="RowTitles-Detail 2 3 2 7 2 3 2 2" xfId="29473"/>
    <cellStyle name="RowTitles-Detail 2 3 2 7 2 4" xfId="29474"/>
    <cellStyle name="RowTitles-Detail 2 3 2 7 2 4 2" xfId="29475"/>
    <cellStyle name="RowTitles-Detail 2 3 2 7 2 5" xfId="29476"/>
    <cellStyle name="RowTitles-Detail 2 3 2 7 3" xfId="29477"/>
    <cellStyle name="RowTitles-Detail 2 3 2 7 3 2" xfId="29478"/>
    <cellStyle name="RowTitles-Detail 2 3 2 7 3 2 2" xfId="29479"/>
    <cellStyle name="RowTitles-Detail 2 3 2 7 3 2 2 2" xfId="29480"/>
    <cellStyle name="RowTitles-Detail 2 3 2 7 3 2 3" xfId="29481"/>
    <cellStyle name="RowTitles-Detail 2 3 2 7 3 3" xfId="29482"/>
    <cellStyle name="RowTitles-Detail 2 3 2 7 3 3 2" xfId="29483"/>
    <cellStyle name="RowTitles-Detail 2 3 2 7 3 3 2 2" xfId="29484"/>
    <cellStyle name="RowTitles-Detail 2 3 2 7 3 4" xfId="29485"/>
    <cellStyle name="RowTitles-Detail 2 3 2 7 3 4 2" xfId="29486"/>
    <cellStyle name="RowTitles-Detail 2 3 2 7 3 5" xfId="29487"/>
    <cellStyle name="RowTitles-Detail 2 3 2 7 4" xfId="29488"/>
    <cellStyle name="RowTitles-Detail 2 3 2 7 4 2" xfId="29489"/>
    <cellStyle name="RowTitles-Detail 2 3 2 7 5" xfId="29490"/>
    <cellStyle name="RowTitles-Detail 2 3 2 7 5 2" xfId="29491"/>
    <cellStyle name="RowTitles-Detail 2 3 2 7 5 2 2" xfId="29492"/>
    <cellStyle name="RowTitles-Detail 2 3 2 7 6" xfId="29493"/>
    <cellStyle name="RowTitles-Detail 2 3 2 7 6 2" xfId="29494"/>
    <cellStyle name="RowTitles-Detail 2 3 2 7 7" xfId="29495"/>
    <cellStyle name="RowTitles-Detail 2 3 2 8" xfId="29496"/>
    <cellStyle name="RowTitles-Detail 2 3 2 8 2" xfId="29497"/>
    <cellStyle name="RowTitles-Detail 2 3 2 8 2 2" xfId="29498"/>
    <cellStyle name="RowTitles-Detail 2 3 2 8 2 2 2" xfId="29499"/>
    <cellStyle name="RowTitles-Detail 2 3 2 8 2 2 2 2" xfId="29500"/>
    <cellStyle name="RowTitles-Detail 2 3 2 8 2 2 3" xfId="29501"/>
    <cellStyle name="RowTitles-Detail 2 3 2 8 2 3" xfId="29502"/>
    <cellStyle name="RowTitles-Detail 2 3 2 8 2 3 2" xfId="29503"/>
    <cellStyle name="RowTitles-Detail 2 3 2 8 2 3 2 2" xfId="29504"/>
    <cellStyle name="RowTitles-Detail 2 3 2 8 2 4" xfId="29505"/>
    <cellStyle name="RowTitles-Detail 2 3 2 8 2 4 2" xfId="29506"/>
    <cellStyle name="RowTitles-Detail 2 3 2 8 2 5" xfId="29507"/>
    <cellStyle name="RowTitles-Detail 2 3 2 8 3" xfId="29508"/>
    <cellStyle name="RowTitles-Detail 2 3 2 8 3 2" xfId="29509"/>
    <cellStyle name="RowTitles-Detail 2 3 2 8 3 2 2" xfId="29510"/>
    <cellStyle name="RowTitles-Detail 2 3 2 8 3 2 2 2" xfId="29511"/>
    <cellStyle name="RowTitles-Detail 2 3 2 8 3 2 3" xfId="29512"/>
    <cellStyle name="RowTitles-Detail 2 3 2 8 3 3" xfId="29513"/>
    <cellStyle name="RowTitles-Detail 2 3 2 8 3 3 2" xfId="29514"/>
    <cellStyle name="RowTitles-Detail 2 3 2 8 3 3 2 2" xfId="29515"/>
    <cellStyle name="RowTitles-Detail 2 3 2 8 3 4" xfId="29516"/>
    <cellStyle name="RowTitles-Detail 2 3 2 8 3 4 2" xfId="29517"/>
    <cellStyle name="RowTitles-Detail 2 3 2 8 3 5" xfId="29518"/>
    <cellStyle name="RowTitles-Detail 2 3 2 8 4" xfId="29519"/>
    <cellStyle name="RowTitles-Detail 2 3 2 8 4 2" xfId="29520"/>
    <cellStyle name="RowTitles-Detail 2 3 2 8 5" xfId="29521"/>
    <cellStyle name="RowTitles-Detail 2 3 2 8 5 2" xfId="29522"/>
    <cellStyle name="RowTitles-Detail 2 3 2 8 5 2 2" xfId="29523"/>
    <cellStyle name="RowTitles-Detail 2 3 2 8 5 3" xfId="29524"/>
    <cellStyle name="RowTitles-Detail 2 3 2 8 6" xfId="29525"/>
    <cellStyle name="RowTitles-Detail 2 3 2 8 6 2" xfId="29526"/>
    <cellStyle name="RowTitles-Detail 2 3 2 8 6 2 2" xfId="29527"/>
    <cellStyle name="RowTitles-Detail 2 3 2 8 7" xfId="29528"/>
    <cellStyle name="RowTitles-Detail 2 3 2 8 7 2" xfId="29529"/>
    <cellStyle name="RowTitles-Detail 2 3 2 8 8" xfId="29530"/>
    <cellStyle name="RowTitles-Detail 2 3 2 9" xfId="29531"/>
    <cellStyle name="RowTitles-Detail 2 3 2 9 2" xfId="29532"/>
    <cellStyle name="RowTitles-Detail 2 3 2 9 2 2" xfId="29533"/>
    <cellStyle name="RowTitles-Detail 2 3 2 9 2 2 2" xfId="29534"/>
    <cellStyle name="RowTitles-Detail 2 3 2 9 2 2 2 2" xfId="29535"/>
    <cellStyle name="RowTitles-Detail 2 3 2 9 2 2 3" xfId="29536"/>
    <cellStyle name="RowTitles-Detail 2 3 2 9 2 3" xfId="29537"/>
    <cellStyle name="RowTitles-Detail 2 3 2 9 2 3 2" xfId="29538"/>
    <cellStyle name="RowTitles-Detail 2 3 2 9 2 3 2 2" xfId="29539"/>
    <cellStyle name="RowTitles-Detail 2 3 2 9 2 4" xfId="29540"/>
    <cellStyle name="RowTitles-Detail 2 3 2 9 2 4 2" xfId="29541"/>
    <cellStyle name="RowTitles-Detail 2 3 2 9 2 5" xfId="29542"/>
    <cellStyle name="RowTitles-Detail 2 3 2 9 3" xfId="29543"/>
    <cellStyle name="RowTitles-Detail 2 3 2 9 3 2" xfId="29544"/>
    <cellStyle name="RowTitles-Detail 2 3 2 9 3 2 2" xfId="29545"/>
    <cellStyle name="RowTitles-Detail 2 3 2 9 3 2 2 2" xfId="29546"/>
    <cellStyle name="RowTitles-Detail 2 3 2 9 3 2 3" xfId="29547"/>
    <cellStyle name="RowTitles-Detail 2 3 2 9 3 3" xfId="29548"/>
    <cellStyle name="RowTitles-Detail 2 3 2 9 3 3 2" xfId="29549"/>
    <cellStyle name="RowTitles-Detail 2 3 2 9 3 3 2 2" xfId="29550"/>
    <cellStyle name="RowTitles-Detail 2 3 2 9 3 4" xfId="29551"/>
    <cellStyle name="RowTitles-Detail 2 3 2 9 3 4 2" xfId="29552"/>
    <cellStyle name="RowTitles-Detail 2 3 2 9 3 5" xfId="29553"/>
    <cellStyle name="RowTitles-Detail 2 3 2 9 4" xfId="29554"/>
    <cellStyle name="RowTitles-Detail 2 3 2 9 4 2" xfId="29555"/>
    <cellStyle name="RowTitles-Detail 2 3 2 9 4 2 2" xfId="29556"/>
    <cellStyle name="RowTitles-Detail 2 3 2 9 4 3" xfId="29557"/>
    <cellStyle name="RowTitles-Detail 2 3 2 9 5" xfId="29558"/>
    <cellStyle name="RowTitles-Detail 2 3 2 9 5 2" xfId="29559"/>
    <cellStyle name="RowTitles-Detail 2 3 2 9 5 2 2" xfId="29560"/>
    <cellStyle name="RowTitles-Detail 2 3 2 9 6" xfId="29561"/>
    <cellStyle name="RowTitles-Detail 2 3 2 9 6 2" xfId="29562"/>
    <cellStyle name="RowTitles-Detail 2 3 2 9 7" xfId="29563"/>
    <cellStyle name="RowTitles-Detail 2 3 2_STUD aligned by INSTIT" xfId="29564"/>
    <cellStyle name="RowTitles-Detail 2 3 3" xfId="29565"/>
    <cellStyle name="RowTitles-Detail 2 3 3 10" xfId="29566"/>
    <cellStyle name="RowTitles-Detail 2 3 3 10 2" xfId="29567"/>
    <cellStyle name="RowTitles-Detail 2 3 3 10 2 2" xfId="29568"/>
    <cellStyle name="RowTitles-Detail 2 3 3 10 2 2 2" xfId="29569"/>
    <cellStyle name="RowTitles-Detail 2 3 3 10 2 3" xfId="29570"/>
    <cellStyle name="RowTitles-Detail 2 3 3 10 3" xfId="29571"/>
    <cellStyle name="RowTitles-Detail 2 3 3 10 3 2" xfId="29572"/>
    <cellStyle name="RowTitles-Detail 2 3 3 10 3 2 2" xfId="29573"/>
    <cellStyle name="RowTitles-Detail 2 3 3 10 4" xfId="29574"/>
    <cellStyle name="RowTitles-Detail 2 3 3 10 4 2" xfId="29575"/>
    <cellStyle name="RowTitles-Detail 2 3 3 10 5" xfId="29576"/>
    <cellStyle name="RowTitles-Detail 2 3 3 11" xfId="29577"/>
    <cellStyle name="RowTitles-Detail 2 3 3 11 2" xfId="29578"/>
    <cellStyle name="RowTitles-Detail 2 3 3 12" xfId="29579"/>
    <cellStyle name="RowTitles-Detail 2 3 3 12 2" xfId="29580"/>
    <cellStyle name="RowTitles-Detail 2 3 3 12 2 2" xfId="29581"/>
    <cellStyle name="RowTitles-Detail 2 3 3 2" xfId="29582"/>
    <cellStyle name="RowTitles-Detail 2 3 3 2 2" xfId="29583"/>
    <cellStyle name="RowTitles-Detail 2 3 3 2 2 2" xfId="29584"/>
    <cellStyle name="RowTitles-Detail 2 3 3 2 2 2 2" xfId="29585"/>
    <cellStyle name="RowTitles-Detail 2 3 3 2 2 2 2 2" xfId="29586"/>
    <cellStyle name="RowTitles-Detail 2 3 3 2 2 2 2 2 2" xfId="29587"/>
    <cellStyle name="RowTitles-Detail 2 3 3 2 2 2 2 3" xfId="29588"/>
    <cellStyle name="RowTitles-Detail 2 3 3 2 2 2 3" xfId="29589"/>
    <cellStyle name="RowTitles-Detail 2 3 3 2 2 2 3 2" xfId="29590"/>
    <cellStyle name="RowTitles-Detail 2 3 3 2 2 2 3 2 2" xfId="29591"/>
    <cellStyle name="RowTitles-Detail 2 3 3 2 2 2 4" xfId="29592"/>
    <cellStyle name="RowTitles-Detail 2 3 3 2 2 2 4 2" xfId="29593"/>
    <cellStyle name="RowTitles-Detail 2 3 3 2 2 2 5" xfId="29594"/>
    <cellStyle name="RowTitles-Detail 2 3 3 2 2 3" xfId="29595"/>
    <cellStyle name="RowTitles-Detail 2 3 3 2 2 3 2" xfId="29596"/>
    <cellStyle name="RowTitles-Detail 2 3 3 2 2 3 2 2" xfId="29597"/>
    <cellStyle name="RowTitles-Detail 2 3 3 2 2 3 2 2 2" xfId="29598"/>
    <cellStyle name="RowTitles-Detail 2 3 3 2 2 3 2 3" xfId="29599"/>
    <cellStyle name="RowTitles-Detail 2 3 3 2 2 3 3" xfId="29600"/>
    <cellStyle name="RowTitles-Detail 2 3 3 2 2 3 3 2" xfId="29601"/>
    <cellStyle name="RowTitles-Detail 2 3 3 2 2 3 3 2 2" xfId="29602"/>
    <cellStyle name="RowTitles-Detail 2 3 3 2 2 3 4" xfId="29603"/>
    <cellStyle name="RowTitles-Detail 2 3 3 2 2 3 4 2" xfId="29604"/>
    <cellStyle name="RowTitles-Detail 2 3 3 2 2 3 5" xfId="29605"/>
    <cellStyle name="RowTitles-Detail 2 3 3 2 2 4" xfId="29606"/>
    <cellStyle name="RowTitles-Detail 2 3 3 2 2 4 2" xfId="29607"/>
    <cellStyle name="RowTitles-Detail 2 3 3 2 2 5" xfId="29608"/>
    <cellStyle name="RowTitles-Detail 2 3 3 2 2 5 2" xfId="29609"/>
    <cellStyle name="RowTitles-Detail 2 3 3 2 2 5 2 2" xfId="29610"/>
    <cellStyle name="RowTitles-Detail 2 3 3 2 3" xfId="29611"/>
    <cellStyle name="RowTitles-Detail 2 3 3 2 3 2" xfId="29612"/>
    <cellStyle name="RowTitles-Detail 2 3 3 2 3 2 2" xfId="29613"/>
    <cellStyle name="RowTitles-Detail 2 3 3 2 3 2 2 2" xfId="29614"/>
    <cellStyle name="RowTitles-Detail 2 3 3 2 3 2 2 2 2" xfId="29615"/>
    <cellStyle name="RowTitles-Detail 2 3 3 2 3 2 2 3" xfId="29616"/>
    <cellStyle name="RowTitles-Detail 2 3 3 2 3 2 3" xfId="29617"/>
    <cellStyle name="RowTitles-Detail 2 3 3 2 3 2 3 2" xfId="29618"/>
    <cellStyle name="RowTitles-Detail 2 3 3 2 3 2 3 2 2" xfId="29619"/>
    <cellStyle name="RowTitles-Detail 2 3 3 2 3 2 4" xfId="29620"/>
    <cellStyle name="RowTitles-Detail 2 3 3 2 3 2 4 2" xfId="29621"/>
    <cellStyle name="RowTitles-Detail 2 3 3 2 3 2 5" xfId="29622"/>
    <cellStyle name="RowTitles-Detail 2 3 3 2 3 3" xfId="29623"/>
    <cellStyle name="RowTitles-Detail 2 3 3 2 3 3 2" xfId="29624"/>
    <cellStyle name="RowTitles-Detail 2 3 3 2 3 3 2 2" xfId="29625"/>
    <cellStyle name="RowTitles-Detail 2 3 3 2 3 3 2 2 2" xfId="29626"/>
    <cellStyle name="RowTitles-Detail 2 3 3 2 3 3 2 3" xfId="29627"/>
    <cellStyle name="RowTitles-Detail 2 3 3 2 3 3 3" xfId="29628"/>
    <cellStyle name="RowTitles-Detail 2 3 3 2 3 3 3 2" xfId="29629"/>
    <cellStyle name="RowTitles-Detail 2 3 3 2 3 3 3 2 2" xfId="29630"/>
    <cellStyle name="RowTitles-Detail 2 3 3 2 3 3 4" xfId="29631"/>
    <cellStyle name="RowTitles-Detail 2 3 3 2 3 3 4 2" xfId="29632"/>
    <cellStyle name="RowTitles-Detail 2 3 3 2 3 3 5" xfId="29633"/>
    <cellStyle name="RowTitles-Detail 2 3 3 2 3 4" xfId="29634"/>
    <cellStyle name="RowTitles-Detail 2 3 3 2 3 4 2" xfId="29635"/>
    <cellStyle name="RowTitles-Detail 2 3 3 2 3 5" xfId="29636"/>
    <cellStyle name="RowTitles-Detail 2 3 3 2 3 5 2" xfId="29637"/>
    <cellStyle name="RowTitles-Detail 2 3 3 2 3 5 2 2" xfId="29638"/>
    <cellStyle name="RowTitles-Detail 2 3 3 2 3 5 3" xfId="29639"/>
    <cellStyle name="RowTitles-Detail 2 3 3 2 3 6" xfId="29640"/>
    <cellStyle name="RowTitles-Detail 2 3 3 2 3 6 2" xfId="29641"/>
    <cellStyle name="RowTitles-Detail 2 3 3 2 3 6 2 2" xfId="29642"/>
    <cellStyle name="RowTitles-Detail 2 3 3 2 3 7" xfId="29643"/>
    <cellStyle name="RowTitles-Detail 2 3 3 2 3 7 2" xfId="29644"/>
    <cellStyle name="RowTitles-Detail 2 3 3 2 3 8" xfId="29645"/>
    <cellStyle name="RowTitles-Detail 2 3 3 2 4" xfId="29646"/>
    <cellStyle name="RowTitles-Detail 2 3 3 2 4 2" xfId="29647"/>
    <cellStyle name="RowTitles-Detail 2 3 3 2 4 2 2" xfId="29648"/>
    <cellStyle name="RowTitles-Detail 2 3 3 2 4 2 2 2" xfId="29649"/>
    <cellStyle name="RowTitles-Detail 2 3 3 2 4 2 2 2 2" xfId="29650"/>
    <cellStyle name="RowTitles-Detail 2 3 3 2 4 2 2 3" xfId="29651"/>
    <cellStyle name="RowTitles-Detail 2 3 3 2 4 2 3" xfId="29652"/>
    <cellStyle name="RowTitles-Detail 2 3 3 2 4 2 3 2" xfId="29653"/>
    <cellStyle name="RowTitles-Detail 2 3 3 2 4 2 3 2 2" xfId="29654"/>
    <cellStyle name="RowTitles-Detail 2 3 3 2 4 2 4" xfId="29655"/>
    <cellStyle name="RowTitles-Detail 2 3 3 2 4 2 4 2" xfId="29656"/>
    <cellStyle name="RowTitles-Detail 2 3 3 2 4 2 5" xfId="29657"/>
    <cellStyle name="RowTitles-Detail 2 3 3 2 4 3" xfId="29658"/>
    <cellStyle name="RowTitles-Detail 2 3 3 2 4 3 2" xfId="29659"/>
    <cellStyle name="RowTitles-Detail 2 3 3 2 4 3 2 2" xfId="29660"/>
    <cellStyle name="RowTitles-Detail 2 3 3 2 4 3 2 2 2" xfId="29661"/>
    <cellStyle name="RowTitles-Detail 2 3 3 2 4 3 2 3" xfId="29662"/>
    <cellStyle name="RowTitles-Detail 2 3 3 2 4 3 3" xfId="29663"/>
    <cellStyle name="RowTitles-Detail 2 3 3 2 4 3 3 2" xfId="29664"/>
    <cellStyle name="RowTitles-Detail 2 3 3 2 4 3 3 2 2" xfId="29665"/>
    <cellStyle name="RowTitles-Detail 2 3 3 2 4 3 4" xfId="29666"/>
    <cellStyle name="RowTitles-Detail 2 3 3 2 4 3 4 2" xfId="29667"/>
    <cellStyle name="RowTitles-Detail 2 3 3 2 4 3 5" xfId="29668"/>
    <cellStyle name="RowTitles-Detail 2 3 3 2 4 4" xfId="29669"/>
    <cellStyle name="RowTitles-Detail 2 3 3 2 4 4 2" xfId="29670"/>
    <cellStyle name="RowTitles-Detail 2 3 3 2 4 4 2 2" xfId="29671"/>
    <cellStyle name="RowTitles-Detail 2 3 3 2 4 4 3" xfId="29672"/>
    <cellStyle name="RowTitles-Detail 2 3 3 2 4 5" xfId="29673"/>
    <cellStyle name="RowTitles-Detail 2 3 3 2 4 5 2" xfId="29674"/>
    <cellStyle name="RowTitles-Detail 2 3 3 2 4 5 2 2" xfId="29675"/>
    <cellStyle name="RowTitles-Detail 2 3 3 2 4 6" xfId="29676"/>
    <cellStyle name="RowTitles-Detail 2 3 3 2 4 6 2" xfId="29677"/>
    <cellStyle name="RowTitles-Detail 2 3 3 2 4 7" xfId="29678"/>
    <cellStyle name="RowTitles-Detail 2 3 3 2 5" xfId="29679"/>
    <cellStyle name="RowTitles-Detail 2 3 3 2 5 2" xfId="29680"/>
    <cellStyle name="RowTitles-Detail 2 3 3 2 5 2 2" xfId="29681"/>
    <cellStyle name="RowTitles-Detail 2 3 3 2 5 2 2 2" xfId="29682"/>
    <cellStyle name="RowTitles-Detail 2 3 3 2 5 2 2 2 2" xfId="29683"/>
    <cellStyle name="RowTitles-Detail 2 3 3 2 5 2 2 3" xfId="29684"/>
    <cellStyle name="RowTitles-Detail 2 3 3 2 5 2 3" xfId="29685"/>
    <cellStyle name="RowTitles-Detail 2 3 3 2 5 2 3 2" xfId="29686"/>
    <cellStyle name="RowTitles-Detail 2 3 3 2 5 2 3 2 2" xfId="29687"/>
    <cellStyle name="RowTitles-Detail 2 3 3 2 5 2 4" xfId="29688"/>
    <cellStyle name="RowTitles-Detail 2 3 3 2 5 2 4 2" xfId="29689"/>
    <cellStyle name="RowTitles-Detail 2 3 3 2 5 2 5" xfId="29690"/>
    <cellStyle name="RowTitles-Detail 2 3 3 2 5 3" xfId="29691"/>
    <cellStyle name="RowTitles-Detail 2 3 3 2 5 3 2" xfId="29692"/>
    <cellStyle name="RowTitles-Detail 2 3 3 2 5 3 2 2" xfId="29693"/>
    <cellStyle name="RowTitles-Detail 2 3 3 2 5 3 2 2 2" xfId="29694"/>
    <cellStyle name="RowTitles-Detail 2 3 3 2 5 3 2 3" xfId="29695"/>
    <cellStyle name="RowTitles-Detail 2 3 3 2 5 3 3" xfId="29696"/>
    <cellStyle name="RowTitles-Detail 2 3 3 2 5 3 3 2" xfId="29697"/>
    <cellStyle name="RowTitles-Detail 2 3 3 2 5 3 3 2 2" xfId="29698"/>
    <cellStyle name="RowTitles-Detail 2 3 3 2 5 3 4" xfId="29699"/>
    <cellStyle name="RowTitles-Detail 2 3 3 2 5 3 4 2" xfId="29700"/>
    <cellStyle name="RowTitles-Detail 2 3 3 2 5 3 5" xfId="29701"/>
    <cellStyle name="RowTitles-Detail 2 3 3 2 5 4" xfId="29702"/>
    <cellStyle name="RowTitles-Detail 2 3 3 2 5 4 2" xfId="29703"/>
    <cellStyle name="RowTitles-Detail 2 3 3 2 5 4 2 2" xfId="29704"/>
    <cellStyle name="RowTitles-Detail 2 3 3 2 5 4 3" xfId="29705"/>
    <cellStyle name="RowTitles-Detail 2 3 3 2 5 5" xfId="29706"/>
    <cellStyle name="RowTitles-Detail 2 3 3 2 5 5 2" xfId="29707"/>
    <cellStyle name="RowTitles-Detail 2 3 3 2 5 5 2 2" xfId="29708"/>
    <cellStyle name="RowTitles-Detail 2 3 3 2 5 6" xfId="29709"/>
    <cellStyle name="RowTitles-Detail 2 3 3 2 5 6 2" xfId="29710"/>
    <cellStyle name="RowTitles-Detail 2 3 3 2 5 7" xfId="29711"/>
    <cellStyle name="RowTitles-Detail 2 3 3 2 6" xfId="29712"/>
    <cellStyle name="RowTitles-Detail 2 3 3 2 6 2" xfId="29713"/>
    <cellStyle name="RowTitles-Detail 2 3 3 2 6 2 2" xfId="29714"/>
    <cellStyle name="RowTitles-Detail 2 3 3 2 6 2 2 2" xfId="29715"/>
    <cellStyle name="RowTitles-Detail 2 3 3 2 6 2 2 2 2" xfId="29716"/>
    <cellStyle name="RowTitles-Detail 2 3 3 2 6 2 2 3" xfId="29717"/>
    <cellStyle name="RowTitles-Detail 2 3 3 2 6 2 3" xfId="29718"/>
    <cellStyle name="RowTitles-Detail 2 3 3 2 6 2 3 2" xfId="29719"/>
    <cellStyle name="RowTitles-Detail 2 3 3 2 6 2 3 2 2" xfId="29720"/>
    <cellStyle name="RowTitles-Detail 2 3 3 2 6 2 4" xfId="29721"/>
    <cellStyle name="RowTitles-Detail 2 3 3 2 6 2 4 2" xfId="29722"/>
    <cellStyle name="RowTitles-Detail 2 3 3 2 6 2 5" xfId="29723"/>
    <cellStyle name="RowTitles-Detail 2 3 3 2 6 3" xfId="29724"/>
    <cellStyle name="RowTitles-Detail 2 3 3 2 6 3 2" xfId="29725"/>
    <cellStyle name="RowTitles-Detail 2 3 3 2 6 3 2 2" xfId="29726"/>
    <cellStyle name="RowTitles-Detail 2 3 3 2 6 3 2 2 2" xfId="29727"/>
    <cellStyle name="RowTitles-Detail 2 3 3 2 6 3 2 3" xfId="29728"/>
    <cellStyle name="RowTitles-Detail 2 3 3 2 6 3 3" xfId="29729"/>
    <cellStyle name="RowTitles-Detail 2 3 3 2 6 3 3 2" xfId="29730"/>
    <cellStyle name="RowTitles-Detail 2 3 3 2 6 3 3 2 2" xfId="29731"/>
    <cellStyle name="RowTitles-Detail 2 3 3 2 6 3 4" xfId="29732"/>
    <cellStyle name="RowTitles-Detail 2 3 3 2 6 3 4 2" xfId="29733"/>
    <cellStyle name="RowTitles-Detail 2 3 3 2 6 3 5" xfId="29734"/>
    <cellStyle name="RowTitles-Detail 2 3 3 2 6 4" xfId="29735"/>
    <cellStyle name="RowTitles-Detail 2 3 3 2 6 4 2" xfId="29736"/>
    <cellStyle name="RowTitles-Detail 2 3 3 2 6 4 2 2" xfId="29737"/>
    <cellStyle name="RowTitles-Detail 2 3 3 2 6 4 3" xfId="29738"/>
    <cellStyle name="RowTitles-Detail 2 3 3 2 6 5" xfId="29739"/>
    <cellStyle name="RowTitles-Detail 2 3 3 2 6 5 2" xfId="29740"/>
    <cellStyle name="RowTitles-Detail 2 3 3 2 6 5 2 2" xfId="29741"/>
    <cellStyle name="RowTitles-Detail 2 3 3 2 6 6" xfId="29742"/>
    <cellStyle name="RowTitles-Detail 2 3 3 2 6 6 2" xfId="29743"/>
    <cellStyle name="RowTitles-Detail 2 3 3 2 6 7" xfId="29744"/>
    <cellStyle name="RowTitles-Detail 2 3 3 2 7" xfId="29745"/>
    <cellStyle name="RowTitles-Detail 2 3 3 2 7 2" xfId="29746"/>
    <cellStyle name="RowTitles-Detail 2 3 3 2 7 2 2" xfId="29747"/>
    <cellStyle name="RowTitles-Detail 2 3 3 2 7 2 2 2" xfId="29748"/>
    <cellStyle name="RowTitles-Detail 2 3 3 2 7 2 3" xfId="29749"/>
    <cellStyle name="RowTitles-Detail 2 3 3 2 7 3" xfId="29750"/>
    <cellStyle name="RowTitles-Detail 2 3 3 2 7 3 2" xfId="29751"/>
    <cellStyle name="RowTitles-Detail 2 3 3 2 7 3 2 2" xfId="29752"/>
    <cellStyle name="RowTitles-Detail 2 3 3 2 7 4" xfId="29753"/>
    <cellStyle name="RowTitles-Detail 2 3 3 2 7 4 2" xfId="29754"/>
    <cellStyle name="RowTitles-Detail 2 3 3 2 7 5" xfId="29755"/>
    <cellStyle name="RowTitles-Detail 2 3 3 2 8" xfId="29756"/>
    <cellStyle name="RowTitles-Detail 2 3 3 2 8 2" xfId="29757"/>
    <cellStyle name="RowTitles-Detail 2 3 3 2 9" xfId="29758"/>
    <cellStyle name="RowTitles-Detail 2 3 3 2 9 2" xfId="29759"/>
    <cellStyle name="RowTitles-Detail 2 3 3 2 9 2 2" xfId="29760"/>
    <cellStyle name="RowTitles-Detail 2 3 3 2_STUD aligned by INSTIT" xfId="29761"/>
    <cellStyle name="RowTitles-Detail 2 3 3 3" xfId="29762"/>
    <cellStyle name="RowTitles-Detail 2 3 3 3 2" xfId="29763"/>
    <cellStyle name="RowTitles-Detail 2 3 3 3 2 2" xfId="29764"/>
    <cellStyle name="RowTitles-Detail 2 3 3 3 2 2 2" xfId="29765"/>
    <cellStyle name="RowTitles-Detail 2 3 3 3 2 2 2 2" xfId="29766"/>
    <cellStyle name="RowTitles-Detail 2 3 3 3 2 2 2 2 2" xfId="29767"/>
    <cellStyle name="RowTitles-Detail 2 3 3 3 2 2 2 3" xfId="29768"/>
    <cellStyle name="RowTitles-Detail 2 3 3 3 2 2 3" xfId="29769"/>
    <cellStyle name="RowTitles-Detail 2 3 3 3 2 2 3 2" xfId="29770"/>
    <cellStyle name="RowTitles-Detail 2 3 3 3 2 2 3 2 2" xfId="29771"/>
    <cellStyle name="RowTitles-Detail 2 3 3 3 2 2 4" xfId="29772"/>
    <cellStyle name="RowTitles-Detail 2 3 3 3 2 2 4 2" xfId="29773"/>
    <cellStyle name="RowTitles-Detail 2 3 3 3 2 2 5" xfId="29774"/>
    <cellStyle name="RowTitles-Detail 2 3 3 3 2 3" xfId="29775"/>
    <cellStyle name="RowTitles-Detail 2 3 3 3 2 3 2" xfId="29776"/>
    <cellStyle name="RowTitles-Detail 2 3 3 3 2 3 2 2" xfId="29777"/>
    <cellStyle name="RowTitles-Detail 2 3 3 3 2 3 2 2 2" xfId="29778"/>
    <cellStyle name="RowTitles-Detail 2 3 3 3 2 3 2 3" xfId="29779"/>
    <cellStyle name="RowTitles-Detail 2 3 3 3 2 3 3" xfId="29780"/>
    <cellStyle name="RowTitles-Detail 2 3 3 3 2 3 3 2" xfId="29781"/>
    <cellStyle name="RowTitles-Detail 2 3 3 3 2 3 3 2 2" xfId="29782"/>
    <cellStyle name="RowTitles-Detail 2 3 3 3 2 3 4" xfId="29783"/>
    <cellStyle name="RowTitles-Detail 2 3 3 3 2 3 4 2" xfId="29784"/>
    <cellStyle name="RowTitles-Detail 2 3 3 3 2 3 5" xfId="29785"/>
    <cellStyle name="RowTitles-Detail 2 3 3 3 2 4" xfId="29786"/>
    <cellStyle name="RowTitles-Detail 2 3 3 3 2 4 2" xfId="29787"/>
    <cellStyle name="RowTitles-Detail 2 3 3 3 2 5" xfId="29788"/>
    <cellStyle name="RowTitles-Detail 2 3 3 3 2 5 2" xfId="29789"/>
    <cellStyle name="RowTitles-Detail 2 3 3 3 2 5 2 2" xfId="29790"/>
    <cellStyle name="RowTitles-Detail 2 3 3 3 2 5 3" xfId="29791"/>
    <cellStyle name="RowTitles-Detail 2 3 3 3 2 6" xfId="29792"/>
    <cellStyle name="RowTitles-Detail 2 3 3 3 2 6 2" xfId="29793"/>
    <cellStyle name="RowTitles-Detail 2 3 3 3 2 6 2 2" xfId="29794"/>
    <cellStyle name="RowTitles-Detail 2 3 3 3 2 7" xfId="29795"/>
    <cellStyle name="RowTitles-Detail 2 3 3 3 2 7 2" xfId="29796"/>
    <cellStyle name="RowTitles-Detail 2 3 3 3 2 8" xfId="29797"/>
    <cellStyle name="RowTitles-Detail 2 3 3 3 3" xfId="29798"/>
    <cellStyle name="RowTitles-Detail 2 3 3 3 3 2" xfId="29799"/>
    <cellStyle name="RowTitles-Detail 2 3 3 3 3 2 2" xfId="29800"/>
    <cellStyle name="RowTitles-Detail 2 3 3 3 3 2 2 2" xfId="29801"/>
    <cellStyle name="RowTitles-Detail 2 3 3 3 3 2 2 2 2" xfId="29802"/>
    <cellStyle name="RowTitles-Detail 2 3 3 3 3 2 2 3" xfId="29803"/>
    <cellStyle name="RowTitles-Detail 2 3 3 3 3 2 3" xfId="29804"/>
    <cellStyle name="RowTitles-Detail 2 3 3 3 3 2 3 2" xfId="29805"/>
    <cellStyle name="RowTitles-Detail 2 3 3 3 3 2 3 2 2" xfId="29806"/>
    <cellStyle name="RowTitles-Detail 2 3 3 3 3 2 4" xfId="29807"/>
    <cellStyle name="RowTitles-Detail 2 3 3 3 3 2 4 2" xfId="29808"/>
    <cellStyle name="RowTitles-Detail 2 3 3 3 3 2 5" xfId="29809"/>
    <cellStyle name="RowTitles-Detail 2 3 3 3 3 3" xfId="29810"/>
    <cellStyle name="RowTitles-Detail 2 3 3 3 3 3 2" xfId="29811"/>
    <cellStyle name="RowTitles-Detail 2 3 3 3 3 3 2 2" xfId="29812"/>
    <cellStyle name="RowTitles-Detail 2 3 3 3 3 3 2 2 2" xfId="29813"/>
    <cellStyle name="RowTitles-Detail 2 3 3 3 3 3 2 3" xfId="29814"/>
    <cellStyle name="RowTitles-Detail 2 3 3 3 3 3 3" xfId="29815"/>
    <cellStyle name="RowTitles-Detail 2 3 3 3 3 3 3 2" xfId="29816"/>
    <cellStyle name="RowTitles-Detail 2 3 3 3 3 3 3 2 2" xfId="29817"/>
    <cellStyle name="RowTitles-Detail 2 3 3 3 3 3 4" xfId="29818"/>
    <cellStyle name="RowTitles-Detail 2 3 3 3 3 3 4 2" xfId="29819"/>
    <cellStyle name="RowTitles-Detail 2 3 3 3 3 3 5" xfId="29820"/>
    <cellStyle name="RowTitles-Detail 2 3 3 3 3 4" xfId="29821"/>
    <cellStyle name="RowTitles-Detail 2 3 3 3 3 4 2" xfId="29822"/>
    <cellStyle name="RowTitles-Detail 2 3 3 3 3 5" xfId="29823"/>
    <cellStyle name="RowTitles-Detail 2 3 3 3 3 5 2" xfId="29824"/>
    <cellStyle name="RowTitles-Detail 2 3 3 3 3 5 2 2" xfId="29825"/>
    <cellStyle name="RowTitles-Detail 2 3 3 3 4" xfId="29826"/>
    <cellStyle name="RowTitles-Detail 2 3 3 3 4 2" xfId="29827"/>
    <cellStyle name="RowTitles-Detail 2 3 3 3 4 2 2" xfId="29828"/>
    <cellStyle name="RowTitles-Detail 2 3 3 3 4 2 2 2" xfId="29829"/>
    <cellStyle name="RowTitles-Detail 2 3 3 3 4 2 2 2 2" xfId="29830"/>
    <cellStyle name="RowTitles-Detail 2 3 3 3 4 2 2 3" xfId="29831"/>
    <cellStyle name="RowTitles-Detail 2 3 3 3 4 2 3" xfId="29832"/>
    <cellStyle name="RowTitles-Detail 2 3 3 3 4 2 3 2" xfId="29833"/>
    <cellStyle name="RowTitles-Detail 2 3 3 3 4 2 3 2 2" xfId="29834"/>
    <cellStyle name="RowTitles-Detail 2 3 3 3 4 2 4" xfId="29835"/>
    <cellStyle name="RowTitles-Detail 2 3 3 3 4 2 4 2" xfId="29836"/>
    <cellStyle name="RowTitles-Detail 2 3 3 3 4 2 5" xfId="29837"/>
    <cellStyle name="RowTitles-Detail 2 3 3 3 4 3" xfId="29838"/>
    <cellStyle name="RowTitles-Detail 2 3 3 3 4 3 2" xfId="29839"/>
    <cellStyle name="RowTitles-Detail 2 3 3 3 4 3 2 2" xfId="29840"/>
    <cellStyle name="RowTitles-Detail 2 3 3 3 4 3 2 2 2" xfId="29841"/>
    <cellStyle name="RowTitles-Detail 2 3 3 3 4 3 2 3" xfId="29842"/>
    <cellStyle name="RowTitles-Detail 2 3 3 3 4 3 3" xfId="29843"/>
    <cellStyle name="RowTitles-Detail 2 3 3 3 4 3 3 2" xfId="29844"/>
    <cellStyle name="RowTitles-Detail 2 3 3 3 4 3 3 2 2" xfId="29845"/>
    <cellStyle name="RowTitles-Detail 2 3 3 3 4 3 4" xfId="29846"/>
    <cellStyle name="RowTitles-Detail 2 3 3 3 4 3 4 2" xfId="29847"/>
    <cellStyle name="RowTitles-Detail 2 3 3 3 4 3 5" xfId="29848"/>
    <cellStyle name="RowTitles-Detail 2 3 3 3 4 4" xfId="29849"/>
    <cellStyle name="RowTitles-Detail 2 3 3 3 4 4 2" xfId="29850"/>
    <cellStyle name="RowTitles-Detail 2 3 3 3 4 4 2 2" xfId="29851"/>
    <cellStyle name="RowTitles-Detail 2 3 3 3 4 4 3" xfId="29852"/>
    <cellStyle name="RowTitles-Detail 2 3 3 3 4 5" xfId="29853"/>
    <cellStyle name="RowTitles-Detail 2 3 3 3 4 5 2" xfId="29854"/>
    <cellStyle name="RowTitles-Detail 2 3 3 3 4 5 2 2" xfId="29855"/>
    <cellStyle name="RowTitles-Detail 2 3 3 3 4 6" xfId="29856"/>
    <cellStyle name="RowTitles-Detail 2 3 3 3 4 6 2" xfId="29857"/>
    <cellStyle name="RowTitles-Detail 2 3 3 3 4 7" xfId="29858"/>
    <cellStyle name="RowTitles-Detail 2 3 3 3 5" xfId="29859"/>
    <cellStyle name="RowTitles-Detail 2 3 3 3 5 2" xfId="29860"/>
    <cellStyle name="RowTitles-Detail 2 3 3 3 5 2 2" xfId="29861"/>
    <cellStyle name="RowTitles-Detail 2 3 3 3 5 2 2 2" xfId="29862"/>
    <cellStyle name="RowTitles-Detail 2 3 3 3 5 2 2 2 2" xfId="29863"/>
    <cellStyle name="RowTitles-Detail 2 3 3 3 5 2 2 3" xfId="29864"/>
    <cellStyle name="RowTitles-Detail 2 3 3 3 5 2 3" xfId="29865"/>
    <cellStyle name="RowTitles-Detail 2 3 3 3 5 2 3 2" xfId="29866"/>
    <cellStyle name="RowTitles-Detail 2 3 3 3 5 2 3 2 2" xfId="29867"/>
    <cellStyle name="RowTitles-Detail 2 3 3 3 5 2 4" xfId="29868"/>
    <cellStyle name="RowTitles-Detail 2 3 3 3 5 2 4 2" xfId="29869"/>
    <cellStyle name="RowTitles-Detail 2 3 3 3 5 2 5" xfId="29870"/>
    <cellStyle name="RowTitles-Detail 2 3 3 3 5 3" xfId="29871"/>
    <cellStyle name="RowTitles-Detail 2 3 3 3 5 3 2" xfId="29872"/>
    <cellStyle name="RowTitles-Detail 2 3 3 3 5 3 2 2" xfId="29873"/>
    <cellStyle name="RowTitles-Detail 2 3 3 3 5 3 2 2 2" xfId="29874"/>
    <cellStyle name="RowTitles-Detail 2 3 3 3 5 3 2 3" xfId="29875"/>
    <cellStyle name="RowTitles-Detail 2 3 3 3 5 3 3" xfId="29876"/>
    <cellStyle name="RowTitles-Detail 2 3 3 3 5 3 3 2" xfId="29877"/>
    <cellStyle name="RowTitles-Detail 2 3 3 3 5 3 3 2 2" xfId="29878"/>
    <cellStyle name="RowTitles-Detail 2 3 3 3 5 3 4" xfId="29879"/>
    <cellStyle name="RowTitles-Detail 2 3 3 3 5 3 4 2" xfId="29880"/>
    <cellStyle name="RowTitles-Detail 2 3 3 3 5 3 5" xfId="29881"/>
    <cellStyle name="RowTitles-Detail 2 3 3 3 5 4" xfId="29882"/>
    <cellStyle name="RowTitles-Detail 2 3 3 3 5 4 2" xfId="29883"/>
    <cellStyle name="RowTitles-Detail 2 3 3 3 5 4 2 2" xfId="29884"/>
    <cellStyle name="RowTitles-Detail 2 3 3 3 5 4 3" xfId="29885"/>
    <cellStyle name="RowTitles-Detail 2 3 3 3 5 5" xfId="29886"/>
    <cellStyle name="RowTitles-Detail 2 3 3 3 5 5 2" xfId="29887"/>
    <cellStyle name="RowTitles-Detail 2 3 3 3 5 5 2 2" xfId="29888"/>
    <cellStyle name="RowTitles-Detail 2 3 3 3 5 6" xfId="29889"/>
    <cellStyle name="RowTitles-Detail 2 3 3 3 5 6 2" xfId="29890"/>
    <cellStyle name="RowTitles-Detail 2 3 3 3 5 7" xfId="29891"/>
    <cellStyle name="RowTitles-Detail 2 3 3 3 6" xfId="29892"/>
    <cellStyle name="RowTitles-Detail 2 3 3 3 6 2" xfId="29893"/>
    <cellStyle name="RowTitles-Detail 2 3 3 3 6 2 2" xfId="29894"/>
    <cellStyle name="RowTitles-Detail 2 3 3 3 6 2 2 2" xfId="29895"/>
    <cellStyle name="RowTitles-Detail 2 3 3 3 6 2 2 2 2" xfId="29896"/>
    <cellStyle name="RowTitles-Detail 2 3 3 3 6 2 2 3" xfId="29897"/>
    <cellStyle name="RowTitles-Detail 2 3 3 3 6 2 3" xfId="29898"/>
    <cellStyle name="RowTitles-Detail 2 3 3 3 6 2 3 2" xfId="29899"/>
    <cellStyle name="RowTitles-Detail 2 3 3 3 6 2 3 2 2" xfId="29900"/>
    <cellStyle name="RowTitles-Detail 2 3 3 3 6 2 4" xfId="29901"/>
    <cellStyle name="RowTitles-Detail 2 3 3 3 6 2 4 2" xfId="29902"/>
    <cellStyle name="RowTitles-Detail 2 3 3 3 6 2 5" xfId="29903"/>
    <cellStyle name="RowTitles-Detail 2 3 3 3 6 3" xfId="29904"/>
    <cellStyle name="RowTitles-Detail 2 3 3 3 6 3 2" xfId="29905"/>
    <cellStyle name="RowTitles-Detail 2 3 3 3 6 3 2 2" xfId="29906"/>
    <cellStyle name="RowTitles-Detail 2 3 3 3 6 3 2 2 2" xfId="29907"/>
    <cellStyle name="RowTitles-Detail 2 3 3 3 6 3 2 3" xfId="29908"/>
    <cellStyle name="RowTitles-Detail 2 3 3 3 6 3 3" xfId="29909"/>
    <cellStyle name="RowTitles-Detail 2 3 3 3 6 3 3 2" xfId="29910"/>
    <cellStyle name="RowTitles-Detail 2 3 3 3 6 3 3 2 2" xfId="29911"/>
    <cellStyle name="RowTitles-Detail 2 3 3 3 6 3 4" xfId="29912"/>
    <cellStyle name="RowTitles-Detail 2 3 3 3 6 3 4 2" xfId="29913"/>
    <cellStyle name="RowTitles-Detail 2 3 3 3 6 3 5" xfId="29914"/>
    <cellStyle name="RowTitles-Detail 2 3 3 3 6 4" xfId="29915"/>
    <cellStyle name="RowTitles-Detail 2 3 3 3 6 4 2" xfId="29916"/>
    <cellStyle name="RowTitles-Detail 2 3 3 3 6 4 2 2" xfId="29917"/>
    <cellStyle name="RowTitles-Detail 2 3 3 3 6 4 3" xfId="29918"/>
    <cellStyle name="RowTitles-Detail 2 3 3 3 6 5" xfId="29919"/>
    <cellStyle name="RowTitles-Detail 2 3 3 3 6 5 2" xfId="29920"/>
    <cellStyle name="RowTitles-Detail 2 3 3 3 6 5 2 2" xfId="29921"/>
    <cellStyle name="RowTitles-Detail 2 3 3 3 6 6" xfId="29922"/>
    <cellStyle name="RowTitles-Detail 2 3 3 3 6 6 2" xfId="29923"/>
    <cellStyle name="RowTitles-Detail 2 3 3 3 6 7" xfId="29924"/>
    <cellStyle name="RowTitles-Detail 2 3 3 3 7" xfId="29925"/>
    <cellStyle name="RowTitles-Detail 2 3 3 3 7 2" xfId="29926"/>
    <cellStyle name="RowTitles-Detail 2 3 3 3 7 2 2" xfId="29927"/>
    <cellStyle name="RowTitles-Detail 2 3 3 3 7 2 2 2" xfId="29928"/>
    <cellStyle name="RowTitles-Detail 2 3 3 3 7 2 3" xfId="29929"/>
    <cellStyle name="RowTitles-Detail 2 3 3 3 7 3" xfId="29930"/>
    <cellStyle name="RowTitles-Detail 2 3 3 3 7 3 2" xfId="29931"/>
    <cellStyle name="RowTitles-Detail 2 3 3 3 7 3 2 2" xfId="29932"/>
    <cellStyle name="RowTitles-Detail 2 3 3 3 7 4" xfId="29933"/>
    <cellStyle name="RowTitles-Detail 2 3 3 3 7 4 2" xfId="29934"/>
    <cellStyle name="RowTitles-Detail 2 3 3 3 7 5" xfId="29935"/>
    <cellStyle name="RowTitles-Detail 2 3 3 3 8" xfId="29936"/>
    <cellStyle name="RowTitles-Detail 2 3 3 3 8 2" xfId="29937"/>
    <cellStyle name="RowTitles-Detail 2 3 3 3 8 2 2" xfId="29938"/>
    <cellStyle name="RowTitles-Detail 2 3 3 3 8 2 2 2" xfId="29939"/>
    <cellStyle name="RowTitles-Detail 2 3 3 3 8 2 3" xfId="29940"/>
    <cellStyle name="RowTitles-Detail 2 3 3 3 8 3" xfId="29941"/>
    <cellStyle name="RowTitles-Detail 2 3 3 3 8 3 2" xfId="29942"/>
    <cellStyle name="RowTitles-Detail 2 3 3 3 8 3 2 2" xfId="29943"/>
    <cellStyle name="RowTitles-Detail 2 3 3 3 8 4" xfId="29944"/>
    <cellStyle name="RowTitles-Detail 2 3 3 3 8 4 2" xfId="29945"/>
    <cellStyle name="RowTitles-Detail 2 3 3 3 8 5" xfId="29946"/>
    <cellStyle name="RowTitles-Detail 2 3 3 3 9" xfId="29947"/>
    <cellStyle name="RowTitles-Detail 2 3 3 3 9 2" xfId="29948"/>
    <cellStyle name="RowTitles-Detail 2 3 3 3 9 2 2" xfId="29949"/>
    <cellStyle name="RowTitles-Detail 2 3 3 3_STUD aligned by INSTIT" xfId="29950"/>
    <cellStyle name="RowTitles-Detail 2 3 3 4" xfId="29951"/>
    <cellStyle name="RowTitles-Detail 2 3 3 4 2" xfId="29952"/>
    <cellStyle name="RowTitles-Detail 2 3 3 4 2 2" xfId="29953"/>
    <cellStyle name="RowTitles-Detail 2 3 3 4 2 2 2" xfId="29954"/>
    <cellStyle name="RowTitles-Detail 2 3 3 4 2 2 2 2" xfId="29955"/>
    <cellStyle name="RowTitles-Detail 2 3 3 4 2 2 2 2 2" xfId="29956"/>
    <cellStyle name="RowTitles-Detail 2 3 3 4 2 2 2 3" xfId="29957"/>
    <cellStyle name="RowTitles-Detail 2 3 3 4 2 2 3" xfId="29958"/>
    <cellStyle name="RowTitles-Detail 2 3 3 4 2 2 3 2" xfId="29959"/>
    <cellStyle name="RowTitles-Detail 2 3 3 4 2 2 3 2 2" xfId="29960"/>
    <cellStyle name="RowTitles-Detail 2 3 3 4 2 2 4" xfId="29961"/>
    <cellStyle name="RowTitles-Detail 2 3 3 4 2 2 4 2" xfId="29962"/>
    <cellStyle name="RowTitles-Detail 2 3 3 4 2 2 5" xfId="29963"/>
    <cellStyle name="RowTitles-Detail 2 3 3 4 2 3" xfId="29964"/>
    <cellStyle name="RowTitles-Detail 2 3 3 4 2 3 2" xfId="29965"/>
    <cellStyle name="RowTitles-Detail 2 3 3 4 2 3 2 2" xfId="29966"/>
    <cellStyle name="RowTitles-Detail 2 3 3 4 2 3 2 2 2" xfId="29967"/>
    <cellStyle name="RowTitles-Detail 2 3 3 4 2 3 2 3" xfId="29968"/>
    <cellStyle name="RowTitles-Detail 2 3 3 4 2 3 3" xfId="29969"/>
    <cellStyle name="RowTitles-Detail 2 3 3 4 2 3 3 2" xfId="29970"/>
    <cellStyle name="RowTitles-Detail 2 3 3 4 2 3 3 2 2" xfId="29971"/>
    <cellStyle name="RowTitles-Detail 2 3 3 4 2 3 4" xfId="29972"/>
    <cellStyle name="RowTitles-Detail 2 3 3 4 2 3 4 2" xfId="29973"/>
    <cellStyle name="RowTitles-Detail 2 3 3 4 2 3 5" xfId="29974"/>
    <cellStyle name="RowTitles-Detail 2 3 3 4 2 4" xfId="29975"/>
    <cellStyle name="RowTitles-Detail 2 3 3 4 2 4 2" xfId="29976"/>
    <cellStyle name="RowTitles-Detail 2 3 3 4 2 5" xfId="29977"/>
    <cellStyle name="RowTitles-Detail 2 3 3 4 2 5 2" xfId="29978"/>
    <cellStyle name="RowTitles-Detail 2 3 3 4 2 5 2 2" xfId="29979"/>
    <cellStyle name="RowTitles-Detail 2 3 3 4 2 5 3" xfId="29980"/>
    <cellStyle name="RowTitles-Detail 2 3 3 4 2 6" xfId="29981"/>
    <cellStyle name="RowTitles-Detail 2 3 3 4 2 6 2" xfId="29982"/>
    <cellStyle name="RowTitles-Detail 2 3 3 4 2 6 2 2" xfId="29983"/>
    <cellStyle name="RowTitles-Detail 2 3 3 4 3" xfId="29984"/>
    <cellStyle name="RowTitles-Detail 2 3 3 4 3 2" xfId="29985"/>
    <cellStyle name="RowTitles-Detail 2 3 3 4 3 2 2" xfId="29986"/>
    <cellStyle name="RowTitles-Detail 2 3 3 4 3 2 2 2" xfId="29987"/>
    <cellStyle name="RowTitles-Detail 2 3 3 4 3 2 2 2 2" xfId="29988"/>
    <cellStyle name="RowTitles-Detail 2 3 3 4 3 2 2 3" xfId="29989"/>
    <cellStyle name="RowTitles-Detail 2 3 3 4 3 2 3" xfId="29990"/>
    <cellStyle name="RowTitles-Detail 2 3 3 4 3 2 3 2" xfId="29991"/>
    <cellStyle name="RowTitles-Detail 2 3 3 4 3 2 3 2 2" xfId="29992"/>
    <cellStyle name="RowTitles-Detail 2 3 3 4 3 2 4" xfId="29993"/>
    <cellStyle name="RowTitles-Detail 2 3 3 4 3 2 4 2" xfId="29994"/>
    <cellStyle name="RowTitles-Detail 2 3 3 4 3 2 5" xfId="29995"/>
    <cellStyle name="RowTitles-Detail 2 3 3 4 3 3" xfId="29996"/>
    <cellStyle name="RowTitles-Detail 2 3 3 4 3 3 2" xfId="29997"/>
    <cellStyle name="RowTitles-Detail 2 3 3 4 3 3 2 2" xfId="29998"/>
    <cellStyle name="RowTitles-Detail 2 3 3 4 3 3 2 2 2" xfId="29999"/>
    <cellStyle name="RowTitles-Detail 2 3 3 4 3 3 2 3" xfId="30000"/>
    <cellStyle name="RowTitles-Detail 2 3 3 4 3 3 3" xfId="30001"/>
    <cellStyle name="RowTitles-Detail 2 3 3 4 3 3 3 2" xfId="30002"/>
    <cellStyle name="RowTitles-Detail 2 3 3 4 3 3 3 2 2" xfId="30003"/>
    <cellStyle name="RowTitles-Detail 2 3 3 4 3 3 4" xfId="30004"/>
    <cellStyle name="RowTitles-Detail 2 3 3 4 3 3 4 2" xfId="30005"/>
    <cellStyle name="RowTitles-Detail 2 3 3 4 3 3 5" xfId="30006"/>
    <cellStyle name="RowTitles-Detail 2 3 3 4 3 4" xfId="30007"/>
    <cellStyle name="RowTitles-Detail 2 3 3 4 3 4 2" xfId="30008"/>
    <cellStyle name="RowTitles-Detail 2 3 3 4 3 5" xfId="30009"/>
    <cellStyle name="RowTitles-Detail 2 3 3 4 3 5 2" xfId="30010"/>
    <cellStyle name="RowTitles-Detail 2 3 3 4 3 5 2 2" xfId="30011"/>
    <cellStyle name="RowTitles-Detail 2 3 3 4 3 6" xfId="30012"/>
    <cellStyle name="RowTitles-Detail 2 3 3 4 3 6 2" xfId="30013"/>
    <cellStyle name="RowTitles-Detail 2 3 3 4 3 7" xfId="30014"/>
    <cellStyle name="RowTitles-Detail 2 3 3 4 4" xfId="30015"/>
    <cellStyle name="RowTitles-Detail 2 3 3 4 4 2" xfId="30016"/>
    <cellStyle name="RowTitles-Detail 2 3 3 4 4 2 2" xfId="30017"/>
    <cellStyle name="RowTitles-Detail 2 3 3 4 4 2 2 2" xfId="30018"/>
    <cellStyle name="RowTitles-Detail 2 3 3 4 4 2 2 2 2" xfId="30019"/>
    <cellStyle name="RowTitles-Detail 2 3 3 4 4 2 2 3" xfId="30020"/>
    <cellStyle name="RowTitles-Detail 2 3 3 4 4 2 3" xfId="30021"/>
    <cellStyle name="RowTitles-Detail 2 3 3 4 4 2 3 2" xfId="30022"/>
    <cellStyle name="RowTitles-Detail 2 3 3 4 4 2 3 2 2" xfId="30023"/>
    <cellStyle name="RowTitles-Detail 2 3 3 4 4 2 4" xfId="30024"/>
    <cellStyle name="RowTitles-Detail 2 3 3 4 4 2 4 2" xfId="30025"/>
    <cellStyle name="RowTitles-Detail 2 3 3 4 4 2 5" xfId="30026"/>
    <cellStyle name="RowTitles-Detail 2 3 3 4 4 3" xfId="30027"/>
    <cellStyle name="RowTitles-Detail 2 3 3 4 4 3 2" xfId="30028"/>
    <cellStyle name="RowTitles-Detail 2 3 3 4 4 3 2 2" xfId="30029"/>
    <cellStyle name="RowTitles-Detail 2 3 3 4 4 3 2 2 2" xfId="30030"/>
    <cellStyle name="RowTitles-Detail 2 3 3 4 4 3 2 3" xfId="30031"/>
    <cellStyle name="RowTitles-Detail 2 3 3 4 4 3 3" xfId="30032"/>
    <cellStyle name="RowTitles-Detail 2 3 3 4 4 3 3 2" xfId="30033"/>
    <cellStyle name="RowTitles-Detail 2 3 3 4 4 3 3 2 2" xfId="30034"/>
    <cellStyle name="RowTitles-Detail 2 3 3 4 4 3 4" xfId="30035"/>
    <cellStyle name="RowTitles-Detail 2 3 3 4 4 3 4 2" xfId="30036"/>
    <cellStyle name="RowTitles-Detail 2 3 3 4 4 3 5" xfId="30037"/>
    <cellStyle name="RowTitles-Detail 2 3 3 4 4 4" xfId="30038"/>
    <cellStyle name="RowTitles-Detail 2 3 3 4 4 4 2" xfId="30039"/>
    <cellStyle name="RowTitles-Detail 2 3 3 4 4 5" xfId="30040"/>
    <cellStyle name="RowTitles-Detail 2 3 3 4 4 5 2" xfId="30041"/>
    <cellStyle name="RowTitles-Detail 2 3 3 4 4 5 2 2" xfId="30042"/>
    <cellStyle name="RowTitles-Detail 2 3 3 4 4 5 3" xfId="30043"/>
    <cellStyle name="RowTitles-Detail 2 3 3 4 4 6" xfId="30044"/>
    <cellStyle name="RowTitles-Detail 2 3 3 4 4 6 2" xfId="30045"/>
    <cellStyle name="RowTitles-Detail 2 3 3 4 4 6 2 2" xfId="30046"/>
    <cellStyle name="RowTitles-Detail 2 3 3 4 4 7" xfId="30047"/>
    <cellStyle name="RowTitles-Detail 2 3 3 4 4 7 2" xfId="30048"/>
    <cellStyle name="RowTitles-Detail 2 3 3 4 4 8" xfId="30049"/>
    <cellStyle name="RowTitles-Detail 2 3 3 4 5" xfId="30050"/>
    <cellStyle name="RowTitles-Detail 2 3 3 4 5 2" xfId="30051"/>
    <cellStyle name="RowTitles-Detail 2 3 3 4 5 2 2" xfId="30052"/>
    <cellStyle name="RowTitles-Detail 2 3 3 4 5 2 2 2" xfId="30053"/>
    <cellStyle name="RowTitles-Detail 2 3 3 4 5 2 2 2 2" xfId="30054"/>
    <cellStyle name="RowTitles-Detail 2 3 3 4 5 2 2 3" xfId="30055"/>
    <cellStyle name="RowTitles-Detail 2 3 3 4 5 2 3" xfId="30056"/>
    <cellStyle name="RowTitles-Detail 2 3 3 4 5 2 3 2" xfId="30057"/>
    <cellStyle name="RowTitles-Detail 2 3 3 4 5 2 3 2 2" xfId="30058"/>
    <cellStyle name="RowTitles-Detail 2 3 3 4 5 2 4" xfId="30059"/>
    <cellStyle name="RowTitles-Detail 2 3 3 4 5 2 4 2" xfId="30060"/>
    <cellStyle name="RowTitles-Detail 2 3 3 4 5 2 5" xfId="30061"/>
    <cellStyle name="RowTitles-Detail 2 3 3 4 5 3" xfId="30062"/>
    <cellStyle name="RowTitles-Detail 2 3 3 4 5 3 2" xfId="30063"/>
    <cellStyle name="RowTitles-Detail 2 3 3 4 5 3 2 2" xfId="30064"/>
    <cellStyle name="RowTitles-Detail 2 3 3 4 5 3 2 2 2" xfId="30065"/>
    <cellStyle name="RowTitles-Detail 2 3 3 4 5 3 2 3" xfId="30066"/>
    <cellStyle name="RowTitles-Detail 2 3 3 4 5 3 3" xfId="30067"/>
    <cellStyle name="RowTitles-Detail 2 3 3 4 5 3 3 2" xfId="30068"/>
    <cellStyle name="RowTitles-Detail 2 3 3 4 5 3 3 2 2" xfId="30069"/>
    <cellStyle name="RowTitles-Detail 2 3 3 4 5 3 4" xfId="30070"/>
    <cellStyle name="RowTitles-Detail 2 3 3 4 5 3 4 2" xfId="30071"/>
    <cellStyle name="RowTitles-Detail 2 3 3 4 5 3 5" xfId="30072"/>
    <cellStyle name="RowTitles-Detail 2 3 3 4 5 4" xfId="30073"/>
    <cellStyle name="RowTitles-Detail 2 3 3 4 5 4 2" xfId="30074"/>
    <cellStyle name="RowTitles-Detail 2 3 3 4 5 4 2 2" xfId="30075"/>
    <cellStyle name="RowTitles-Detail 2 3 3 4 5 4 3" xfId="30076"/>
    <cellStyle name="RowTitles-Detail 2 3 3 4 5 5" xfId="30077"/>
    <cellStyle name="RowTitles-Detail 2 3 3 4 5 5 2" xfId="30078"/>
    <cellStyle name="RowTitles-Detail 2 3 3 4 5 5 2 2" xfId="30079"/>
    <cellStyle name="RowTitles-Detail 2 3 3 4 5 6" xfId="30080"/>
    <cellStyle name="RowTitles-Detail 2 3 3 4 5 6 2" xfId="30081"/>
    <cellStyle name="RowTitles-Detail 2 3 3 4 5 7" xfId="30082"/>
    <cellStyle name="RowTitles-Detail 2 3 3 4 6" xfId="30083"/>
    <cellStyle name="RowTitles-Detail 2 3 3 4 6 2" xfId="30084"/>
    <cellStyle name="RowTitles-Detail 2 3 3 4 6 2 2" xfId="30085"/>
    <cellStyle name="RowTitles-Detail 2 3 3 4 6 2 2 2" xfId="30086"/>
    <cellStyle name="RowTitles-Detail 2 3 3 4 6 2 2 2 2" xfId="30087"/>
    <cellStyle name="RowTitles-Detail 2 3 3 4 6 2 2 3" xfId="30088"/>
    <cellStyle name="RowTitles-Detail 2 3 3 4 6 2 3" xfId="30089"/>
    <cellStyle name="RowTitles-Detail 2 3 3 4 6 2 3 2" xfId="30090"/>
    <cellStyle name="RowTitles-Detail 2 3 3 4 6 2 3 2 2" xfId="30091"/>
    <cellStyle name="RowTitles-Detail 2 3 3 4 6 2 4" xfId="30092"/>
    <cellStyle name="RowTitles-Detail 2 3 3 4 6 2 4 2" xfId="30093"/>
    <cellStyle name="RowTitles-Detail 2 3 3 4 6 2 5" xfId="30094"/>
    <cellStyle name="RowTitles-Detail 2 3 3 4 6 3" xfId="30095"/>
    <cellStyle name="RowTitles-Detail 2 3 3 4 6 3 2" xfId="30096"/>
    <cellStyle name="RowTitles-Detail 2 3 3 4 6 3 2 2" xfId="30097"/>
    <cellStyle name="RowTitles-Detail 2 3 3 4 6 3 2 2 2" xfId="30098"/>
    <cellStyle name="RowTitles-Detail 2 3 3 4 6 3 2 3" xfId="30099"/>
    <cellStyle name="RowTitles-Detail 2 3 3 4 6 3 3" xfId="30100"/>
    <cellStyle name="RowTitles-Detail 2 3 3 4 6 3 3 2" xfId="30101"/>
    <cellStyle name="RowTitles-Detail 2 3 3 4 6 3 3 2 2" xfId="30102"/>
    <cellStyle name="RowTitles-Detail 2 3 3 4 6 3 4" xfId="30103"/>
    <cellStyle name="RowTitles-Detail 2 3 3 4 6 3 4 2" xfId="30104"/>
    <cellStyle name="RowTitles-Detail 2 3 3 4 6 3 5" xfId="30105"/>
    <cellStyle name="RowTitles-Detail 2 3 3 4 6 4" xfId="30106"/>
    <cellStyle name="RowTitles-Detail 2 3 3 4 6 4 2" xfId="30107"/>
    <cellStyle name="RowTitles-Detail 2 3 3 4 6 4 2 2" xfId="30108"/>
    <cellStyle name="RowTitles-Detail 2 3 3 4 6 4 3" xfId="30109"/>
    <cellStyle name="RowTitles-Detail 2 3 3 4 6 5" xfId="30110"/>
    <cellStyle name="RowTitles-Detail 2 3 3 4 6 5 2" xfId="30111"/>
    <cellStyle name="RowTitles-Detail 2 3 3 4 6 5 2 2" xfId="30112"/>
    <cellStyle name="RowTitles-Detail 2 3 3 4 6 6" xfId="30113"/>
    <cellStyle name="RowTitles-Detail 2 3 3 4 6 6 2" xfId="30114"/>
    <cellStyle name="RowTitles-Detail 2 3 3 4 6 7" xfId="30115"/>
    <cellStyle name="RowTitles-Detail 2 3 3 4 7" xfId="30116"/>
    <cellStyle name="RowTitles-Detail 2 3 3 4 7 2" xfId="30117"/>
    <cellStyle name="RowTitles-Detail 2 3 3 4 7 2 2" xfId="30118"/>
    <cellStyle name="RowTitles-Detail 2 3 3 4 7 2 2 2" xfId="30119"/>
    <cellStyle name="RowTitles-Detail 2 3 3 4 7 2 3" xfId="30120"/>
    <cellStyle name="RowTitles-Detail 2 3 3 4 7 3" xfId="30121"/>
    <cellStyle name="RowTitles-Detail 2 3 3 4 7 3 2" xfId="30122"/>
    <cellStyle name="RowTitles-Detail 2 3 3 4 7 3 2 2" xfId="30123"/>
    <cellStyle name="RowTitles-Detail 2 3 3 4 7 4" xfId="30124"/>
    <cellStyle name="RowTitles-Detail 2 3 3 4 7 4 2" xfId="30125"/>
    <cellStyle name="RowTitles-Detail 2 3 3 4 7 5" xfId="30126"/>
    <cellStyle name="RowTitles-Detail 2 3 3 4 8" xfId="30127"/>
    <cellStyle name="RowTitles-Detail 2 3 3 4 8 2" xfId="30128"/>
    <cellStyle name="RowTitles-Detail 2 3 3 4 9" xfId="30129"/>
    <cellStyle name="RowTitles-Detail 2 3 3 4 9 2" xfId="30130"/>
    <cellStyle name="RowTitles-Detail 2 3 3 4 9 2 2" xfId="30131"/>
    <cellStyle name="RowTitles-Detail 2 3 3 4_STUD aligned by INSTIT" xfId="30132"/>
    <cellStyle name="RowTitles-Detail 2 3 3 5" xfId="30133"/>
    <cellStyle name="RowTitles-Detail 2 3 3 5 2" xfId="30134"/>
    <cellStyle name="RowTitles-Detail 2 3 3 5 2 2" xfId="30135"/>
    <cellStyle name="RowTitles-Detail 2 3 3 5 2 2 2" xfId="30136"/>
    <cellStyle name="RowTitles-Detail 2 3 3 5 2 2 2 2" xfId="30137"/>
    <cellStyle name="RowTitles-Detail 2 3 3 5 2 2 3" xfId="30138"/>
    <cellStyle name="RowTitles-Detail 2 3 3 5 2 3" xfId="30139"/>
    <cellStyle name="RowTitles-Detail 2 3 3 5 2 3 2" xfId="30140"/>
    <cellStyle name="RowTitles-Detail 2 3 3 5 2 3 2 2" xfId="30141"/>
    <cellStyle name="RowTitles-Detail 2 3 3 5 2 4" xfId="30142"/>
    <cellStyle name="RowTitles-Detail 2 3 3 5 2 4 2" xfId="30143"/>
    <cellStyle name="RowTitles-Detail 2 3 3 5 2 5" xfId="30144"/>
    <cellStyle name="RowTitles-Detail 2 3 3 5 3" xfId="30145"/>
    <cellStyle name="RowTitles-Detail 2 3 3 5 3 2" xfId="30146"/>
    <cellStyle name="RowTitles-Detail 2 3 3 5 3 2 2" xfId="30147"/>
    <cellStyle name="RowTitles-Detail 2 3 3 5 3 2 2 2" xfId="30148"/>
    <cellStyle name="RowTitles-Detail 2 3 3 5 3 2 3" xfId="30149"/>
    <cellStyle name="RowTitles-Detail 2 3 3 5 3 3" xfId="30150"/>
    <cellStyle name="RowTitles-Detail 2 3 3 5 3 3 2" xfId="30151"/>
    <cellStyle name="RowTitles-Detail 2 3 3 5 3 3 2 2" xfId="30152"/>
    <cellStyle name="RowTitles-Detail 2 3 3 5 3 4" xfId="30153"/>
    <cellStyle name="RowTitles-Detail 2 3 3 5 3 4 2" xfId="30154"/>
    <cellStyle name="RowTitles-Detail 2 3 3 5 3 5" xfId="30155"/>
    <cellStyle name="RowTitles-Detail 2 3 3 5 4" xfId="30156"/>
    <cellStyle name="RowTitles-Detail 2 3 3 5 4 2" xfId="30157"/>
    <cellStyle name="RowTitles-Detail 2 3 3 5 5" xfId="30158"/>
    <cellStyle name="RowTitles-Detail 2 3 3 5 5 2" xfId="30159"/>
    <cellStyle name="RowTitles-Detail 2 3 3 5 5 2 2" xfId="30160"/>
    <cellStyle name="RowTitles-Detail 2 3 3 5 5 3" xfId="30161"/>
    <cellStyle name="RowTitles-Detail 2 3 3 5 6" xfId="30162"/>
    <cellStyle name="RowTitles-Detail 2 3 3 5 6 2" xfId="30163"/>
    <cellStyle name="RowTitles-Detail 2 3 3 5 6 2 2" xfId="30164"/>
    <cellStyle name="RowTitles-Detail 2 3 3 6" xfId="30165"/>
    <cellStyle name="RowTitles-Detail 2 3 3 6 2" xfId="30166"/>
    <cellStyle name="RowTitles-Detail 2 3 3 6 2 2" xfId="30167"/>
    <cellStyle name="RowTitles-Detail 2 3 3 6 2 2 2" xfId="30168"/>
    <cellStyle name="RowTitles-Detail 2 3 3 6 2 2 2 2" xfId="30169"/>
    <cellStyle name="RowTitles-Detail 2 3 3 6 2 2 3" xfId="30170"/>
    <cellStyle name="RowTitles-Detail 2 3 3 6 2 3" xfId="30171"/>
    <cellStyle name="RowTitles-Detail 2 3 3 6 2 3 2" xfId="30172"/>
    <cellStyle name="RowTitles-Detail 2 3 3 6 2 3 2 2" xfId="30173"/>
    <cellStyle name="RowTitles-Detail 2 3 3 6 2 4" xfId="30174"/>
    <cellStyle name="RowTitles-Detail 2 3 3 6 2 4 2" xfId="30175"/>
    <cellStyle name="RowTitles-Detail 2 3 3 6 2 5" xfId="30176"/>
    <cellStyle name="RowTitles-Detail 2 3 3 6 3" xfId="30177"/>
    <cellStyle name="RowTitles-Detail 2 3 3 6 3 2" xfId="30178"/>
    <cellStyle name="RowTitles-Detail 2 3 3 6 3 2 2" xfId="30179"/>
    <cellStyle name="RowTitles-Detail 2 3 3 6 3 2 2 2" xfId="30180"/>
    <cellStyle name="RowTitles-Detail 2 3 3 6 3 2 3" xfId="30181"/>
    <cellStyle name="RowTitles-Detail 2 3 3 6 3 3" xfId="30182"/>
    <cellStyle name="RowTitles-Detail 2 3 3 6 3 3 2" xfId="30183"/>
    <cellStyle name="RowTitles-Detail 2 3 3 6 3 3 2 2" xfId="30184"/>
    <cellStyle name="RowTitles-Detail 2 3 3 6 3 4" xfId="30185"/>
    <cellStyle name="RowTitles-Detail 2 3 3 6 3 4 2" xfId="30186"/>
    <cellStyle name="RowTitles-Detail 2 3 3 6 3 5" xfId="30187"/>
    <cellStyle name="RowTitles-Detail 2 3 3 6 4" xfId="30188"/>
    <cellStyle name="RowTitles-Detail 2 3 3 6 4 2" xfId="30189"/>
    <cellStyle name="RowTitles-Detail 2 3 3 6 5" xfId="30190"/>
    <cellStyle name="RowTitles-Detail 2 3 3 6 5 2" xfId="30191"/>
    <cellStyle name="RowTitles-Detail 2 3 3 6 5 2 2" xfId="30192"/>
    <cellStyle name="RowTitles-Detail 2 3 3 6 6" xfId="30193"/>
    <cellStyle name="RowTitles-Detail 2 3 3 6 6 2" xfId="30194"/>
    <cellStyle name="RowTitles-Detail 2 3 3 6 7" xfId="30195"/>
    <cellStyle name="RowTitles-Detail 2 3 3 7" xfId="30196"/>
    <cellStyle name="RowTitles-Detail 2 3 3 7 2" xfId="30197"/>
    <cellStyle name="RowTitles-Detail 2 3 3 7 2 2" xfId="30198"/>
    <cellStyle name="RowTitles-Detail 2 3 3 7 2 2 2" xfId="30199"/>
    <cellStyle name="RowTitles-Detail 2 3 3 7 2 2 2 2" xfId="30200"/>
    <cellStyle name="RowTitles-Detail 2 3 3 7 2 2 3" xfId="30201"/>
    <cellStyle name="RowTitles-Detail 2 3 3 7 2 3" xfId="30202"/>
    <cellStyle name="RowTitles-Detail 2 3 3 7 2 3 2" xfId="30203"/>
    <cellStyle name="RowTitles-Detail 2 3 3 7 2 3 2 2" xfId="30204"/>
    <cellStyle name="RowTitles-Detail 2 3 3 7 2 4" xfId="30205"/>
    <cellStyle name="RowTitles-Detail 2 3 3 7 2 4 2" xfId="30206"/>
    <cellStyle name="RowTitles-Detail 2 3 3 7 2 5" xfId="30207"/>
    <cellStyle name="RowTitles-Detail 2 3 3 7 3" xfId="30208"/>
    <cellStyle name="RowTitles-Detail 2 3 3 7 3 2" xfId="30209"/>
    <cellStyle name="RowTitles-Detail 2 3 3 7 3 2 2" xfId="30210"/>
    <cellStyle name="RowTitles-Detail 2 3 3 7 3 2 2 2" xfId="30211"/>
    <cellStyle name="RowTitles-Detail 2 3 3 7 3 2 3" xfId="30212"/>
    <cellStyle name="RowTitles-Detail 2 3 3 7 3 3" xfId="30213"/>
    <cellStyle name="RowTitles-Detail 2 3 3 7 3 3 2" xfId="30214"/>
    <cellStyle name="RowTitles-Detail 2 3 3 7 3 3 2 2" xfId="30215"/>
    <cellStyle name="RowTitles-Detail 2 3 3 7 3 4" xfId="30216"/>
    <cellStyle name="RowTitles-Detail 2 3 3 7 3 4 2" xfId="30217"/>
    <cellStyle name="RowTitles-Detail 2 3 3 7 3 5" xfId="30218"/>
    <cellStyle name="RowTitles-Detail 2 3 3 7 4" xfId="30219"/>
    <cellStyle name="RowTitles-Detail 2 3 3 7 4 2" xfId="30220"/>
    <cellStyle name="RowTitles-Detail 2 3 3 7 5" xfId="30221"/>
    <cellStyle name="RowTitles-Detail 2 3 3 7 5 2" xfId="30222"/>
    <cellStyle name="RowTitles-Detail 2 3 3 7 5 2 2" xfId="30223"/>
    <cellStyle name="RowTitles-Detail 2 3 3 7 5 3" xfId="30224"/>
    <cellStyle name="RowTitles-Detail 2 3 3 7 6" xfId="30225"/>
    <cellStyle name="RowTitles-Detail 2 3 3 7 6 2" xfId="30226"/>
    <cellStyle name="RowTitles-Detail 2 3 3 7 6 2 2" xfId="30227"/>
    <cellStyle name="RowTitles-Detail 2 3 3 7 7" xfId="30228"/>
    <cellStyle name="RowTitles-Detail 2 3 3 7 7 2" xfId="30229"/>
    <cellStyle name="RowTitles-Detail 2 3 3 7 8" xfId="30230"/>
    <cellStyle name="RowTitles-Detail 2 3 3 8" xfId="30231"/>
    <cellStyle name="RowTitles-Detail 2 3 3 8 2" xfId="30232"/>
    <cellStyle name="RowTitles-Detail 2 3 3 8 2 2" xfId="30233"/>
    <cellStyle name="RowTitles-Detail 2 3 3 8 2 2 2" xfId="30234"/>
    <cellStyle name="RowTitles-Detail 2 3 3 8 2 2 2 2" xfId="30235"/>
    <cellStyle name="RowTitles-Detail 2 3 3 8 2 2 3" xfId="30236"/>
    <cellStyle name="RowTitles-Detail 2 3 3 8 2 3" xfId="30237"/>
    <cellStyle name="RowTitles-Detail 2 3 3 8 2 3 2" xfId="30238"/>
    <cellStyle name="RowTitles-Detail 2 3 3 8 2 3 2 2" xfId="30239"/>
    <cellStyle name="RowTitles-Detail 2 3 3 8 2 4" xfId="30240"/>
    <cellStyle name="RowTitles-Detail 2 3 3 8 2 4 2" xfId="30241"/>
    <cellStyle name="RowTitles-Detail 2 3 3 8 2 5" xfId="30242"/>
    <cellStyle name="RowTitles-Detail 2 3 3 8 3" xfId="30243"/>
    <cellStyle name="RowTitles-Detail 2 3 3 8 3 2" xfId="30244"/>
    <cellStyle name="RowTitles-Detail 2 3 3 8 3 2 2" xfId="30245"/>
    <cellStyle name="RowTitles-Detail 2 3 3 8 3 2 2 2" xfId="30246"/>
    <cellStyle name="RowTitles-Detail 2 3 3 8 3 2 3" xfId="30247"/>
    <cellStyle name="RowTitles-Detail 2 3 3 8 3 3" xfId="30248"/>
    <cellStyle name="RowTitles-Detail 2 3 3 8 3 3 2" xfId="30249"/>
    <cellStyle name="RowTitles-Detail 2 3 3 8 3 3 2 2" xfId="30250"/>
    <cellStyle name="RowTitles-Detail 2 3 3 8 3 4" xfId="30251"/>
    <cellStyle name="RowTitles-Detail 2 3 3 8 3 4 2" xfId="30252"/>
    <cellStyle name="RowTitles-Detail 2 3 3 8 3 5" xfId="30253"/>
    <cellStyle name="RowTitles-Detail 2 3 3 8 4" xfId="30254"/>
    <cellStyle name="RowTitles-Detail 2 3 3 8 4 2" xfId="30255"/>
    <cellStyle name="RowTitles-Detail 2 3 3 8 4 2 2" xfId="30256"/>
    <cellStyle name="RowTitles-Detail 2 3 3 8 4 3" xfId="30257"/>
    <cellStyle name="RowTitles-Detail 2 3 3 8 5" xfId="30258"/>
    <cellStyle name="RowTitles-Detail 2 3 3 8 5 2" xfId="30259"/>
    <cellStyle name="RowTitles-Detail 2 3 3 8 5 2 2" xfId="30260"/>
    <cellStyle name="RowTitles-Detail 2 3 3 8 6" xfId="30261"/>
    <cellStyle name="RowTitles-Detail 2 3 3 8 6 2" xfId="30262"/>
    <cellStyle name="RowTitles-Detail 2 3 3 8 7" xfId="30263"/>
    <cellStyle name="RowTitles-Detail 2 3 3 9" xfId="30264"/>
    <cellStyle name="RowTitles-Detail 2 3 3 9 2" xfId="30265"/>
    <cellStyle name="RowTitles-Detail 2 3 3 9 2 2" xfId="30266"/>
    <cellStyle name="RowTitles-Detail 2 3 3 9 2 2 2" xfId="30267"/>
    <cellStyle name="RowTitles-Detail 2 3 3 9 2 2 2 2" xfId="30268"/>
    <cellStyle name="RowTitles-Detail 2 3 3 9 2 2 3" xfId="30269"/>
    <cellStyle name="RowTitles-Detail 2 3 3 9 2 3" xfId="30270"/>
    <cellStyle name="RowTitles-Detail 2 3 3 9 2 3 2" xfId="30271"/>
    <cellStyle name="RowTitles-Detail 2 3 3 9 2 3 2 2" xfId="30272"/>
    <cellStyle name="RowTitles-Detail 2 3 3 9 2 4" xfId="30273"/>
    <cellStyle name="RowTitles-Detail 2 3 3 9 2 4 2" xfId="30274"/>
    <cellStyle name="RowTitles-Detail 2 3 3 9 2 5" xfId="30275"/>
    <cellStyle name="RowTitles-Detail 2 3 3 9 3" xfId="30276"/>
    <cellStyle name="RowTitles-Detail 2 3 3 9 3 2" xfId="30277"/>
    <cellStyle name="RowTitles-Detail 2 3 3 9 3 2 2" xfId="30278"/>
    <cellStyle name="RowTitles-Detail 2 3 3 9 3 2 2 2" xfId="30279"/>
    <cellStyle name="RowTitles-Detail 2 3 3 9 3 2 3" xfId="30280"/>
    <cellStyle name="RowTitles-Detail 2 3 3 9 3 3" xfId="30281"/>
    <cellStyle name="RowTitles-Detail 2 3 3 9 3 3 2" xfId="30282"/>
    <cellStyle name="RowTitles-Detail 2 3 3 9 3 3 2 2" xfId="30283"/>
    <cellStyle name="RowTitles-Detail 2 3 3 9 3 4" xfId="30284"/>
    <cellStyle name="RowTitles-Detail 2 3 3 9 3 4 2" xfId="30285"/>
    <cellStyle name="RowTitles-Detail 2 3 3 9 3 5" xfId="30286"/>
    <cellStyle name="RowTitles-Detail 2 3 3 9 4" xfId="30287"/>
    <cellStyle name="RowTitles-Detail 2 3 3 9 4 2" xfId="30288"/>
    <cellStyle name="RowTitles-Detail 2 3 3 9 4 2 2" xfId="30289"/>
    <cellStyle name="RowTitles-Detail 2 3 3 9 4 3" xfId="30290"/>
    <cellStyle name="RowTitles-Detail 2 3 3 9 5" xfId="30291"/>
    <cellStyle name="RowTitles-Detail 2 3 3 9 5 2" xfId="30292"/>
    <cellStyle name="RowTitles-Detail 2 3 3 9 5 2 2" xfId="30293"/>
    <cellStyle name="RowTitles-Detail 2 3 3 9 6" xfId="30294"/>
    <cellStyle name="RowTitles-Detail 2 3 3 9 6 2" xfId="30295"/>
    <cellStyle name="RowTitles-Detail 2 3 3 9 7" xfId="30296"/>
    <cellStyle name="RowTitles-Detail 2 3 3_STUD aligned by INSTIT" xfId="30297"/>
    <cellStyle name="RowTitles-Detail 2 3 4" xfId="30298"/>
    <cellStyle name="RowTitles-Detail 2 3 4 2" xfId="30299"/>
    <cellStyle name="RowTitles-Detail 2 3 4 2 2" xfId="30300"/>
    <cellStyle name="RowTitles-Detail 2 3 4 2 2 2" xfId="30301"/>
    <cellStyle name="RowTitles-Detail 2 3 4 2 2 2 2" xfId="30302"/>
    <cellStyle name="RowTitles-Detail 2 3 4 2 2 2 2 2" xfId="30303"/>
    <cellStyle name="RowTitles-Detail 2 3 4 2 2 2 3" xfId="30304"/>
    <cellStyle name="RowTitles-Detail 2 3 4 2 2 3" xfId="30305"/>
    <cellStyle name="RowTitles-Detail 2 3 4 2 2 3 2" xfId="30306"/>
    <cellStyle name="RowTitles-Detail 2 3 4 2 2 3 2 2" xfId="30307"/>
    <cellStyle name="RowTitles-Detail 2 3 4 2 2 4" xfId="30308"/>
    <cellStyle name="RowTitles-Detail 2 3 4 2 2 4 2" xfId="30309"/>
    <cellStyle name="RowTitles-Detail 2 3 4 2 2 5" xfId="30310"/>
    <cellStyle name="RowTitles-Detail 2 3 4 2 3" xfId="30311"/>
    <cellStyle name="RowTitles-Detail 2 3 4 2 3 2" xfId="30312"/>
    <cellStyle name="RowTitles-Detail 2 3 4 2 3 2 2" xfId="30313"/>
    <cellStyle name="RowTitles-Detail 2 3 4 2 3 2 2 2" xfId="30314"/>
    <cellStyle name="RowTitles-Detail 2 3 4 2 3 2 3" xfId="30315"/>
    <cellStyle name="RowTitles-Detail 2 3 4 2 3 3" xfId="30316"/>
    <cellStyle name="RowTitles-Detail 2 3 4 2 3 3 2" xfId="30317"/>
    <cellStyle name="RowTitles-Detail 2 3 4 2 3 3 2 2" xfId="30318"/>
    <cellStyle name="RowTitles-Detail 2 3 4 2 3 4" xfId="30319"/>
    <cellStyle name="RowTitles-Detail 2 3 4 2 3 4 2" xfId="30320"/>
    <cellStyle name="RowTitles-Detail 2 3 4 2 3 5" xfId="30321"/>
    <cellStyle name="RowTitles-Detail 2 3 4 2 4" xfId="30322"/>
    <cellStyle name="RowTitles-Detail 2 3 4 2 4 2" xfId="30323"/>
    <cellStyle name="RowTitles-Detail 2 3 4 2 5" xfId="30324"/>
    <cellStyle name="RowTitles-Detail 2 3 4 2 5 2" xfId="30325"/>
    <cellStyle name="RowTitles-Detail 2 3 4 2 5 2 2" xfId="30326"/>
    <cellStyle name="RowTitles-Detail 2 3 4 3" xfId="30327"/>
    <cellStyle name="RowTitles-Detail 2 3 4 3 2" xfId="30328"/>
    <cellStyle name="RowTitles-Detail 2 3 4 3 2 2" xfId="30329"/>
    <cellStyle name="RowTitles-Detail 2 3 4 3 2 2 2" xfId="30330"/>
    <cellStyle name="RowTitles-Detail 2 3 4 3 2 2 2 2" xfId="30331"/>
    <cellStyle name="RowTitles-Detail 2 3 4 3 2 2 3" xfId="30332"/>
    <cellStyle name="RowTitles-Detail 2 3 4 3 2 3" xfId="30333"/>
    <cellStyle name="RowTitles-Detail 2 3 4 3 2 3 2" xfId="30334"/>
    <cellStyle name="RowTitles-Detail 2 3 4 3 2 3 2 2" xfId="30335"/>
    <cellStyle name="RowTitles-Detail 2 3 4 3 2 4" xfId="30336"/>
    <cellStyle name="RowTitles-Detail 2 3 4 3 2 4 2" xfId="30337"/>
    <cellStyle name="RowTitles-Detail 2 3 4 3 2 5" xfId="30338"/>
    <cellStyle name="RowTitles-Detail 2 3 4 3 3" xfId="30339"/>
    <cellStyle name="RowTitles-Detail 2 3 4 3 3 2" xfId="30340"/>
    <cellStyle name="RowTitles-Detail 2 3 4 3 3 2 2" xfId="30341"/>
    <cellStyle name="RowTitles-Detail 2 3 4 3 3 2 2 2" xfId="30342"/>
    <cellStyle name="RowTitles-Detail 2 3 4 3 3 2 3" xfId="30343"/>
    <cellStyle name="RowTitles-Detail 2 3 4 3 3 3" xfId="30344"/>
    <cellStyle name="RowTitles-Detail 2 3 4 3 3 3 2" xfId="30345"/>
    <cellStyle name="RowTitles-Detail 2 3 4 3 3 3 2 2" xfId="30346"/>
    <cellStyle name="RowTitles-Detail 2 3 4 3 3 4" xfId="30347"/>
    <cellStyle name="RowTitles-Detail 2 3 4 3 3 4 2" xfId="30348"/>
    <cellStyle name="RowTitles-Detail 2 3 4 3 3 5" xfId="30349"/>
    <cellStyle name="RowTitles-Detail 2 3 4 3 4" xfId="30350"/>
    <cellStyle name="RowTitles-Detail 2 3 4 3 4 2" xfId="30351"/>
    <cellStyle name="RowTitles-Detail 2 3 4 3 5" xfId="30352"/>
    <cellStyle name="RowTitles-Detail 2 3 4 3 5 2" xfId="30353"/>
    <cellStyle name="RowTitles-Detail 2 3 4 3 5 2 2" xfId="30354"/>
    <cellStyle name="RowTitles-Detail 2 3 4 3 5 3" xfId="30355"/>
    <cellStyle name="RowTitles-Detail 2 3 4 3 6" xfId="30356"/>
    <cellStyle name="RowTitles-Detail 2 3 4 3 6 2" xfId="30357"/>
    <cellStyle name="RowTitles-Detail 2 3 4 3 6 2 2" xfId="30358"/>
    <cellStyle name="RowTitles-Detail 2 3 4 3 7" xfId="30359"/>
    <cellStyle name="RowTitles-Detail 2 3 4 3 7 2" xfId="30360"/>
    <cellStyle name="RowTitles-Detail 2 3 4 3 8" xfId="30361"/>
    <cellStyle name="RowTitles-Detail 2 3 4 4" xfId="30362"/>
    <cellStyle name="RowTitles-Detail 2 3 4 4 2" xfId="30363"/>
    <cellStyle name="RowTitles-Detail 2 3 4 4 2 2" xfId="30364"/>
    <cellStyle name="RowTitles-Detail 2 3 4 4 2 2 2" xfId="30365"/>
    <cellStyle name="RowTitles-Detail 2 3 4 4 2 2 2 2" xfId="30366"/>
    <cellStyle name="RowTitles-Detail 2 3 4 4 2 2 3" xfId="30367"/>
    <cellStyle name="RowTitles-Detail 2 3 4 4 2 3" xfId="30368"/>
    <cellStyle name="RowTitles-Detail 2 3 4 4 2 3 2" xfId="30369"/>
    <cellStyle name="RowTitles-Detail 2 3 4 4 2 3 2 2" xfId="30370"/>
    <cellStyle name="RowTitles-Detail 2 3 4 4 2 4" xfId="30371"/>
    <cellStyle name="RowTitles-Detail 2 3 4 4 2 4 2" xfId="30372"/>
    <cellStyle name="RowTitles-Detail 2 3 4 4 2 5" xfId="30373"/>
    <cellStyle name="RowTitles-Detail 2 3 4 4 3" xfId="30374"/>
    <cellStyle name="RowTitles-Detail 2 3 4 4 3 2" xfId="30375"/>
    <cellStyle name="RowTitles-Detail 2 3 4 4 3 2 2" xfId="30376"/>
    <cellStyle name="RowTitles-Detail 2 3 4 4 3 2 2 2" xfId="30377"/>
    <cellStyle name="RowTitles-Detail 2 3 4 4 3 2 3" xfId="30378"/>
    <cellStyle name="RowTitles-Detail 2 3 4 4 3 3" xfId="30379"/>
    <cellStyle name="RowTitles-Detail 2 3 4 4 3 3 2" xfId="30380"/>
    <cellStyle name="RowTitles-Detail 2 3 4 4 3 3 2 2" xfId="30381"/>
    <cellStyle name="RowTitles-Detail 2 3 4 4 3 4" xfId="30382"/>
    <cellStyle name="RowTitles-Detail 2 3 4 4 3 4 2" xfId="30383"/>
    <cellStyle name="RowTitles-Detail 2 3 4 4 3 5" xfId="30384"/>
    <cellStyle name="RowTitles-Detail 2 3 4 4 4" xfId="30385"/>
    <cellStyle name="RowTitles-Detail 2 3 4 4 4 2" xfId="30386"/>
    <cellStyle name="RowTitles-Detail 2 3 4 4 4 2 2" xfId="30387"/>
    <cellStyle name="RowTitles-Detail 2 3 4 4 4 3" xfId="30388"/>
    <cellStyle name="RowTitles-Detail 2 3 4 4 5" xfId="30389"/>
    <cellStyle name="RowTitles-Detail 2 3 4 4 5 2" xfId="30390"/>
    <cellStyle name="RowTitles-Detail 2 3 4 4 5 2 2" xfId="30391"/>
    <cellStyle name="RowTitles-Detail 2 3 4 4 6" xfId="30392"/>
    <cellStyle name="RowTitles-Detail 2 3 4 4 6 2" xfId="30393"/>
    <cellStyle name="RowTitles-Detail 2 3 4 4 7" xfId="30394"/>
    <cellStyle name="RowTitles-Detail 2 3 4 5" xfId="30395"/>
    <cellStyle name="RowTitles-Detail 2 3 4 5 2" xfId="30396"/>
    <cellStyle name="RowTitles-Detail 2 3 4 5 2 2" xfId="30397"/>
    <cellStyle name="RowTitles-Detail 2 3 4 5 2 2 2" xfId="30398"/>
    <cellStyle name="RowTitles-Detail 2 3 4 5 2 2 2 2" xfId="30399"/>
    <cellStyle name="RowTitles-Detail 2 3 4 5 2 2 3" xfId="30400"/>
    <cellStyle name="RowTitles-Detail 2 3 4 5 2 3" xfId="30401"/>
    <cellStyle name="RowTitles-Detail 2 3 4 5 2 3 2" xfId="30402"/>
    <cellStyle name="RowTitles-Detail 2 3 4 5 2 3 2 2" xfId="30403"/>
    <cellStyle name="RowTitles-Detail 2 3 4 5 2 4" xfId="30404"/>
    <cellStyle name="RowTitles-Detail 2 3 4 5 2 4 2" xfId="30405"/>
    <cellStyle name="RowTitles-Detail 2 3 4 5 2 5" xfId="30406"/>
    <cellStyle name="RowTitles-Detail 2 3 4 5 3" xfId="30407"/>
    <cellStyle name="RowTitles-Detail 2 3 4 5 3 2" xfId="30408"/>
    <cellStyle name="RowTitles-Detail 2 3 4 5 3 2 2" xfId="30409"/>
    <cellStyle name="RowTitles-Detail 2 3 4 5 3 2 2 2" xfId="30410"/>
    <cellStyle name="RowTitles-Detail 2 3 4 5 3 2 3" xfId="30411"/>
    <cellStyle name="RowTitles-Detail 2 3 4 5 3 3" xfId="30412"/>
    <cellStyle name="RowTitles-Detail 2 3 4 5 3 3 2" xfId="30413"/>
    <cellStyle name="RowTitles-Detail 2 3 4 5 3 3 2 2" xfId="30414"/>
    <cellStyle name="RowTitles-Detail 2 3 4 5 3 4" xfId="30415"/>
    <cellStyle name="RowTitles-Detail 2 3 4 5 3 4 2" xfId="30416"/>
    <cellStyle name="RowTitles-Detail 2 3 4 5 3 5" xfId="30417"/>
    <cellStyle name="RowTitles-Detail 2 3 4 5 4" xfId="30418"/>
    <cellStyle name="RowTitles-Detail 2 3 4 5 4 2" xfId="30419"/>
    <cellStyle name="RowTitles-Detail 2 3 4 5 4 2 2" xfId="30420"/>
    <cellStyle name="RowTitles-Detail 2 3 4 5 4 3" xfId="30421"/>
    <cellStyle name="RowTitles-Detail 2 3 4 5 5" xfId="30422"/>
    <cellStyle name="RowTitles-Detail 2 3 4 5 5 2" xfId="30423"/>
    <cellStyle name="RowTitles-Detail 2 3 4 5 5 2 2" xfId="30424"/>
    <cellStyle name="RowTitles-Detail 2 3 4 5 6" xfId="30425"/>
    <cellStyle name="RowTitles-Detail 2 3 4 5 6 2" xfId="30426"/>
    <cellStyle name="RowTitles-Detail 2 3 4 5 7" xfId="30427"/>
    <cellStyle name="RowTitles-Detail 2 3 4 6" xfId="30428"/>
    <cellStyle name="RowTitles-Detail 2 3 4 6 2" xfId="30429"/>
    <cellStyle name="RowTitles-Detail 2 3 4 6 2 2" xfId="30430"/>
    <cellStyle name="RowTitles-Detail 2 3 4 6 2 2 2" xfId="30431"/>
    <cellStyle name="RowTitles-Detail 2 3 4 6 2 2 2 2" xfId="30432"/>
    <cellStyle name="RowTitles-Detail 2 3 4 6 2 2 3" xfId="30433"/>
    <cellStyle name="RowTitles-Detail 2 3 4 6 2 3" xfId="30434"/>
    <cellStyle name="RowTitles-Detail 2 3 4 6 2 3 2" xfId="30435"/>
    <cellStyle name="RowTitles-Detail 2 3 4 6 2 3 2 2" xfId="30436"/>
    <cellStyle name="RowTitles-Detail 2 3 4 6 2 4" xfId="30437"/>
    <cellStyle name="RowTitles-Detail 2 3 4 6 2 4 2" xfId="30438"/>
    <cellStyle name="RowTitles-Detail 2 3 4 6 2 5" xfId="30439"/>
    <cellStyle name="RowTitles-Detail 2 3 4 6 3" xfId="30440"/>
    <cellStyle name="RowTitles-Detail 2 3 4 6 3 2" xfId="30441"/>
    <cellStyle name="RowTitles-Detail 2 3 4 6 3 2 2" xfId="30442"/>
    <cellStyle name="RowTitles-Detail 2 3 4 6 3 2 2 2" xfId="30443"/>
    <cellStyle name="RowTitles-Detail 2 3 4 6 3 2 3" xfId="30444"/>
    <cellStyle name="RowTitles-Detail 2 3 4 6 3 3" xfId="30445"/>
    <cellStyle name="RowTitles-Detail 2 3 4 6 3 3 2" xfId="30446"/>
    <cellStyle name="RowTitles-Detail 2 3 4 6 3 3 2 2" xfId="30447"/>
    <cellStyle name="RowTitles-Detail 2 3 4 6 3 4" xfId="30448"/>
    <cellStyle name="RowTitles-Detail 2 3 4 6 3 4 2" xfId="30449"/>
    <cellStyle name="RowTitles-Detail 2 3 4 6 3 5" xfId="30450"/>
    <cellStyle name="RowTitles-Detail 2 3 4 6 4" xfId="30451"/>
    <cellStyle name="RowTitles-Detail 2 3 4 6 4 2" xfId="30452"/>
    <cellStyle name="RowTitles-Detail 2 3 4 6 4 2 2" xfId="30453"/>
    <cellStyle name="RowTitles-Detail 2 3 4 6 4 3" xfId="30454"/>
    <cellStyle name="RowTitles-Detail 2 3 4 6 5" xfId="30455"/>
    <cellStyle name="RowTitles-Detail 2 3 4 6 5 2" xfId="30456"/>
    <cellStyle name="RowTitles-Detail 2 3 4 6 5 2 2" xfId="30457"/>
    <cellStyle name="RowTitles-Detail 2 3 4 6 6" xfId="30458"/>
    <cellStyle name="RowTitles-Detail 2 3 4 6 6 2" xfId="30459"/>
    <cellStyle name="RowTitles-Detail 2 3 4 6 7" xfId="30460"/>
    <cellStyle name="RowTitles-Detail 2 3 4 7" xfId="30461"/>
    <cellStyle name="RowTitles-Detail 2 3 4 7 2" xfId="30462"/>
    <cellStyle name="RowTitles-Detail 2 3 4 7 2 2" xfId="30463"/>
    <cellStyle name="RowTitles-Detail 2 3 4 7 2 2 2" xfId="30464"/>
    <cellStyle name="RowTitles-Detail 2 3 4 7 2 3" xfId="30465"/>
    <cellStyle name="RowTitles-Detail 2 3 4 7 3" xfId="30466"/>
    <cellStyle name="RowTitles-Detail 2 3 4 7 3 2" xfId="30467"/>
    <cellStyle name="RowTitles-Detail 2 3 4 7 3 2 2" xfId="30468"/>
    <cellStyle name="RowTitles-Detail 2 3 4 7 4" xfId="30469"/>
    <cellStyle name="RowTitles-Detail 2 3 4 7 4 2" xfId="30470"/>
    <cellStyle name="RowTitles-Detail 2 3 4 7 5" xfId="30471"/>
    <cellStyle name="RowTitles-Detail 2 3 4 8" xfId="30472"/>
    <cellStyle name="RowTitles-Detail 2 3 4 8 2" xfId="30473"/>
    <cellStyle name="RowTitles-Detail 2 3 4 9" xfId="30474"/>
    <cellStyle name="RowTitles-Detail 2 3 4 9 2" xfId="30475"/>
    <cellStyle name="RowTitles-Detail 2 3 4 9 2 2" xfId="30476"/>
    <cellStyle name="RowTitles-Detail 2 3 4_STUD aligned by INSTIT" xfId="30477"/>
    <cellStyle name="RowTitles-Detail 2 3 5" xfId="30478"/>
    <cellStyle name="RowTitles-Detail 2 3 5 2" xfId="30479"/>
    <cellStyle name="RowTitles-Detail 2 3 5 2 2" xfId="30480"/>
    <cellStyle name="RowTitles-Detail 2 3 5 2 2 2" xfId="30481"/>
    <cellStyle name="RowTitles-Detail 2 3 5 2 2 2 2" xfId="30482"/>
    <cellStyle name="RowTitles-Detail 2 3 5 2 2 2 2 2" xfId="30483"/>
    <cellStyle name="RowTitles-Detail 2 3 5 2 2 2 3" xfId="30484"/>
    <cellStyle name="RowTitles-Detail 2 3 5 2 2 3" xfId="30485"/>
    <cellStyle name="RowTitles-Detail 2 3 5 2 2 3 2" xfId="30486"/>
    <cellStyle name="RowTitles-Detail 2 3 5 2 2 3 2 2" xfId="30487"/>
    <cellStyle name="RowTitles-Detail 2 3 5 2 2 4" xfId="30488"/>
    <cellStyle name="RowTitles-Detail 2 3 5 2 2 4 2" xfId="30489"/>
    <cellStyle name="RowTitles-Detail 2 3 5 2 2 5" xfId="30490"/>
    <cellStyle name="RowTitles-Detail 2 3 5 2 3" xfId="30491"/>
    <cellStyle name="RowTitles-Detail 2 3 5 2 3 2" xfId="30492"/>
    <cellStyle name="RowTitles-Detail 2 3 5 2 3 2 2" xfId="30493"/>
    <cellStyle name="RowTitles-Detail 2 3 5 2 3 2 2 2" xfId="30494"/>
    <cellStyle name="RowTitles-Detail 2 3 5 2 3 2 3" xfId="30495"/>
    <cellStyle name="RowTitles-Detail 2 3 5 2 3 3" xfId="30496"/>
    <cellStyle name="RowTitles-Detail 2 3 5 2 3 3 2" xfId="30497"/>
    <cellStyle name="RowTitles-Detail 2 3 5 2 3 3 2 2" xfId="30498"/>
    <cellStyle name="RowTitles-Detail 2 3 5 2 3 4" xfId="30499"/>
    <cellStyle name="RowTitles-Detail 2 3 5 2 3 4 2" xfId="30500"/>
    <cellStyle name="RowTitles-Detail 2 3 5 2 3 5" xfId="30501"/>
    <cellStyle name="RowTitles-Detail 2 3 5 2 4" xfId="30502"/>
    <cellStyle name="RowTitles-Detail 2 3 5 2 4 2" xfId="30503"/>
    <cellStyle name="RowTitles-Detail 2 3 5 2 5" xfId="30504"/>
    <cellStyle name="RowTitles-Detail 2 3 5 2 5 2" xfId="30505"/>
    <cellStyle name="RowTitles-Detail 2 3 5 2 5 2 2" xfId="30506"/>
    <cellStyle name="RowTitles-Detail 2 3 5 2 5 3" xfId="30507"/>
    <cellStyle name="RowTitles-Detail 2 3 5 2 6" xfId="30508"/>
    <cellStyle name="RowTitles-Detail 2 3 5 2 6 2" xfId="30509"/>
    <cellStyle name="RowTitles-Detail 2 3 5 2 6 2 2" xfId="30510"/>
    <cellStyle name="RowTitles-Detail 2 3 5 2 7" xfId="30511"/>
    <cellStyle name="RowTitles-Detail 2 3 5 2 7 2" xfId="30512"/>
    <cellStyle name="RowTitles-Detail 2 3 5 2 8" xfId="30513"/>
    <cellStyle name="RowTitles-Detail 2 3 5 3" xfId="30514"/>
    <cellStyle name="RowTitles-Detail 2 3 5 3 2" xfId="30515"/>
    <cellStyle name="RowTitles-Detail 2 3 5 3 2 2" xfId="30516"/>
    <cellStyle name="RowTitles-Detail 2 3 5 3 2 2 2" xfId="30517"/>
    <cellStyle name="RowTitles-Detail 2 3 5 3 2 2 2 2" xfId="30518"/>
    <cellStyle name="RowTitles-Detail 2 3 5 3 2 2 3" xfId="30519"/>
    <cellStyle name="RowTitles-Detail 2 3 5 3 2 3" xfId="30520"/>
    <cellStyle name="RowTitles-Detail 2 3 5 3 2 3 2" xfId="30521"/>
    <cellStyle name="RowTitles-Detail 2 3 5 3 2 3 2 2" xfId="30522"/>
    <cellStyle name="RowTitles-Detail 2 3 5 3 2 4" xfId="30523"/>
    <cellStyle name="RowTitles-Detail 2 3 5 3 2 4 2" xfId="30524"/>
    <cellStyle name="RowTitles-Detail 2 3 5 3 2 5" xfId="30525"/>
    <cellStyle name="RowTitles-Detail 2 3 5 3 3" xfId="30526"/>
    <cellStyle name="RowTitles-Detail 2 3 5 3 3 2" xfId="30527"/>
    <cellStyle name="RowTitles-Detail 2 3 5 3 3 2 2" xfId="30528"/>
    <cellStyle name="RowTitles-Detail 2 3 5 3 3 2 2 2" xfId="30529"/>
    <cellStyle name="RowTitles-Detail 2 3 5 3 3 2 3" xfId="30530"/>
    <cellStyle name="RowTitles-Detail 2 3 5 3 3 3" xfId="30531"/>
    <cellStyle name="RowTitles-Detail 2 3 5 3 3 3 2" xfId="30532"/>
    <cellStyle name="RowTitles-Detail 2 3 5 3 3 3 2 2" xfId="30533"/>
    <cellStyle name="RowTitles-Detail 2 3 5 3 3 4" xfId="30534"/>
    <cellStyle name="RowTitles-Detail 2 3 5 3 3 4 2" xfId="30535"/>
    <cellStyle name="RowTitles-Detail 2 3 5 3 3 5" xfId="30536"/>
    <cellStyle name="RowTitles-Detail 2 3 5 3 4" xfId="30537"/>
    <cellStyle name="RowTitles-Detail 2 3 5 3 4 2" xfId="30538"/>
    <cellStyle name="RowTitles-Detail 2 3 5 3 5" xfId="30539"/>
    <cellStyle name="RowTitles-Detail 2 3 5 3 5 2" xfId="30540"/>
    <cellStyle name="RowTitles-Detail 2 3 5 3 5 2 2" xfId="30541"/>
    <cellStyle name="RowTitles-Detail 2 3 5 4" xfId="30542"/>
    <cellStyle name="RowTitles-Detail 2 3 5 4 2" xfId="30543"/>
    <cellStyle name="RowTitles-Detail 2 3 5 4 2 2" xfId="30544"/>
    <cellStyle name="RowTitles-Detail 2 3 5 4 2 2 2" xfId="30545"/>
    <cellStyle name="RowTitles-Detail 2 3 5 4 2 2 2 2" xfId="30546"/>
    <cellStyle name="RowTitles-Detail 2 3 5 4 2 2 3" xfId="30547"/>
    <cellStyle name="RowTitles-Detail 2 3 5 4 2 3" xfId="30548"/>
    <cellStyle name="RowTitles-Detail 2 3 5 4 2 3 2" xfId="30549"/>
    <cellStyle name="RowTitles-Detail 2 3 5 4 2 3 2 2" xfId="30550"/>
    <cellStyle name="RowTitles-Detail 2 3 5 4 2 4" xfId="30551"/>
    <cellStyle name="RowTitles-Detail 2 3 5 4 2 4 2" xfId="30552"/>
    <cellStyle name="RowTitles-Detail 2 3 5 4 2 5" xfId="30553"/>
    <cellStyle name="RowTitles-Detail 2 3 5 4 3" xfId="30554"/>
    <cellStyle name="RowTitles-Detail 2 3 5 4 3 2" xfId="30555"/>
    <cellStyle name="RowTitles-Detail 2 3 5 4 3 2 2" xfId="30556"/>
    <cellStyle name="RowTitles-Detail 2 3 5 4 3 2 2 2" xfId="30557"/>
    <cellStyle name="RowTitles-Detail 2 3 5 4 3 2 3" xfId="30558"/>
    <cellStyle name="RowTitles-Detail 2 3 5 4 3 3" xfId="30559"/>
    <cellStyle name="RowTitles-Detail 2 3 5 4 3 3 2" xfId="30560"/>
    <cellStyle name="RowTitles-Detail 2 3 5 4 3 3 2 2" xfId="30561"/>
    <cellStyle name="RowTitles-Detail 2 3 5 4 3 4" xfId="30562"/>
    <cellStyle name="RowTitles-Detail 2 3 5 4 3 4 2" xfId="30563"/>
    <cellStyle name="RowTitles-Detail 2 3 5 4 3 5" xfId="30564"/>
    <cellStyle name="RowTitles-Detail 2 3 5 4 4" xfId="30565"/>
    <cellStyle name="RowTitles-Detail 2 3 5 4 4 2" xfId="30566"/>
    <cellStyle name="RowTitles-Detail 2 3 5 4 4 2 2" xfId="30567"/>
    <cellStyle name="RowTitles-Detail 2 3 5 4 4 3" xfId="30568"/>
    <cellStyle name="RowTitles-Detail 2 3 5 4 5" xfId="30569"/>
    <cellStyle name="RowTitles-Detail 2 3 5 4 5 2" xfId="30570"/>
    <cellStyle name="RowTitles-Detail 2 3 5 4 5 2 2" xfId="30571"/>
    <cellStyle name="RowTitles-Detail 2 3 5 4 6" xfId="30572"/>
    <cellStyle name="RowTitles-Detail 2 3 5 4 6 2" xfId="30573"/>
    <cellStyle name="RowTitles-Detail 2 3 5 4 7" xfId="30574"/>
    <cellStyle name="RowTitles-Detail 2 3 5 5" xfId="30575"/>
    <cellStyle name="RowTitles-Detail 2 3 5 5 2" xfId="30576"/>
    <cellStyle name="RowTitles-Detail 2 3 5 5 2 2" xfId="30577"/>
    <cellStyle name="RowTitles-Detail 2 3 5 5 2 2 2" xfId="30578"/>
    <cellStyle name="RowTitles-Detail 2 3 5 5 2 2 2 2" xfId="30579"/>
    <cellStyle name="RowTitles-Detail 2 3 5 5 2 2 3" xfId="30580"/>
    <cellStyle name="RowTitles-Detail 2 3 5 5 2 3" xfId="30581"/>
    <cellStyle name="RowTitles-Detail 2 3 5 5 2 3 2" xfId="30582"/>
    <cellStyle name="RowTitles-Detail 2 3 5 5 2 3 2 2" xfId="30583"/>
    <cellStyle name="RowTitles-Detail 2 3 5 5 2 4" xfId="30584"/>
    <cellStyle name="RowTitles-Detail 2 3 5 5 2 4 2" xfId="30585"/>
    <cellStyle name="RowTitles-Detail 2 3 5 5 2 5" xfId="30586"/>
    <cellStyle name="RowTitles-Detail 2 3 5 5 3" xfId="30587"/>
    <cellStyle name="RowTitles-Detail 2 3 5 5 3 2" xfId="30588"/>
    <cellStyle name="RowTitles-Detail 2 3 5 5 3 2 2" xfId="30589"/>
    <cellStyle name="RowTitles-Detail 2 3 5 5 3 2 2 2" xfId="30590"/>
    <cellStyle name="RowTitles-Detail 2 3 5 5 3 2 3" xfId="30591"/>
    <cellStyle name="RowTitles-Detail 2 3 5 5 3 3" xfId="30592"/>
    <cellStyle name="RowTitles-Detail 2 3 5 5 3 3 2" xfId="30593"/>
    <cellStyle name="RowTitles-Detail 2 3 5 5 3 3 2 2" xfId="30594"/>
    <cellStyle name="RowTitles-Detail 2 3 5 5 3 4" xfId="30595"/>
    <cellStyle name="RowTitles-Detail 2 3 5 5 3 4 2" xfId="30596"/>
    <cellStyle name="RowTitles-Detail 2 3 5 5 3 5" xfId="30597"/>
    <cellStyle name="RowTitles-Detail 2 3 5 5 4" xfId="30598"/>
    <cellStyle name="RowTitles-Detail 2 3 5 5 4 2" xfId="30599"/>
    <cellStyle name="RowTitles-Detail 2 3 5 5 4 2 2" xfId="30600"/>
    <cellStyle name="RowTitles-Detail 2 3 5 5 4 3" xfId="30601"/>
    <cellStyle name="RowTitles-Detail 2 3 5 5 5" xfId="30602"/>
    <cellStyle name="RowTitles-Detail 2 3 5 5 5 2" xfId="30603"/>
    <cellStyle name="RowTitles-Detail 2 3 5 5 5 2 2" xfId="30604"/>
    <cellStyle name="RowTitles-Detail 2 3 5 5 6" xfId="30605"/>
    <cellStyle name="RowTitles-Detail 2 3 5 5 6 2" xfId="30606"/>
    <cellStyle name="RowTitles-Detail 2 3 5 5 7" xfId="30607"/>
    <cellStyle name="RowTitles-Detail 2 3 5 6" xfId="30608"/>
    <cellStyle name="RowTitles-Detail 2 3 5 6 2" xfId="30609"/>
    <cellStyle name="RowTitles-Detail 2 3 5 6 2 2" xfId="30610"/>
    <cellStyle name="RowTitles-Detail 2 3 5 6 2 2 2" xfId="30611"/>
    <cellStyle name="RowTitles-Detail 2 3 5 6 2 2 2 2" xfId="30612"/>
    <cellStyle name="RowTitles-Detail 2 3 5 6 2 2 3" xfId="30613"/>
    <cellStyle name="RowTitles-Detail 2 3 5 6 2 3" xfId="30614"/>
    <cellStyle name="RowTitles-Detail 2 3 5 6 2 3 2" xfId="30615"/>
    <cellStyle name="RowTitles-Detail 2 3 5 6 2 3 2 2" xfId="30616"/>
    <cellStyle name="RowTitles-Detail 2 3 5 6 2 4" xfId="30617"/>
    <cellStyle name="RowTitles-Detail 2 3 5 6 2 4 2" xfId="30618"/>
    <cellStyle name="RowTitles-Detail 2 3 5 6 2 5" xfId="30619"/>
    <cellStyle name="RowTitles-Detail 2 3 5 6 3" xfId="30620"/>
    <cellStyle name="RowTitles-Detail 2 3 5 6 3 2" xfId="30621"/>
    <cellStyle name="RowTitles-Detail 2 3 5 6 3 2 2" xfId="30622"/>
    <cellStyle name="RowTitles-Detail 2 3 5 6 3 2 2 2" xfId="30623"/>
    <cellStyle name="RowTitles-Detail 2 3 5 6 3 2 3" xfId="30624"/>
    <cellStyle name="RowTitles-Detail 2 3 5 6 3 3" xfId="30625"/>
    <cellStyle name="RowTitles-Detail 2 3 5 6 3 3 2" xfId="30626"/>
    <cellStyle name="RowTitles-Detail 2 3 5 6 3 3 2 2" xfId="30627"/>
    <cellStyle name="RowTitles-Detail 2 3 5 6 3 4" xfId="30628"/>
    <cellStyle name="RowTitles-Detail 2 3 5 6 3 4 2" xfId="30629"/>
    <cellStyle name="RowTitles-Detail 2 3 5 6 3 5" xfId="30630"/>
    <cellStyle name="RowTitles-Detail 2 3 5 6 4" xfId="30631"/>
    <cellStyle name="RowTitles-Detail 2 3 5 6 4 2" xfId="30632"/>
    <cellStyle name="RowTitles-Detail 2 3 5 6 4 2 2" xfId="30633"/>
    <cellStyle name="RowTitles-Detail 2 3 5 6 4 3" xfId="30634"/>
    <cellStyle name="RowTitles-Detail 2 3 5 6 5" xfId="30635"/>
    <cellStyle name="RowTitles-Detail 2 3 5 6 5 2" xfId="30636"/>
    <cellStyle name="RowTitles-Detail 2 3 5 6 5 2 2" xfId="30637"/>
    <cellStyle name="RowTitles-Detail 2 3 5 6 6" xfId="30638"/>
    <cellStyle name="RowTitles-Detail 2 3 5 6 6 2" xfId="30639"/>
    <cellStyle name="RowTitles-Detail 2 3 5 6 7" xfId="30640"/>
    <cellStyle name="RowTitles-Detail 2 3 5 7" xfId="30641"/>
    <cellStyle name="RowTitles-Detail 2 3 5 7 2" xfId="30642"/>
    <cellStyle name="RowTitles-Detail 2 3 5 7 2 2" xfId="30643"/>
    <cellStyle name="RowTitles-Detail 2 3 5 7 2 2 2" xfId="30644"/>
    <cellStyle name="RowTitles-Detail 2 3 5 7 2 3" xfId="30645"/>
    <cellStyle name="RowTitles-Detail 2 3 5 7 3" xfId="30646"/>
    <cellStyle name="RowTitles-Detail 2 3 5 7 3 2" xfId="30647"/>
    <cellStyle name="RowTitles-Detail 2 3 5 7 3 2 2" xfId="30648"/>
    <cellStyle name="RowTitles-Detail 2 3 5 7 4" xfId="30649"/>
    <cellStyle name="RowTitles-Detail 2 3 5 7 4 2" xfId="30650"/>
    <cellStyle name="RowTitles-Detail 2 3 5 7 5" xfId="30651"/>
    <cellStyle name="RowTitles-Detail 2 3 5 8" xfId="30652"/>
    <cellStyle name="RowTitles-Detail 2 3 5 8 2" xfId="30653"/>
    <cellStyle name="RowTitles-Detail 2 3 5 8 2 2" xfId="30654"/>
    <cellStyle name="RowTitles-Detail 2 3 5 8 2 2 2" xfId="30655"/>
    <cellStyle name="RowTitles-Detail 2 3 5 8 2 3" xfId="30656"/>
    <cellStyle name="RowTitles-Detail 2 3 5 8 3" xfId="30657"/>
    <cellStyle name="RowTitles-Detail 2 3 5 8 3 2" xfId="30658"/>
    <cellStyle name="RowTitles-Detail 2 3 5 8 3 2 2" xfId="30659"/>
    <cellStyle name="RowTitles-Detail 2 3 5 8 4" xfId="30660"/>
    <cellStyle name="RowTitles-Detail 2 3 5 8 4 2" xfId="30661"/>
    <cellStyle name="RowTitles-Detail 2 3 5 8 5" xfId="30662"/>
    <cellStyle name="RowTitles-Detail 2 3 5 9" xfId="30663"/>
    <cellStyle name="RowTitles-Detail 2 3 5 9 2" xfId="30664"/>
    <cellStyle name="RowTitles-Detail 2 3 5 9 2 2" xfId="30665"/>
    <cellStyle name="RowTitles-Detail 2 3 5_STUD aligned by INSTIT" xfId="30666"/>
    <cellStyle name="RowTitles-Detail 2 3 6" xfId="30667"/>
    <cellStyle name="RowTitles-Detail 2 3 6 2" xfId="30668"/>
    <cellStyle name="RowTitles-Detail 2 3 6 2 2" xfId="30669"/>
    <cellStyle name="RowTitles-Detail 2 3 6 2 2 2" xfId="30670"/>
    <cellStyle name="RowTitles-Detail 2 3 6 2 2 2 2" xfId="30671"/>
    <cellStyle name="RowTitles-Detail 2 3 6 2 2 2 2 2" xfId="30672"/>
    <cellStyle name="RowTitles-Detail 2 3 6 2 2 2 3" xfId="30673"/>
    <cellStyle name="RowTitles-Detail 2 3 6 2 2 3" xfId="30674"/>
    <cellStyle name="RowTitles-Detail 2 3 6 2 2 3 2" xfId="30675"/>
    <cellStyle name="RowTitles-Detail 2 3 6 2 2 3 2 2" xfId="30676"/>
    <cellStyle name="RowTitles-Detail 2 3 6 2 2 4" xfId="30677"/>
    <cellStyle name="RowTitles-Detail 2 3 6 2 2 4 2" xfId="30678"/>
    <cellStyle name="RowTitles-Detail 2 3 6 2 2 5" xfId="30679"/>
    <cellStyle name="RowTitles-Detail 2 3 6 2 3" xfId="30680"/>
    <cellStyle name="RowTitles-Detail 2 3 6 2 3 2" xfId="30681"/>
    <cellStyle name="RowTitles-Detail 2 3 6 2 3 2 2" xfId="30682"/>
    <cellStyle name="RowTitles-Detail 2 3 6 2 3 2 2 2" xfId="30683"/>
    <cellStyle name="RowTitles-Detail 2 3 6 2 3 2 3" xfId="30684"/>
    <cellStyle name="RowTitles-Detail 2 3 6 2 3 3" xfId="30685"/>
    <cellStyle name="RowTitles-Detail 2 3 6 2 3 3 2" xfId="30686"/>
    <cellStyle name="RowTitles-Detail 2 3 6 2 3 3 2 2" xfId="30687"/>
    <cellStyle name="RowTitles-Detail 2 3 6 2 3 4" xfId="30688"/>
    <cellStyle name="RowTitles-Detail 2 3 6 2 3 4 2" xfId="30689"/>
    <cellStyle name="RowTitles-Detail 2 3 6 2 3 5" xfId="30690"/>
    <cellStyle name="RowTitles-Detail 2 3 6 2 4" xfId="30691"/>
    <cellStyle name="RowTitles-Detail 2 3 6 2 4 2" xfId="30692"/>
    <cellStyle name="RowTitles-Detail 2 3 6 2 5" xfId="30693"/>
    <cellStyle name="RowTitles-Detail 2 3 6 2 5 2" xfId="30694"/>
    <cellStyle name="RowTitles-Detail 2 3 6 2 5 2 2" xfId="30695"/>
    <cellStyle name="RowTitles-Detail 2 3 6 2 5 3" xfId="30696"/>
    <cellStyle name="RowTitles-Detail 2 3 6 2 6" xfId="30697"/>
    <cellStyle name="RowTitles-Detail 2 3 6 2 6 2" xfId="30698"/>
    <cellStyle name="RowTitles-Detail 2 3 6 2 6 2 2" xfId="30699"/>
    <cellStyle name="RowTitles-Detail 2 3 6 3" xfId="30700"/>
    <cellStyle name="RowTitles-Detail 2 3 6 3 2" xfId="30701"/>
    <cellStyle name="RowTitles-Detail 2 3 6 3 2 2" xfId="30702"/>
    <cellStyle name="RowTitles-Detail 2 3 6 3 2 2 2" xfId="30703"/>
    <cellStyle name="RowTitles-Detail 2 3 6 3 2 2 2 2" xfId="30704"/>
    <cellStyle name="RowTitles-Detail 2 3 6 3 2 2 3" xfId="30705"/>
    <cellStyle name="RowTitles-Detail 2 3 6 3 2 3" xfId="30706"/>
    <cellStyle name="RowTitles-Detail 2 3 6 3 2 3 2" xfId="30707"/>
    <cellStyle name="RowTitles-Detail 2 3 6 3 2 3 2 2" xfId="30708"/>
    <cellStyle name="RowTitles-Detail 2 3 6 3 2 4" xfId="30709"/>
    <cellStyle name="RowTitles-Detail 2 3 6 3 2 4 2" xfId="30710"/>
    <cellStyle name="RowTitles-Detail 2 3 6 3 2 5" xfId="30711"/>
    <cellStyle name="RowTitles-Detail 2 3 6 3 3" xfId="30712"/>
    <cellStyle name="RowTitles-Detail 2 3 6 3 3 2" xfId="30713"/>
    <cellStyle name="RowTitles-Detail 2 3 6 3 3 2 2" xfId="30714"/>
    <cellStyle name="RowTitles-Detail 2 3 6 3 3 2 2 2" xfId="30715"/>
    <cellStyle name="RowTitles-Detail 2 3 6 3 3 2 3" xfId="30716"/>
    <cellStyle name="RowTitles-Detail 2 3 6 3 3 3" xfId="30717"/>
    <cellStyle name="RowTitles-Detail 2 3 6 3 3 3 2" xfId="30718"/>
    <cellStyle name="RowTitles-Detail 2 3 6 3 3 3 2 2" xfId="30719"/>
    <cellStyle name="RowTitles-Detail 2 3 6 3 3 4" xfId="30720"/>
    <cellStyle name="RowTitles-Detail 2 3 6 3 3 4 2" xfId="30721"/>
    <cellStyle name="RowTitles-Detail 2 3 6 3 3 5" xfId="30722"/>
    <cellStyle name="RowTitles-Detail 2 3 6 3 4" xfId="30723"/>
    <cellStyle name="RowTitles-Detail 2 3 6 3 4 2" xfId="30724"/>
    <cellStyle name="RowTitles-Detail 2 3 6 3 5" xfId="30725"/>
    <cellStyle name="RowTitles-Detail 2 3 6 3 5 2" xfId="30726"/>
    <cellStyle name="RowTitles-Detail 2 3 6 3 5 2 2" xfId="30727"/>
    <cellStyle name="RowTitles-Detail 2 3 6 3 6" xfId="30728"/>
    <cellStyle name="RowTitles-Detail 2 3 6 3 6 2" xfId="30729"/>
    <cellStyle name="RowTitles-Detail 2 3 6 3 7" xfId="30730"/>
    <cellStyle name="RowTitles-Detail 2 3 6 4" xfId="30731"/>
    <cellStyle name="RowTitles-Detail 2 3 6 4 2" xfId="30732"/>
    <cellStyle name="RowTitles-Detail 2 3 6 4 2 2" xfId="30733"/>
    <cellStyle name="RowTitles-Detail 2 3 6 4 2 2 2" xfId="30734"/>
    <cellStyle name="RowTitles-Detail 2 3 6 4 2 2 2 2" xfId="30735"/>
    <cellStyle name="RowTitles-Detail 2 3 6 4 2 2 3" xfId="30736"/>
    <cellStyle name="RowTitles-Detail 2 3 6 4 2 3" xfId="30737"/>
    <cellStyle name="RowTitles-Detail 2 3 6 4 2 3 2" xfId="30738"/>
    <cellStyle name="RowTitles-Detail 2 3 6 4 2 3 2 2" xfId="30739"/>
    <cellStyle name="RowTitles-Detail 2 3 6 4 2 4" xfId="30740"/>
    <cellStyle name="RowTitles-Detail 2 3 6 4 2 4 2" xfId="30741"/>
    <cellStyle name="RowTitles-Detail 2 3 6 4 2 5" xfId="30742"/>
    <cellStyle name="RowTitles-Detail 2 3 6 4 3" xfId="30743"/>
    <cellStyle name="RowTitles-Detail 2 3 6 4 3 2" xfId="30744"/>
    <cellStyle name="RowTitles-Detail 2 3 6 4 3 2 2" xfId="30745"/>
    <cellStyle name="RowTitles-Detail 2 3 6 4 3 2 2 2" xfId="30746"/>
    <cellStyle name="RowTitles-Detail 2 3 6 4 3 2 3" xfId="30747"/>
    <cellStyle name="RowTitles-Detail 2 3 6 4 3 3" xfId="30748"/>
    <cellStyle name="RowTitles-Detail 2 3 6 4 3 3 2" xfId="30749"/>
    <cellStyle name="RowTitles-Detail 2 3 6 4 3 3 2 2" xfId="30750"/>
    <cellStyle name="RowTitles-Detail 2 3 6 4 3 4" xfId="30751"/>
    <cellStyle name="RowTitles-Detail 2 3 6 4 3 4 2" xfId="30752"/>
    <cellStyle name="RowTitles-Detail 2 3 6 4 3 5" xfId="30753"/>
    <cellStyle name="RowTitles-Detail 2 3 6 4 4" xfId="30754"/>
    <cellStyle name="RowTitles-Detail 2 3 6 4 4 2" xfId="30755"/>
    <cellStyle name="RowTitles-Detail 2 3 6 4 5" xfId="30756"/>
    <cellStyle name="RowTitles-Detail 2 3 6 4 5 2" xfId="30757"/>
    <cellStyle name="RowTitles-Detail 2 3 6 4 5 2 2" xfId="30758"/>
    <cellStyle name="RowTitles-Detail 2 3 6 4 5 3" xfId="30759"/>
    <cellStyle name="RowTitles-Detail 2 3 6 4 6" xfId="30760"/>
    <cellStyle name="RowTitles-Detail 2 3 6 4 6 2" xfId="30761"/>
    <cellStyle name="RowTitles-Detail 2 3 6 4 6 2 2" xfId="30762"/>
    <cellStyle name="RowTitles-Detail 2 3 6 4 7" xfId="30763"/>
    <cellStyle name="RowTitles-Detail 2 3 6 4 7 2" xfId="30764"/>
    <cellStyle name="RowTitles-Detail 2 3 6 4 8" xfId="30765"/>
    <cellStyle name="RowTitles-Detail 2 3 6 5" xfId="30766"/>
    <cellStyle name="RowTitles-Detail 2 3 6 5 2" xfId="30767"/>
    <cellStyle name="RowTitles-Detail 2 3 6 5 2 2" xfId="30768"/>
    <cellStyle name="RowTitles-Detail 2 3 6 5 2 2 2" xfId="30769"/>
    <cellStyle name="RowTitles-Detail 2 3 6 5 2 2 2 2" xfId="30770"/>
    <cellStyle name="RowTitles-Detail 2 3 6 5 2 2 3" xfId="30771"/>
    <cellStyle name="RowTitles-Detail 2 3 6 5 2 3" xfId="30772"/>
    <cellStyle name="RowTitles-Detail 2 3 6 5 2 3 2" xfId="30773"/>
    <cellStyle name="RowTitles-Detail 2 3 6 5 2 3 2 2" xfId="30774"/>
    <cellStyle name="RowTitles-Detail 2 3 6 5 2 4" xfId="30775"/>
    <cellStyle name="RowTitles-Detail 2 3 6 5 2 4 2" xfId="30776"/>
    <cellStyle name="RowTitles-Detail 2 3 6 5 2 5" xfId="30777"/>
    <cellStyle name="RowTitles-Detail 2 3 6 5 3" xfId="30778"/>
    <cellStyle name="RowTitles-Detail 2 3 6 5 3 2" xfId="30779"/>
    <cellStyle name="RowTitles-Detail 2 3 6 5 3 2 2" xfId="30780"/>
    <cellStyle name="RowTitles-Detail 2 3 6 5 3 2 2 2" xfId="30781"/>
    <cellStyle name="RowTitles-Detail 2 3 6 5 3 2 3" xfId="30782"/>
    <cellStyle name="RowTitles-Detail 2 3 6 5 3 3" xfId="30783"/>
    <cellStyle name="RowTitles-Detail 2 3 6 5 3 3 2" xfId="30784"/>
    <cellStyle name="RowTitles-Detail 2 3 6 5 3 3 2 2" xfId="30785"/>
    <cellStyle name="RowTitles-Detail 2 3 6 5 3 4" xfId="30786"/>
    <cellStyle name="RowTitles-Detail 2 3 6 5 3 4 2" xfId="30787"/>
    <cellStyle name="RowTitles-Detail 2 3 6 5 3 5" xfId="30788"/>
    <cellStyle name="RowTitles-Detail 2 3 6 5 4" xfId="30789"/>
    <cellStyle name="RowTitles-Detail 2 3 6 5 4 2" xfId="30790"/>
    <cellStyle name="RowTitles-Detail 2 3 6 5 4 2 2" xfId="30791"/>
    <cellStyle name="RowTitles-Detail 2 3 6 5 4 3" xfId="30792"/>
    <cellStyle name="RowTitles-Detail 2 3 6 5 5" xfId="30793"/>
    <cellStyle name="RowTitles-Detail 2 3 6 5 5 2" xfId="30794"/>
    <cellStyle name="RowTitles-Detail 2 3 6 5 5 2 2" xfId="30795"/>
    <cellStyle name="RowTitles-Detail 2 3 6 5 6" xfId="30796"/>
    <cellStyle name="RowTitles-Detail 2 3 6 5 6 2" xfId="30797"/>
    <cellStyle name="RowTitles-Detail 2 3 6 5 7" xfId="30798"/>
    <cellStyle name="RowTitles-Detail 2 3 6 6" xfId="30799"/>
    <cellStyle name="RowTitles-Detail 2 3 6 6 2" xfId="30800"/>
    <cellStyle name="RowTitles-Detail 2 3 6 6 2 2" xfId="30801"/>
    <cellStyle name="RowTitles-Detail 2 3 6 6 2 2 2" xfId="30802"/>
    <cellStyle name="RowTitles-Detail 2 3 6 6 2 2 2 2" xfId="30803"/>
    <cellStyle name="RowTitles-Detail 2 3 6 6 2 2 3" xfId="30804"/>
    <cellStyle name="RowTitles-Detail 2 3 6 6 2 3" xfId="30805"/>
    <cellStyle name="RowTitles-Detail 2 3 6 6 2 3 2" xfId="30806"/>
    <cellStyle name="RowTitles-Detail 2 3 6 6 2 3 2 2" xfId="30807"/>
    <cellStyle name="RowTitles-Detail 2 3 6 6 2 4" xfId="30808"/>
    <cellStyle name="RowTitles-Detail 2 3 6 6 2 4 2" xfId="30809"/>
    <cellStyle name="RowTitles-Detail 2 3 6 6 2 5" xfId="30810"/>
    <cellStyle name="RowTitles-Detail 2 3 6 6 3" xfId="30811"/>
    <cellStyle name="RowTitles-Detail 2 3 6 6 3 2" xfId="30812"/>
    <cellStyle name="RowTitles-Detail 2 3 6 6 3 2 2" xfId="30813"/>
    <cellStyle name="RowTitles-Detail 2 3 6 6 3 2 2 2" xfId="30814"/>
    <cellStyle name="RowTitles-Detail 2 3 6 6 3 2 3" xfId="30815"/>
    <cellStyle name="RowTitles-Detail 2 3 6 6 3 3" xfId="30816"/>
    <cellStyle name="RowTitles-Detail 2 3 6 6 3 3 2" xfId="30817"/>
    <cellStyle name="RowTitles-Detail 2 3 6 6 3 3 2 2" xfId="30818"/>
    <cellStyle name="RowTitles-Detail 2 3 6 6 3 4" xfId="30819"/>
    <cellStyle name="RowTitles-Detail 2 3 6 6 3 4 2" xfId="30820"/>
    <cellStyle name="RowTitles-Detail 2 3 6 6 3 5" xfId="30821"/>
    <cellStyle name="RowTitles-Detail 2 3 6 6 4" xfId="30822"/>
    <cellStyle name="RowTitles-Detail 2 3 6 6 4 2" xfId="30823"/>
    <cellStyle name="RowTitles-Detail 2 3 6 6 4 2 2" xfId="30824"/>
    <cellStyle name="RowTitles-Detail 2 3 6 6 4 3" xfId="30825"/>
    <cellStyle name="RowTitles-Detail 2 3 6 6 5" xfId="30826"/>
    <cellStyle name="RowTitles-Detail 2 3 6 6 5 2" xfId="30827"/>
    <cellStyle name="RowTitles-Detail 2 3 6 6 5 2 2" xfId="30828"/>
    <cellStyle name="RowTitles-Detail 2 3 6 6 6" xfId="30829"/>
    <cellStyle name="RowTitles-Detail 2 3 6 6 6 2" xfId="30830"/>
    <cellStyle name="RowTitles-Detail 2 3 6 6 7" xfId="30831"/>
    <cellStyle name="RowTitles-Detail 2 3 6 7" xfId="30832"/>
    <cellStyle name="RowTitles-Detail 2 3 6 7 2" xfId="30833"/>
    <cellStyle name="RowTitles-Detail 2 3 6 7 2 2" xfId="30834"/>
    <cellStyle name="RowTitles-Detail 2 3 6 7 2 2 2" xfId="30835"/>
    <cellStyle name="RowTitles-Detail 2 3 6 7 2 3" xfId="30836"/>
    <cellStyle name="RowTitles-Detail 2 3 6 7 3" xfId="30837"/>
    <cellStyle name="RowTitles-Detail 2 3 6 7 3 2" xfId="30838"/>
    <cellStyle name="RowTitles-Detail 2 3 6 7 3 2 2" xfId="30839"/>
    <cellStyle name="RowTitles-Detail 2 3 6 7 4" xfId="30840"/>
    <cellStyle name="RowTitles-Detail 2 3 6 7 4 2" xfId="30841"/>
    <cellStyle name="RowTitles-Detail 2 3 6 7 5" xfId="30842"/>
    <cellStyle name="RowTitles-Detail 2 3 6 8" xfId="30843"/>
    <cellStyle name="RowTitles-Detail 2 3 6 8 2" xfId="30844"/>
    <cellStyle name="RowTitles-Detail 2 3 6 9" xfId="30845"/>
    <cellStyle name="RowTitles-Detail 2 3 6 9 2" xfId="30846"/>
    <cellStyle name="RowTitles-Detail 2 3 6 9 2 2" xfId="30847"/>
    <cellStyle name="RowTitles-Detail 2 3 6_STUD aligned by INSTIT" xfId="30848"/>
    <cellStyle name="RowTitles-Detail 2 3 7" xfId="30849"/>
    <cellStyle name="RowTitles-Detail 2 3 7 2" xfId="30850"/>
    <cellStyle name="RowTitles-Detail 2 3 7 2 2" xfId="30851"/>
    <cellStyle name="RowTitles-Detail 2 3 7 2 2 2" xfId="30852"/>
    <cellStyle name="RowTitles-Detail 2 3 7 2 2 2 2" xfId="30853"/>
    <cellStyle name="RowTitles-Detail 2 3 7 2 2 3" xfId="30854"/>
    <cellStyle name="RowTitles-Detail 2 3 7 2 3" xfId="30855"/>
    <cellStyle name="RowTitles-Detail 2 3 7 2 3 2" xfId="30856"/>
    <cellStyle name="RowTitles-Detail 2 3 7 2 3 2 2" xfId="30857"/>
    <cellStyle name="RowTitles-Detail 2 3 7 2 4" xfId="30858"/>
    <cellStyle name="RowTitles-Detail 2 3 7 2 4 2" xfId="30859"/>
    <cellStyle name="RowTitles-Detail 2 3 7 2 5" xfId="30860"/>
    <cellStyle name="RowTitles-Detail 2 3 7 3" xfId="30861"/>
    <cellStyle name="RowTitles-Detail 2 3 7 3 2" xfId="30862"/>
    <cellStyle name="RowTitles-Detail 2 3 7 3 2 2" xfId="30863"/>
    <cellStyle name="RowTitles-Detail 2 3 7 3 2 2 2" xfId="30864"/>
    <cellStyle name="RowTitles-Detail 2 3 7 3 2 3" xfId="30865"/>
    <cellStyle name="RowTitles-Detail 2 3 7 3 3" xfId="30866"/>
    <cellStyle name="RowTitles-Detail 2 3 7 3 3 2" xfId="30867"/>
    <cellStyle name="RowTitles-Detail 2 3 7 3 3 2 2" xfId="30868"/>
    <cellStyle name="RowTitles-Detail 2 3 7 3 4" xfId="30869"/>
    <cellStyle name="RowTitles-Detail 2 3 7 3 4 2" xfId="30870"/>
    <cellStyle name="RowTitles-Detail 2 3 7 3 5" xfId="30871"/>
    <cellStyle name="RowTitles-Detail 2 3 7 4" xfId="30872"/>
    <cellStyle name="RowTitles-Detail 2 3 7 4 2" xfId="30873"/>
    <cellStyle name="RowTitles-Detail 2 3 7 5" xfId="30874"/>
    <cellStyle name="RowTitles-Detail 2 3 7 5 2" xfId="30875"/>
    <cellStyle name="RowTitles-Detail 2 3 7 5 2 2" xfId="30876"/>
    <cellStyle name="RowTitles-Detail 2 3 7 5 3" xfId="30877"/>
    <cellStyle name="RowTitles-Detail 2 3 7 6" xfId="30878"/>
    <cellStyle name="RowTitles-Detail 2 3 7 6 2" xfId="30879"/>
    <cellStyle name="RowTitles-Detail 2 3 7 6 2 2" xfId="30880"/>
    <cellStyle name="RowTitles-Detail 2 3 8" xfId="30881"/>
    <cellStyle name="RowTitles-Detail 2 3 8 2" xfId="30882"/>
    <cellStyle name="RowTitles-Detail 2 3 8 2 2" xfId="30883"/>
    <cellStyle name="RowTitles-Detail 2 3 8 2 2 2" xfId="30884"/>
    <cellStyle name="RowTitles-Detail 2 3 8 2 2 2 2" xfId="30885"/>
    <cellStyle name="RowTitles-Detail 2 3 8 2 2 3" xfId="30886"/>
    <cellStyle name="RowTitles-Detail 2 3 8 2 3" xfId="30887"/>
    <cellStyle name="RowTitles-Detail 2 3 8 2 3 2" xfId="30888"/>
    <cellStyle name="RowTitles-Detail 2 3 8 2 3 2 2" xfId="30889"/>
    <cellStyle name="RowTitles-Detail 2 3 8 2 4" xfId="30890"/>
    <cellStyle name="RowTitles-Detail 2 3 8 2 4 2" xfId="30891"/>
    <cellStyle name="RowTitles-Detail 2 3 8 2 5" xfId="30892"/>
    <cellStyle name="RowTitles-Detail 2 3 8 3" xfId="30893"/>
    <cellStyle name="RowTitles-Detail 2 3 8 3 2" xfId="30894"/>
    <cellStyle name="RowTitles-Detail 2 3 8 3 2 2" xfId="30895"/>
    <cellStyle name="RowTitles-Detail 2 3 8 3 2 2 2" xfId="30896"/>
    <cellStyle name="RowTitles-Detail 2 3 8 3 2 3" xfId="30897"/>
    <cellStyle name="RowTitles-Detail 2 3 8 3 3" xfId="30898"/>
    <cellStyle name="RowTitles-Detail 2 3 8 3 3 2" xfId="30899"/>
    <cellStyle name="RowTitles-Detail 2 3 8 3 3 2 2" xfId="30900"/>
    <cellStyle name="RowTitles-Detail 2 3 8 3 4" xfId="30901"/>
    <cellStyle name="RowTitles-Detail 2 3 8 3 4 2" xfId="30902"/>
    <cellStyle name="RowTitles-Detail 2 3 8 3 5" xfId="30903"/>
    <cellStyle name="RowTitles-Detail 2 3 8 4" xfId="30904"/>
    <cellStyle name="RowTitles-Detail 2 3 8 4 2" xfId="30905"/>
    <cellStyle name="RowTitles-Detail 2 3 8 5" xfId="30906"/>
    <cellStyle name="RowTitles-Detail 2 3 8 5 2" xfId="30907"/>
    <cellStyle name="RowTitles-Detail 2 3 8 5 2 2" xfId="30908"/>
    <cellStyle name="RowTitles-Detail 2 3 8 6" xfId="30909"/>
    <cellStyle name="RowTitles-Detail 2 3 8 6 2" xfId="30910"/>
    <cellStyle name="RowTitles-Detail 2 3 8 7" xfId="30911"/>
    <cellStyle name="RowTitles-Detail 2 3 9" xfId="30912"/>
    <cellStyle name="RowTitles-Detail 2 3 9 2" xfId="30913"/>
    <cellStyle name="RowTitles-Detail 2 3 9 2 2" xfId="30914"/>
    <cellStyle name="RowTitles-Detail 2 3 9 2 2 2" xfId="30915"/>
    <cellStyle name="RowTitles-Detail 2 3 9 2 2 2 2" xfId="30916"/>
    <cellStyle name="RowTitles-Detail 2 3 9 2 2 3" xfId="30917"/>
    <cellStyle name="RowTitles-Detail 2 3 9 2 3" xfId="30918"/>
    <cellStyle name="RowTitles-Detail 2 3 9 2 3 2" xfId="30919"/>
    <cellStyle name="RowTitles-Detail 2 3 9 2 3 2 2" xfId="30920"/>
    <cellStyle name="RowTitles-Detail 2 3 9 2 4" xfId="30921"/>
    <cellStyle name="RowTitles-Detail 2 3 9 2 4 2" xfId="30922"/>
    <cellStyle name="RowTitles-Detail 2 3 9 2 5" xfId="30923"/>
    <cellStyle name="RowTitles-Detail 2 3 9 3" xfId="30924"/>
    <cellStyle name="RowTitles-Detail 2 3 9 3 2" xfId="30925"/>
    <cellStyle name="RowTitles-Detail 2 3 9 3 2 2" xfId="30926"/>
    <cellStyle name="RowTitles-Detail 2 3 9 3 2 2 2" xfId="30927"/>
    <cellStyle name="RowTitles-Detail 2 3 9 3 2 3" xfId="30928"/>
    <cellStyle name="RowTitles-Detail 2 3 9 3 3" xfId="30929"/>
    <cellStyle name="RowTitles-Detail 2 3 9 3 3 2" xfId="30930"/>
    <cellStyle name="RowTitles-Detail 2 3 9 3 3 2 2" xfId="30931"/>
    <cellStyle name="RowTitles-Detail 2 3 9 3 4" xfId="30932"/>
    <cellStyle name="RowTitles-Detail 2 3 9 3 4 2" xfId="30933"/>
    <cellStyle name="RowTitles-Detail 2 3 9 3 5" xfId="30934"/>
    <cellStyle name="RowTitles-Detail 2 3 9 4" xfId="30935"/>
    <cellStyle name="RowTitles-Detail 2 3 9 4 2" xfId="30936"/>
    <cellStyle name="RowTitles-Detail 2 3 9 5" xfId="30937"/>
    <cellStyle name="RowTitles-Detail 2 3 9 5 2" xfId="30938"/>
    <cellStyle name="RowTitles-Detail 2 3 9 5 2 2" xfId="30939"/>
    <cellStyle name="RowTitles-Detail 2 3 9 5 3" xfId="30940"/>
    <cellStyle name="RowTitles-Detail 2 3 9 6" xfId="30941"/>
    <cellStyle name="RowTitles-Detail 2 3 9 6 2" xfId="30942"/>
    <cellStyle name="RowTitles-Detail 2 3 9 6 2 2" xfId="30943"/>
    <cellStyle name="RowTitles-Detail 2 3 9 7" xfId="30944"/>
    <cellStyle name="RowTitles-Detail 2 3 9 7 2" xfId="30945"/>
    <cellStyle name="RowTitles-Detail 2 3 9 8" xfId="30946"/>
    <cellStyle name="RowTitles-Detail 2 3_STUD aligned by INSTIT" xfId="30947"/>
    <cellStyle name="RowTitles-Detail 2 4" xfId="30948"/>
    <cellStyle name="RowTitles-Detail 2 4 10" xfId="30949"/>
    <cellStyle name="RowTitles-Detail 2 4 10 2" xfId="30950"/>
    <cellStyle name="RowTitles-Detail 2 4 10 2 2" xfId="30951"/>
    <cellStyle name="RowTitles-Detail 2 4 10 2 2 2" xfId="30952"/>
    <cellStyle name="RowTitles-Detail 2 4 10 2 3" xfId="30953"/>
    <cellStyle name="RowTitles-Detail 2 4 10 3" xfId="30954"/>
    <cellStyle name="RowTitles-Detail 2 4 10 3 2" xfId="30955"/>
    <cellStyle name="RowTitles-Detail 2 4 10 3 2 2" xfId="30956"/>
    <cellStyle name="RowTitles-Detail 2 4 10 4" xfId="30957"/>
    <cellStyle name="RowTitles-Detail 2 4 10 4 2" xfId="30958"/>
    <cellStyle name="RowTitles-Detail 2 4 10 5" xfId="30959"/>
    <cellStyle name="RowTitles-Detail 2 4 11" xfId="30960"/>
    <cellStyle name="RowTitles-Detail 2 4 11 2" xfId="30961"/>
    <cellStyle name="RowTitles-Detail 2 4 12" xfId="30962"/>
    <cellStyle name="RowTitles-Detail 2 4 12 2" xfId="30963"/>
    <cellStyle name="RowTitles-Detail 2 4 12 2 2" xfId="30964"/>
    <cellStyle name="RowTitles-Detail 2 4 2" xfId="30965"/>
    <cellStyle name="RowTitles-Detail 2 4 2 2" xfId="30966"/>
    <cellStyle name="RowTitles-Detail 2 4 2 2 2" xfId="30967"/>
    <cellStyle name="RowTitles-Detail 2 4 2 2 2 2" xfId="30968"/>
    <cellStyle name="RowTitles-Detail 2 4 2 2 2 2 2" xfId="30969"/>
    <cellStyle name="RowTitles-Detail 2 4 2 2 2 2 2 2" xfId="30970"/>
    <cellStyle name="RowTitles-Detail 2 4 2 2 2 2 3" xfId="30971"/>
    <cellStyle name="RowTitles-Detail 2 4 2 2 2 3" xfId="30972"/>
    <cellStyle name="RowTitles-Detail 2 4 2 2 2 3 2" xfId="30973"/>
    <cellStyle name="RowTitles-Detail 2 4 2 2 2 3 2 2" xfId="30974"/>
    <cellStyle name="RowTitles-Detail 2 4 2 2 2 4" xfId="30975"/>
    <cellStyle name="RowTitles-Detail 2 4 2 2 2 4 2" xfId="30976"/>
    <cellStyle name="RowTitles-Detail 2 4 2 2 2 5" xfId="30977"/>
    <cellStyle name="RowTitles-Detail 2 4 2 2 3" xfId="30978"/>
    <cellStyle name="RowTitles-Detail 2 4 2 2 3 2" xfId="30979"/>
    <cellStyle name="RowTitles-Detail 2 4 2 2 3 2 2" xfId="30980"/>
    <cellStyle name="RowTitles-Detail 2 4 2 2 3 2 2 2" xfId="30981"/>
    <cellStyle name="RowTitles-Detail 2 4 2 2 3 2 3" xfId="30982"/>
    <cellStyle name="RowTitles-Detail 2 4 2 2 3 3" xfId="30983"/>
    <cellStyle name="RowTitles-Detail 2 4 2 2 3 3 2" xfId="30984"/>
    <cellStyle name="RowTitles-Detail 2 4 2 2 3 3 2 2" xfId="30985"/>
    <cellStyle name="RowTitles-Detail 2 4 2 2 3 4" xfId="30986"/>
    <cellStyle name="RowTitles-Detail 2 4 2 2 3 4 2" xfId="30987"/>
    <cellStyle name="RowTitles-Detail 2 4 2 2 3 5" xfId="30988"/>
    <cellStyle name="RowTitles-Detail 2 4 2 2 4" xfId="30989"/>
    <cellStyle name="RowTitles-Detail 2 4 2 2 4 2" xfId="30990"/>
    <cellStyle name="RowTitles-Detail 2 4 2 2 5" xfId="30991"/>
    <cellStyle name="RowTitles-Detail 2 4 2 2 5 2" xfId="30992"/>
    <cellStyle name="RowTitles-Detail 2 4 2 2 5 2 2" xfId="30993"/>
    <cellStyle name="RowTitles-Detail 2 4 2 3" xfId="30994"/>
    <cellStyle name="RowTitles-Detail 2 4 2 3 2" xfId="30995"/>
    <cellStyle name="RowTitles-Detail 2 4 2 3 2 2" xfId="30996"/>
    <cellStyle name="RowTitles-Detail 2 4 2 3 2 2 2" xfId="30997"/>
    <cellStyle name="RowTitles-Detail 2 4 2 3 2 2 2 2" xfId="30998"/>
    <cellStyle name="RowTitles-Detail 2 4 2 3 2 2 3" xfId="30999"/>
    <cellStyle name="RowTitles-Detail 2 4 2 3 2 3" xfId="31000"/>
    <cellStyle name="RowTitles-Detail 2 4 2 3 2 3 2" xfId="31001"/>
    <cellStyle name="RowTitles-Detail 2 4 2 3 2 3 2 2" xfId="31002"/>
    <cellStyle name="RowTitles-Detail 2 4 2 3 2 4" xfId="31003"/>
    <cellStyle name="RowTitles-Detail 2 4 2 3 2 4 2" xfId="31004"/>
    <cellStyle name="RowTitles-Detail 2 4 2 3 2 5" xfId="31005"/>
    <cellStyle name="RowTitles-Detail 2 4 2 3 3" xfId="31006"/>
    <cellStyle name="RowTitles-Detail 2 4 2 3 3 2" xfId="31007"/>
    <cellStyle name="RowTitles-Detail 2 4 2 3 3 2 2" xfId="31008"/>
    <cellStyle name="RowTitles-Detail 2 4 2 3 3 2 2 2" xfId="31009"/>
    <cellStyle name="RowTitles-Detail 2 4 2 3 3 2 3" xfId="31010"/>
    <cellStyle name="RowTitles-Detail 2 4 2 3 3 3" xfId="31011"/>
    <cellStyle name="RowTitles-Detail 2 4 2 3 3 3 2" xfId="31012"/>
    <cellStyle name="RowTitles-Detail 2 4 2 3 3 3 2 2" xfId="31013"/>
    <cellStyle name="RowTitles-Detail 2 4 2 3 3 4" xfId="31014"/>
    <cellStyle name="RowTitles-Detail 2 4 2 3 3 4 2" xfId="31015"/>
    <cellStyle name="RowTitles-Detail 2 4 2 3 3 5" xfId="31016"/>
    <cellStyle name="RowTitles-Detail 2 4 2 3 4" xfId="31017"/>
    <cellStyle name="RowTitles-Detail 2 4 2 3 4 2" xfId="31018"/>
    <cellStyle name="RowTitles-Detail 2 4 2 3 5" xfId="31019"/>
    <cellStyle name="RowTitles-Detail 2 4 2 3 5 2" xfId="31020"/>
    <cellStyle name="RowTitles-Detail 2 4 2 3 5 2 2" xfId="31021"/>
    <cellStyle name="RowTitles-Detail 2 4 2 3 5 3" xfId="31022"/>
    <cellStyle name="RowTitles-Detail 2 4 2 3 6" xfId="31023"/>
    <cellStyle name="RowTitles-Detail 2 4 2 3 6 2" xfId="31024"/>
    <cellStyle name="RowTitles-Detail 2 4 2 3 6 2 2" xfId="31025"/>
    <cellStyle name="RowTitles-Detail 2 4 2 3 7" xfId="31026"/>
    <cellStyle name="RowTitles-Detail 2 4 2 3 7 2" xfId="31027"/>
    <cellStyle name="RowTitles-Detail 2 4 2 3 8" xfId="31028"/>
    <cellStyle name="RowTitles-Detail 2 4 2 4" xfId="31029"/>
    <cellStyle name="RowTitles-Detail 2 4 2 4 2" xfId="31030"/>
    <cellStyle name="RowTitles-Detail 2 4 2 4 2 2" xfId="31031"/>
    <cellStyle name="RowTitles-Detail 2 4 2 4 2 2 2" xfId="31032"/>
    <cellStyle name="RowTitles-Detail 2 4 2 4 2 2 2 2" xfId="31033"/>
    <cellStyle name="RowTitles-Detail 2 4 2 4 2 2 3" xfId="31034"/>
    <cellStyle name="RowTitles-Detail 2 4 2 4 2 3" xfId="31035"/>
    <cellStyle name="RowTitles-Detail 2 4 2 4 2 3 2" xfId="31036"/>
    <cellStyle name="RowTitles-Detail 2 4 2 4 2 3 2 2" xfId="31037"/>
    <cellStyle name="RowTitles-Detail 2 4 2 4 2 4" xfId="31038"/>
    <cellStyle name="RowTitles-Detail 2 4 2 4 2 4 2" xfId="31039"/>
    <cellStyle name="RowTitles-Detail 2 4 2 4 2 5" xfId="31040"/>
    <cellStyle name="RowTitles-Detail 2 4 2 4 3" xfId="31041"/>
    <cellStyle name="RowTitles-Detail 2 4 2 4 3 2" xfId="31042"/>
    <cellStyle name="RowTitles-Detail 2 4 2 4 3 2 2" xfId="31043"/>
    <cellStyle name="RowTitles-Detail 2 4 2 4 3 2 2 2" xfId="31044"/>
    <cellStyle name="RowTitles-Detail 2 4 2 4 3 2 3" xfId="31045"/>
    <cellStyle name="RowTitles-Detail 2 4 2 4 3 3" xfId="31046"/>
    <cellStyle name="RowTitles-Detail 2 4 2 4 3 3 2" xfId="31047"/>
    <cellStyle name="RowTitles-Detail 2 4 2 4 3 3 2 2" xfId="31048"/>
    <cellStyle name="RowTitles-Detail 2 4 2 4 3 4" xfId="31049"/>
    <cellStyle name="RowTitles-Detail 2 4 2 4 3 4 2" xfId="31050"/>
    <cellStyle name="RowTitles-Detail 2 4 2 4 3 5" xfId="31051"/>
    <cellStyle name="RowTitles-Detail 2 4 2 4 4" xfId="31052"/>
    <cellStyle name="RowTitles-Detail 2 4 2 4 4 2" xfId="31053"/>
    <cellStyle name="RowTitles-Detail 2 4 2 4 4 2 2" xfId="31054"/>
    <cellStyle name="RowTitles-Detail 2 4 2 4 4 3" xfId="31055"/>
    <cellStyle name="RowTitles-Detail 2 4 2 4 5" xfId="31056"/>
    <cellStyle name="RowTitles-Detail 2 4 2 4 5 2" xfId="31057"/>
    <cellStyle name="RowTitles-Detail 2 4 2 4 5 2 2" xfId="31058"/>
    <cellStyle name="RowTitles-Detail 2 4 2 4 6" xfId="31059"/>
    <cellStyle name="RowTitles-Detail 2 4 2 4 6 2" xfId="31060"/>
    <cellStyle name="RowTitles-Detail 2 4 2 4 7" xfId="31061"/>
    <cellStyle name="RowTitles-Detail 2 4 2 5" xfId="31062"/>
    <cellStyle name="RowTitles-Detail 2 4 2 5 2" xfId="31063"/>
    <cellStyle name="RowTitles-Detail 2 4 2 5 2 2" xfId="31064"/>
    <cellStyle name="RowTitles-Detail 2 4 2 5 2 2 2" xfId="31065"/>
    <cellStyle name="RowTitles-Detail 2 4 2 5 2 2 2 2" xfId="31066"/>
    <cellStyle name="RowTitles-Detail 2 4 2 5 2 2 3" xfId="31067"/>
    <cellStyle name="RowTitles-Detail 2 4 2 5 2 3" xfId="31068"/>
    <cellStyle name="RowTitles-Detail 2 4 2 5 2 3 2" xfId="31069"/>
    <cellStyle name="RowTitles-Detail 2 4 2 5 2 3 2 2" xfId="31070"/>
    <cellStyle name="RowTitles-Detail 2 4 2 5 2 4" xfId="31071"/>
    <cellStyle name="RowTitles-Detail 2 4 2 5 2 4 2" xfId="31072"/>
    <cellStyle name="RowTitles-Detail 2 4 2 5 2 5" xfId="31073"/>
    <cellStyle name="RowTitles-Detail 2 4 2 5 3" xfId="31074"/>
    <cellStyle name="RowTitles-Detail 2 4 2 5 3 2" xfId="31075"/>
    <cellStyle name="RowTitles-Detail 2 4 2 5 3 2 2" xfId="31076"/>
    <cellStyle name="RowTitles-Detail 2 4 2 5 3 2 2 2" xfId="31077"/>
    <cellStyle name="RowTitles-Detail 2 4 2 5 3 2 3" xfId="31078"/>
    <cellStyle name="RowTitles-Detail 2 4 2 5 3 3" xfId="31079"/>
    <cellStyle name="RowTitles-Detail 2 4 2 5 3 3 2" xfId="31080"/>
    <cellStyle name="RowTitles-Detail 2 4 2 5 3 3 2 2" xfId="31081"/>
    <cellStyle name="RowTitles-Detail 2 4 2 5 3 4" xfId="31082"/>
    <cellStyle name="RowTitles-Detail 2 4 2 5 3 4 2" xfId="31083"/>
    <cellStyle name="RowTitles-Detail 2 4 2 5 3 5" xfId="31084"/>
    <cellStyle name="RowTitles-Detail 2 4 2 5 4" xfId="31085"/>
    <cellStyle name="RowTitles-Detail 2 4 2 5 4 2" xfId="31086"/>
    <cellStyle name="RowTitles-Detail 2 4 2 5 4 2 2" xfId="31087"/>
    <cellStyle name="RowTitles-Detail 2 4 2 5 4 3" xfId="31088"/>
    <cellStyle name="RowTitles-Detail 2 4 2 5 5" xfId="31089"/>
    <cellStyle name="RowTitles-Detail 2 4 2 5 5 2" xfId="31090"/>
    <cellStyle name="RowTitles-Detail 2 4 2 5 5 2 2" xfId="31091"/>
    <cellStyle name="RowTitles-Detail 2 4 2 5 6" xfId="31092"/>
    <cellStyle name="RowTitles-Detail 2 4 2 5 6 2" xfId="31093"/>
    <cellStyle name="RowTitles-Detail 2 4 2 5 7" xfId="31094"/>
    <cellStyle name="RowTitles-Detail 2 4 2 6" xfId="31095"/>
    <cellStyle name="RowTitles-Detail 2 4 2 6 2" xfId="31096"/>
    <cellStyle name="RowTitles-Detail 2 4 2 6 2 2" xfId="31097"/>
    <cellStyle name="RowTitles-Detail 2 4 2 6 2 2 2" xfId="31098"/>
    <cellStyle name="RowTitles-Detail 2 4 2 6 2 2 2 2" xfId="31099"/>
    <cellStyle name="RowTitles-Detail 2 4 2 6 2 2 3" xfId="31100"/>
    <cellStyle name="RowTitles-Detail 2 4 2 6 2 3" xfId="31101"/>
    <cellStyle name="RowTitles-Detail 2 4 2 6 2 3 2" xfId="31102"/>
    <cellStyle name="RowTitles-Detail 2 4 2 6 2 3 2 2" xfId="31103"/>
    <cellStyle name="RowTitles-Detail 2 4 2 6 2 4" xfId="31104"/>
    <cellStyle name="RowTitles-Detail 2 4 2 6 2 4 2" xfId="31105"/>
    <cellStyle name="RowTitles-Detail 2 4 2 6 2 5" xfId="31106"/>
    <cellStyle name="RowTitles-Detail 2 4 2 6 3" xfId="31107"/>
    <cellStyle name="RowTitles-Detail 2 4 2 6 3 2" xfId="31108"/>
    <cellStyle name="RowTitles-Detail 2 4 2 6 3 2 2" xfId="31109"/>
    <cellStyle name="RowTitles-Detail 2 4 2 6 3 2 2 2" xfId="31110"/>
    <cellStyle name="RowTitles-Detail 2 4 2 6 3 2 3" xfId="31111"/>
    <cellStyle name="RowTitles-Detail 2 4 2 6 3 3" xfId="31112"/>
    <cellStyle name="RowTitles-Detail 2 4 2 6 3 3 2" xfId="31113"/>
    <cellStyle name="RowTitles-Detail 2 4 2 6 3 3 2 2" xfId="31114"/>
    <cellStyle name="RowTitles-Detail 2 4 2 6 3 4" xfId="31115"/>
    <cellStyle name="RowTitles-Detail 2 4 2 6 3 4 2" xfId="31116"/>
    <cellStyle name="RowTitles-Detail 2 4 2 6 3 5" xfId="31117"/>
    <cellStyle name="RowTitles-Detail 2 4 2 6 4" xfId="31118"/>
    <cellStyle name="RowTitles-Detail 2 4 2 6 4 2" xfId="31119"/>
    <cellStyle name="RowTitles-Detail 2 4 2 6 4 2 2" xfId="31120"/>
    <cellStyle name="RowTitles-Detail 2 4 2 6 4 3" xfId="31121"/>
    <cellStyle name="RowTitles-Detail 2 4 2 6 5" xfId="31122"/>
    <cellStyle name="RowTitles-Detail 2 4 2 6 5 2" xfId="31123"/>
    <cellStyle name="RowTitles-Detail 2 4 2 6 5 2 2" xfId="31124"/>
    <cellStyle name="RowTitles-Detail 2 4 2 6 6" xfId="31125"/>
    <cellStyle name="RowTitles-Detail 2 4 2 6 6 2" xfId="31126"/>
    <cellStyle name="RowTitles-Detail 2 4 2 6 7" xfId="31127"/>
    <cellStyle name="RowTitles-Detail 2 4 2 7" xfId="31128"/>
    <cellStyle name="RowTitles-Detail 2 4 2 7 2" xfId="31129"/>
    <cellStyle name="RowTitles-Detail 2 4 2 7 2 2" xfId="31130"/>
    <cellStyle name="RowTitles-Detail 2 4 2 7 2 2 2" xfId="31131"/>
    <cellStyle name="RowTitles-Detail 2 4 2 7 2 3" xfId="31132"/>
    <cellStyle name="RowTitles-Detail 2 4 2 7 3" xfId="31133"/>
    <cellStyle name="RowTitles-Detail 2 4 2 7 3 2" xfId="31134"/>
    <cellStyle name="RowTitles-Detail 2 4 2 7 3 2 2" xfId="31135"/>
    <cellStyle name="RowTitles-Detail 2 4 2 7 4" xfId="31136"/>
    <cellStyle name="RowTitles-Detail 2 4 2 7 4 2" xfId="31137"/>
    <cellStyle name="RowTitles-Detail 2 4 2 7 5" xfId="31138"/>
    <cellStyle name="RowTitles-Detail 2 4 2 8" xfId="31139"/>
    <cellStyle name="RowTitles-Detail 2 4 2 8 2" xfId="31140"/>
    <cellStyle name="RowTitles-Detail 2 4 2 9" xfId="31141"/>
    <cellStyle name="RowTitles-Detail 2 4 2 9 2" xfId="31142"/>
    <cellStyle name="RowTitles-Detail 2 4 2 9 2 2" xfId="31143"/>
    <cellStyle name="RowTitles-Detail 2 4 2_STUD aligned by INSTIT" xfId="31144"/>
    <cellStyle name="RowTitles-Detail 2 4 3" xfId="31145"/>
    <cellStyle name="RowTitles-Detail 2 4 3 2" xfId="31146"/>
    <cellStyle name="RowTitles-Detail 2 4 3 2 2" xfId="31147"/>
    <cellStyle name="RowTitles-Detail 2 4 3 2 2 2" xfId="31148"/>
    <cellStyle name="RowTitles-Detail 2 4 3 2 2 2 2" xfId="31149"/>
    <cellStyle name="RowTitles-Detail 2 4 3 2 2 2 2 2" xfId="31150"/>
    <cellStyle name="RowTitles-Detail 2 4 3 2 2 2 3" xfId="31151"/>
    <cellStyle name="RowTitles-Detail 2 4 3 2 2 3" xfId="31152"/>
    <cellStyle name="RowTitles-Detail 2 4 3 2 2 3 2" xfId="31153"/>
    <cellStyle name="RowTitles-Detail 2 4 3 2 2 3 2 2" xfId="31154"/>
    <cellStyle name="RowTitles-Detail 2 4 3 2 2 4" xfId="31155"/>
    <cellStyle name="RowTitles-Detail 2 4 3 2 2 4 2" xfId="31156"/>
    <cellStyle name="RowTitles-Detail 2 4 3 2 2 5" xfId="31157"/>
    <cellStyle name="RowTitles-Detail 2 4 3 2 3" xfId="31158"/>
    <cellStyle name="RowTitles-Detail 2 4 3 2 3 2" xfId="31159"/>
    <cellStyle name="RowTitles-Detail 2 4 3 2 3 2 2" xfId="31160"/>
    <cellStyle name="RowTitles-Detail 2 4 3 2 3 2 2 2" xfId="31161"/>
    <cellStyle name="RowTitles-Detail 2 4 3 2 3 2 3" xfId="31162"/>
    <cellStyle name="RowTitles-Detail 2 4 3 2 3 3" xfId="31163"/>
    <cellStyle name="RowTitles-Detail 2 4 3 2 3 3 2" xfId="31164"/>
    <cellStyle name="RowTitles-Detail 2 4 3 2 3 3 2 2" xfId="31165"/>
    <cellStyle name="RowTitles-Detail 2 4 3 2 3 4" xfId="31166"/>
    <cellStyle name="RowTitles-Detail 2 4 3 2 3 4 2" xfId="31167"/>
    <cellStyle name="RowTitles-Detail 2 4 3 2 3 5" xfId="31168"/>
    <cellStyle name="RowTitles-Detail 2 4 3 2 4" xfId="31169"/>
    <cellStyle name="RowTitles-Detail 2 4 3 2 4 2" xfId="31170"/>
    <cellStyle name="RowTitles-Detail 2 4 3 2 5" xfId="31171"/>
    <cellStyle name="RowTitles-Detail 2 4 3 2 5 2" xfId="31172"/>
    <cellStyle name="RowTitles-Detail 2 4 3 2 5 2 2" xfId="31173"/>
    <cellStyle name="RowTitles-Detail 2 4 3 2 5 3" xfId="31174"/>
    <cellStyle name="RowTitles-Detail 2 4 3 2 6" xfId="31175"/>
    <cellStyle name="RowTitles-Detail 2 4 3 2 6 2" xfId="31176"/>
    <cellStyle name="RowTitles-Detail 2 4 3 2 6 2 2" xfId="31177"/>
    <cellStyle name="RowTitles-Detail 2 4 3 2 7" xfId="31178"/>
    <cellStyle name="RowTitles-Detail 2 4 3 2 7 2" xfId="31179"/>
    <cellStyle name="RowTitles-Detail 2 4 3 2 8" xfId="31180"/>
    <cellStyle name="RowTitles-Detail 2 4 3 3" xfId="31181"/>
    <cellStyle name="RowTitles-Detail 2 4 3 3 2" xfId="31182"/>
    <cellStyle name="RowTitles-Detail 2 4 3 3 2 2" xfId="31183"/>
    <cellStyle name="RowTitles-Detail 2 4 3 3 2 2 2" xfId="31184"/>
    <cellStyle name="RowTitles-Detail 2 4 3 3 2 2 2 2" xfId="31185"/>
    <cellStyle name="RowTitles-Detail 2 4 3 3 2 2 3" xfId="31186"/>
    <cellStyle name="RowTitles-Detail 2 4 3 3 2 3" xfId="31187"/>
    <cellStyle name="RowTitles-Detail 2 4 3 3 2 3 2" xfId="31188"/>
    <cellStyle name="RowTitles-Detail 2 4 3 3 2 3 2 2" xfId="31189"/>
    <cellStyle name="RowTitles-Detail 2 4 3 3 2 4" xfId="31190"/>
    <cellStyle name="RowTitles-Detail 2 4 3 3 2 4 2" xfId="31191"/>
    <cellStyle name="RowTitles-Detail 2 4 3 3 2 5" xfId="31192"/>
    <cellStyle name="RowTitles-Detail 2 4 3 3 3" xfId="31193"/>
    <cellStyle name="RowTitles-Detail 2 4 3 3 3 2" xfId="31194"/>
    <cellStyle name="RowTitles-Detail 2 4 3 3 3 2 2" xfId="31195"/>
    <cellStyle name="RowTitles-Detail 2 4 3 3 3 2 2 2" xfId="31196"/>
    <cellStyle name="RowTitles-Detail 2 4 3 3 3 2 3" xfId="31197"/>
    <cellStyle name="RowTitles-Detail 2 4 3 3 3 3" xfId="31198"/>
    <cellStyle name="RowTitles-Detail 2 4 3 3 3 3 2" xfId="31199"/>
    <cellStyle name="RowTitles-Detail 2 4 3 3 3 3 2 2" xfId="31200"/>
    <cellStyle name="RowTitles-Detail 2 4 3 3 3 4" xfId="31201"/>
    <cellStyle name="RowTitles-Detail 2 4 3 3 3 4 2" xfId="31202"/>
    <cellStyle name="RowTitles-Detail 2 4 3 3 3 5" xfId="31203"/>
    <cellStyle name="RowTitles-Detail 2 4 3 3 4" xfId="31204"/>
    <cellStyle name="RowTitles-Detail 2 4 3 3 4 2" xfId="31205"/>
    <cellStyle name="RowTitles-Detail 2 4 3 3 5" xfId="31206"/>
    <cellStyle name="RowTitles-Detail 2 4 3 3 5 2" xfId="31207"/>
    <cellStyle name="RowTitles-Detail 2 4 3 3 5 2 2" xfId="31208"/>
    <cellStyle name="RowTitles-Detail 2 4 3 4" xfId="31209"/>
    <cellStyle name="RowTitles-Detail 2 4 3 4 2" xfId="31210"/>
    <cellStyle name="RowTitles-Detail 2 4 3 4 2 2" xfId="31211"/>
    <cellStyle name="RowTitles-Detail 2 4 3 4 2 2 2" xfId="31212"/>
    <cellStyle name="RowTitles-Detail 2 4 3 4 2 2 2 2" xfId="31213"/>
    <cellStyle name="RowTitles-Detail 2 4 3 4 2 2 3" xfId="31214"/>
    <cellStyle name="RowTitles-Detail 2 4 3 4 2 3" xfId="31215"/>
    <cellStyle name="RowTitles-Detail 2 4 3 4 2 3 2" xfId="31216"/>
    <cellStyle name="RowTitles-Detail 2 4 3 4 2 3 2 2" xfId="31217"/>
    <cellStyle name="RowTitles-Detail 2 4 3 4 2 4" xfId="31218"/>
    <cellStyle name="RowTitles-Detail 2 4 3 4 2 4 2" xfId="31219"/>
    <cellStyle name="RowTitles-Detail 2 4 3 4 2 5" xfId="31220"/>
    <cellStyle name="RowTitles-Detail 2 4 3 4 3" xfId="31221"/>
    <cellStyle name="RowTitles-Detail 2 4 3 4 3 2" xfId="31222"/>
    <cellStyle name="RowTitles-Detail 2 4 3 4 3 2 2" xfId="31223"/>
    <cellStyle name="RowTitles-Detail 2 4 3 4 3 2 2 2" xfId="31224"/>
    <cellStyle name="RowTitles-Detail 2 4 3 4 3 2 3" xfId="31225"/>
    <cellStyle name="RowTitles-Detail 2 4 3 4 3 3" xfId="31226"/>
    <cellStyle name="RowTitles-Detail 2 4 3 4 3 3 2" xfId="31227"/>
    <cellStyle name="RowTitles-Detail 2 4 3 4 3 3 2 2" xfId="31228"/>
    <cellStyle name="RowTitles-Detail 2 4 3 4 3 4" xfId="31229"/>
    <cellStyle name="RowTitles-Detail 2 4 3 4 3 4 2" xfId="31230"/>
    <cellStyle name="RowTitles-Detail 2 4 3 4 3 5" xfId="31231"/>
    <cellStyle name="RowTitles-Detail 2 4 3 4 4" xfId="31232"/>
    <cellStyle name="RowTitles-Detail 2 4 3 4 4 2" xfId="31233"/>
    <cellStyle name="RowTitles-Detail 2 4 3 4 4 2 2" xfId="31234"/>
    <cellStyle name="RowTitles-Detail 2 4 3 4 4 3" xfId="31235"/>
    <cellStyle name="RowTitles-Detail 2 4 3 4 5" xfId="31236"/>
    <cellStyle name="RowTitles-Detail 2 4 3 4 5 2" xfId="31237"/>
    <cellStyle name="RowTitles-Detail 2 4 3 4 5 2 2" xfId="31238"/>
    <cellStyle name="RowTitles-Detail 2 4 3 4 6" xfId="31239"/>
    <cellStyle name="RowTitles-Detail 2 4 3 4 6 2" xfId="31240"/>
    <cellStyle name="RowTitles-Detail 2 4 3 4 7" xfId="31241"/>
    <cellStyle name="RowTitles-Detail 2 4 3 5" xfId="31242"/>
    <cellStyle name="RowTitles-Detail 2 4 3 5 2" xfId="31243"/>
    <cellStyle name="RowTitles-Detail 2 4 3 5 2 2" xfId="31244"/>
    <cellStyle name="RowTitles-Detail 2 4 3 5 2 2 2" xfId="31245"/>
    <cellStyle name="RowTitles-Detail 2 4 3 5 2 2 2 2" xfId="31246"/>
    <cellStyle name="RowTitles-Detail 2 4 3 5 2 2 3" xfId="31247"/>
    <cellStyle name="RowTitles-Detail 2 4 3 5 2 3" xfId="31248"/>
    <cellStyle name="RowTitles-Detail 2 4 3 5 2 3 2" xfId="31249"/>
    <cellStyle name="RowTitles-Detail 2 4 3 5 2 3 2 2" xfId="31250"/>
    <cellStyle name="RowTitles-Detail 2 4 3 5 2 4" xfId="31251"/>
    <cellStyle name="RowTitles-Detail 2 4 3 5 2 4 2" xfId="31252"/>
    <cellStyle name="RowTitles-Detail 2 4 3 5 2 5" xfId="31253"/>
    <cellStyle name="RowTitles-Detail 2 4 3 5 3" xfId="31254"/>
    <cellStyle name="RowTitles-Detail 2 4 3 5 3 2" xfId="31255"/>
    <cellStyle name="RowTitles-Detail 2 4 3 5 3 2 2" xfId="31256"/>
    <cellStyle name="RowTitles-Detail 2 4 3 5 3 2 2 2" xfId="31257"/>
    <cellStyle name="RowTitles-Detail 2 4 3 5 3 2 3" xfId="31258"/>
    <cellStyle name="RowTitles-Detail 2 4 3 5 3 3" xfId="31259"/>
    <cellStyle name="RowTitles-Detail 2 4 3 5 3 3 2" xfId="31260"/>
    <cellStyle name="RowTitles-Detail 2 4 3 5 3 3 2 2" xfId="31261"/>
    <cellStyle name="RowTitles-Detail 2 4 3 5 3 4" xfId="31262"/>
    <cellStyle name="RowTitles-Detail 2 4 3 5 3 4 2" xfId="31263"/>
    <cellStyle name="RowTitles-Detail 2 4 3 5 3 5" xfId="31264"/>
    <cellStyle name="RowTitles-Detail 2 4 3 5 4" xfId="31265"/>
    <cellStyle name="RowTitles-Detail 2 4 3 5 4 2" xfId="31266"/>
    <cellStyle name="RowTitles-Detail 2 4 3 5 4 2 2" xfId="31267"/>
    <cellStyle name="RowTitles-Detail 2 4 3 5 4 3" xfId="31268"/>
    <cellStyle name="RowTitles-Detail 2 4 3 5 5" xfId="31269"/>
    <cellStyle name="RowTitles-Detail 2 4 3 5 5 2" xfId="31270"/>
    <cellStyle name="RowTitles-Detail 2 4 3 5 5 2 2" xfId="31271"/>
    <cellStyle name="RowTitles-Detail 2 4 3 5 6" xfId="31272"/>
    <cellStyle name="RowTitles-Detail 2 4 3 5 6 2" xfId="31273"/>
    <cellStyle name="RowTitles-Detail 2 4 3 5 7" xfId="31274"/>
    <cellStyle name="RowTitles-Detail 2 4 3 6" xfId="31275"/>
    <cellStyle name="RowTitles-Detail 2 4 3 6 2" xfId="31276"/>
    <cellStyle name="RowTitles-Detail 2 4 3 6 2 2" xfId="31277"/>
    <cellStyle name="RowTitles-Detail 2 4 3 6 2 2 2" xfId="31278"/>
    <cellStyle name="RowTitles-Detail 2 4 3 6 2 2 2 2" xfId="31279"/>
    <cellStyle name="RowTitles-Detail 2 4 3 6 2 2 3" xfId="31280"/>
    <cellStyle name="RowTitles-Detail 2 4 3 6 2 3" xfId="31281"/>
    <cellStyle name="RowTitles-Detail 2 4 3 6 2 3 2" xfId="31282"/>
    <cellStyle name="RowTitles-Detail 2 4 3 6 2 3 2 2" xfId="31283"/>
    <cellStyle name="RowTitles-Detail 2 4 3 6 2 4" xfId="31284"/>
    <cellStyle name="RowTitles-Detail 2 4 3 6 2 4 2" xfId="31285"/>
    <cellStyle name="RowTitles-Detail 2 4 3 6 2 5" xfId="31286"/>
    <cellStyle name="RowTitles-Detail 2 4 3 6 3" xfId="31287"/>
    <cellStyle name="RowTitles-Detail 2 4 3 6 3 2" xfId="31288"/>
    <cellStyle name="RowTitles-Detail 2 4 3 6 3 2 2" xfId="31289"/>
    <cellStyle name="RowTitles-Detail 2 4 3 6 3 2 2 2" xfId="31290"/>
    <cellStyle name="RowTitles-Detail 2 4 3 6 3 2 3" xfId="31291"/>
    <cellStyle name="RowTitles-Detail 2 4 3 6 3 3" xfId="31292"/>
    <cellStyle name="RowTitles-Detail 2 4 3 6 3 3 2" xfId="31293"/>
    <cellStyle name="RowTitles-Detail 2 4 3 6 3 3 2 2" xfId="31294"/>
    <cellStyle name="RowTitles-Detail 2 4 3 6 3 4" xfId="31295"/>
    <cellStyle name="RowTitles-Detail 2 4 3 6 3 4 2" xfId="31296"/>
    <cellStyle name="RowTitles-Detail 2 4 3 6 3 5" xfId="31297"/>
    <cellStyle name="RowTitles-Detail 2 4 3 6 4" xfId="31298"/>
    <cellStyle name="RowTitles-Detail 2 4 3 6 4 2" xfId="31299"/>
    <cellStyle name="RowTitles-Detail 2 4 3 6 4 2 2" xfId="31300"/>
    <cellStyle name="RowTitles-Detail 2 4 3 6 4 3" xfId="31301"/>
    <cellStyle name="RowTitles-Detail 2 4 3 6 5" xfId="31302"/>
    <cellStyle name="RowTitles-Detail 2 4 3 6 5 2" xfId="31303"/>
    <cellStyle name="RowTitles-Detail 2 4 3 6 5 2 2" xfId="31304"/>
    <cellStyle name="RowTitles-Detail 2 4 3 6 6" xfId="31305"/>
    <cellStyle name="RowTitles-Detail 2 4 3 6 6 2" xfId="31306"/>
    <cellStyle name="RowTitles-Detail 2 4 3 6 7" xfId="31307"/>
    <cellStyle name="RowTitles-Detail 2 4 3 7" xfId="31308"/>
    <cellStyle name="RowTitles-Detail 2 4 3 7 2" xfId="31309"/>
    <cellStyle name="RowTitles-Detail 2 4 3 7 2 2" xfId="31310"/>
    <cellStyle name="RowTitles-Detail 2 4 3 7 2 2 2" xfId="31311"/>
    <cellStyle name="RowTitles-Detail 2 4 3 7 2 3" xfId="31312"/>
    <cellStyle name="RowTitles-Detail 2 4 3 7 3" xfId="31313"/>
    <cellStyle name="RowTitles-Detail 2 4 3 7 3 2" xfId="31314"/>
    <cellStyle name="RowTitles-Detail 2 4 3 7 3 2 2" xfId="31315"/>
    <cellStyle name="RowTitles-Detail 2 4 3 7 4" xfId="31316"/>
    <cellStyle name="RowTitles-Detail 2 4 3 7 4 2" xfId="31317"/>
    <cellStyle name="RowTitles-Detail 2 4 3 7 5" xfId="31318"/>
    <cellStyle name="RowTitles-Detail 2 4 3 8" xfId="31319"/>
    <cellStyle name="RowTitles-Detail 2 4 3 8 2" xfId="31320"/>
    <cellStyle name="RowTitles-Detail 2 4 3 8 2 2" xfId="31321"/>
    <cellStyle name="RowTitles-Detail 2 4 3 8 2 2 2" xfId="31322"/>
    <cellStyle name="RowTitles-Detail 2 4 3 8 2 3" xfId="31323"/>
    <cellStyle name="RowTitles-Detail 2 4 3 8 3" xfId="31324"/>
    <cellStyle name="RowTitles-Detail 2 4 3 8 3 2" xfId="31325"/>
    <cellStyle name="RowTitles-Detail 2 4 3 8 3 2 2" xfId="31326"/>
    <cellStyle name="RowTitles-Detail 2 4 3 8 4" xfId="31327"/>
    <cellStyle name="RowTitles-Detail 2 4 3 8 4 2" xfId="31328"/>
    <cellStyle name="RowTitles-Detail 2 4 3 8 5" xfId="31329"/>
    <cellStyle name="RowTitles-Detail 2 4 3 9" xfId="31330"/>
    <cellStyle name="RowTitles-Detail 2 4 3 9 2" xfId="31331"/>
    <cellStyle name="RowTitles-Detail 2 4 3 9 2 2" xfId="31332"/>
    <cellStyle name="RowTitles-Detail 2 4 3_STUD aligned by INSTIT" xfId="31333"/>
    <cellStyle name="RowTitles-Detail 2 4 4" xfId="31334"/>
    <cellStyle name="RowTitles-Detail 2 4 4 2" xfId="31335"/>
    <cellStyle name="RowTitles-Detail 2 4 4 2 2" xfId="31336"/>
    <cellStyle name="RowTitles-Detail 2 4 4 2 2 2" xfId="31337"/>
    <cellStyle name="RowTitles-Detail 2 4 4 2 2 2 2" xfId="31338"/>
    <cellStyle name="RowTitles-Detail 2 4 4 2 2 2 2 2" xfId="31339"/>
    <cellStyle name="RowTitles-Detail 2 4 4 2 2 2 3" xfId="31340"/>
    <cellStyle name="RowTitles-Detail 2 4 4 2 2 3" xfId="31341"/>
    <cellStyle name="RowTitles-Detail 2 4 4 2 2 3 2" xfId="31342"/>
    <cellStyle name="RowTitles-Detail 2 4 4 2 2 3 2 2" xfId="31343"/>
    <cellStyle name="RowTitles-Detail 2 4 4 2 2 4" xfId="31344"/>
    <cellStyle name="RowTitles-Detail 2 4 4 2 2 4 2" xfId="31345"/>
    <cellStyle name="RowTitles-Detail 2 4 4 2 2 5" xfId="31346"/>
    <cellStyle name="RowTitles-Detail 2 4 4 2 3" xfId="31347"/>
    <cellStyle name="RowTitles-Detail 2 4 4 2 3 2" xfId="31348"/>
    <cellStyle name="RowTitles-Detail 2 4 4 2 3 2 2" xfId="31349"/>
    <cellStyle name="RowTitles-Detail 2 4 4 2 3 2 2 2" xfId="31350"/>
    <cellStyle name="RowTitles-Detail 2 4 4 2 3 2 3" xfId="31351"/>
    <cellStyle name="RowTitles-Detail 2 4 4 2 3 3" xfId="31352"/>
    <cellStyle name="RowTitles-Detail 2 4 4 2 3 3 2" xfId="31353"/>
    <cellStyle name="RowTitles-Detail 2 4 4 2 3 3 2 2" xfId="31354"/>
    <cellStyle name="RowTitles-Detail 2 4 4 2 3 4" xfId="31355"/>
    <cellStyle name="RowTitles-Detail 2 4 4 2 3 4 2" xfId="31356"/>
    <cellStyle name="RowTitles-Detail 2 4 4 2 3 5" xfId="31357"/>
    <cellStyle name="RowTitles-Detail 2 4 4 2 4" xfId="31358"/>
    <cellStyle name="RowTitles-Detail 2 4 4 2 4 2" xfId="31359"/>
    <cellStyle name="RowTitles-Detail 2 4 4 2 5" xfId="31360"/>
    <cellStyle name="RowTitles-Detail 2 4 4 2 5 2" xfId="31361"/>
    <cellStyle name="RowTitles-Detail 2 4 4 2 5 2 2" xfId="31362"/>
    <cellStyle name="RowTitles-Detail 2 4 4 2 5 3" xfId="31363"/>
    <cellStyle name="RowTitles-Detail 2 4 4 2 6" xfId="31364"/>
    <cellStyle name="RowTitles-Detail 2 4 4 2 6 2" xfId="31365"/>
    <cellStyle name="RowTitles-Detail 2 4 4 2 6 2 2" xfId="31366"/>
    <cellStyle name="RowTitles-Detail 2 4 4 3" xfId="31367"/>
    <cellStyle name="RowTitles-Detail 2 4 4 3 2" xfId="31368"/>
    <cellStyle name="RowTitles-Detail 2 4 4 3 2 2" xfId="31369"/>
    <cellStyle name="RowTitles-Detail 2 4 4 3 2 2 2" xfId="31370"/>
    <cellStyle name="RowTitles-Detail 2 4 4 3 2 2 2 2" xfId="31371"/>
    <cellStyle name="RowTitles-Detail 2 4 4 3 2 2 3" xfId="31372"/>
    <cellStyle name="RowTitles-Detail 2 4 4 3 2 3" xfId="31373"/>
    <cellStyle name="RowTitles-Detail 2 4 4 3 2 3 2" xfId="31374"/>
    <cellStyle name="RowTitles-Detail 2 4 4 3 2 3 2 2" xfId="31375"/>
    <cellStyle name="RowTitles-Detail 2 4 4 3 2 4" xfId="31376"/>
    <cellStyle name="RowTitles-Detail 2 4 4 3 2 4 2" xfId="31377"/>
    <cellStyle name="RowTitles-Detail 2 4 4 3 2 5" xfId="31378"/>
    <cellStyle name="RowTitles-Detail 2 4 4 3 3" xfId="31379"/>
    <cellStyle name="RowTitles-Detail 2 4 4 3 3 2" xfId="31380"/>
    <cellStyle name="RowTitles-Detail 2 4 4 3 3 2 2" xfId="31381"/>
    <cellStyle name="RowTitles-Detail 2 4 4 3 3 2 2 2" xfId="31382"/>
    <cellStyle name="RowTitles-Detail 2 4 4 3 3 2 3" xfId="31383"/>
    <cellStyle name="RowTitles-Detail 2 4 4 3 3 3" xfId="31384"/>
    <cellStyle name="RowTitles-Detail 2 4 4 3 3 3 2" xfId="31385"/>
    <cellStyle name="RowTitles-Detail 2 4 4 3 3 3 2 2" xfId="31386"/>
    <cellStyle name="RowTitles-Detail 2 4 4 3 3 4" xfId="31387"/>
    <cellStyle name="RowTitles-Detail 2 4 4 3 3 4 2" xfId="31388"/>
    <cellStyle name="RowTitles-Detail 2 4 4 3 3 5" xfId="31389"/>
    <cellStyle name="RowTitles-Detail 2 4 4 3 4" xfId="31390"/>
    <cellStyle name="RowTitles-Detail 2 4 4 3 4 2" xfId="31391"/>
    <cellStyle name="RowTitles-Detail 2 4 4 3 5" xfId="31392"/>
    <cellStyle name="RowTitles-Detail 2 4 4 3 5 2" xfId="31393"/>
    <cellStyle name="RowTitles-Detail 2 4 4 3 5 2 2" xfId="31394"/>
    <cellStyle name="RowTitles-Detail 2 4 4 3 6" xfId="31395"/>
    <cellStyle name="RowTitles-Detail 2 4 4 3 6 2" xfId="31396"/>
    <cellStyle name="RowTitles-Detail 2 4 4 3 7" xfId="31397"/>
    <cellStyle name="RowTitles-Detail 2 4 4 4" xfId="31398"/>
    <cellStyle name="RowTitles-Detail 2 4 4 4 2" xfId="31399"/>
    <cellStyle name="RowTitles-Detail 2 4 4 4 2 2" xfId="31400"/>
    <cellStyle name="RowTitles-Detail 2 4 4 4 2 2 2" xfId="31401"/>
    <cellStyle name="RowTitles-Detail 2 4 4 4 2 2 2 2" xfId="31402"/>
    <cellStyle name="RowTitles-Detail 2 4 4 4 2 2 3" xfId="31403"/>
    <cellStyle name="RowTitles-Detail 2 4 4 4 2 3" xfId="31404"/>
    <cellStyle name="RowTitles-Detail 2 4 4 4 2 3 2" xfId="31405"/>
    <cellStyle name="RowTitles-Detail 2 4 4 4 2 3 2 2" xfId="31406"/>
    <cellStyle name="RowTitles-Detail 2 4 4 4 2 4" xfId="31407"/>
    <cellStyle name="RowTitles-Detail 2 4 4 4 2 4 2" xfId="31408"/>
    <cellStyle name="RowTitles-Detail 2 4 4 4 2 5" xfId="31409"/>
    <cellStyle name="RowTitles-Detail 2 4 4 4 3" xfId="31410"/>
    <cellStyle name="RowTitles-Detail 2 4 4 4 3 2" xfId="31411"/>
    <cellStyle name="RowTitles-Detail 2 4 4 4 3 2 2" xfId="31412"/>
    <cellStyle name="RowTitles-Detail 2 4 4 4 3 2 2 2" xfId="31413"/>
    <cellStyle name="RowTitles-Detail 2 4 4 4 3 2 3" xfId="31414"/>
    <cellStyle name="RowTitles-Detail 2 4 4 4 3 3" xfId="31415"/>
    <cellStyle name="RowTitles-Detail 2 4 4 4 3 3 2" xfId="31416"/>
    <cellStyle name="RowTitles-Detail 2 4 4 4 3 3 2 2" xfId="31417"/>
    <cellStyle name="RowTitles-Detail 2 4 4 4 3 4" xfId="31418"/>
    <cellStyle name="RowTitles-Detail 2 4 4 4 3 4 2" xfId="31419"/>
    <cellStyle name="RowTitles-Detail 2 4 4 4 3 5" xfId="31420"/>
    <cellStyle name="RowTitles-Detail 2 4 4 4 4" xfId="31421"/>
    <cellStyle name="RowTitles-Detail 2 4 4 4 4 2" xfId="31422"/>
    <cellStyle name="RowTitles-Detail 2 4 4 4 5" xfId="31423"/>
    <cellStyle name="RowTitles-Detail 2 4 4 4 5 2" xfId="31424"/>
    <cellStyle name="RowTitles-Detail 2 4 4 4 5 2 2" xfId="31425"/>
    <cellStyle name="RowTitles-Detail 2 4 4 4 5 3" xfId="31426"/>
    <cellStyle name="RowTitles-Detail 2 4 4 4 6" xfId="31427"/>
    <cellStyle name="RowTitles-Detail 2 4 4 4 6 2" xfId="31428"/>
    <cellStyle name="RowTitles-Detail 2 4 4 4 6 2 2" xfId="31429"/>
    <cellStyle name="RowTitles-Detail 2 4 4 4 7" xfId="31430"/>
    <cellStyle name="RowTitles-Detail 2 4 4 4 7 2" xfId="31431"/>
    <cellStyle name="RowTitles-Detail 2 4 4 4 8" xfId="31432"/>
    <cellStyle name="RowTitles-Detail 2 4 4 5" xfId="31433"/>
    <cellStyle name="RowTitles-Detail 2 4 4 5 2" xfId="31434"/>
    <cellStyle name="RowTitles-Detail 2 4 4 5 2 2" xfId="31435"/>
    <cellStyle name="RowTitles-Detail 2 4 4 5 2 2 2" xfId="31436"/>
    <cellStyle name="RowTitles-Detail 2 4 4 5 2 2 2 2" xfId="31437"/>
    <cellStyle name="RowTitles-Detail 2 4 4 5 2 2 3" xfId="31438"/>
    <cellStyle name="RowTitles-Detail 2 4 4 5 2 3" xfId="31439"/>
    <cellStyle name="RowTitles-Detail 2 4 4 5 2 3 2" xfId="31440"/>
    <cellStyle name="RowTitles-Detail 2 4 4 5 2 3 2 2" xfId="31441"/>
    <cellStyle name="RowTitles-Detail 2 4 4 5 2 4" xfId="31442"/>
    <cellStyle name="RowTitles-Detail 2 4 4 5 2 4 2" xfId="31443"/>
    <cellStyle name="RowTitles-Detail 2 4 4 5 2 5" xfId="31444"/>
    <cellStyle name="RowTitles-Detail 2 4 4 5 3" xfId="31445"/>
    <cellStyle name="RowTitles-Detail 2 4 4 5 3 2" xfId="31446"/>
    <cellStyle name="RowTitles-Detail 2 4 4 5 3 2 2" xfId="31447"/>
    <cellStyle name="RowTitles-Detail 2 4 4 5 3 2 2 2" xfId="31448"/>
    <cellStyle name="RowTitles-Detail 2 4 4 5 3 2 3" xfId="31449"/>
    <cellStyle name="RowTitles-Detail 2 4 4 5 3 3" xfId="31450"/>
    <cellStyle name="RowTitles-Detail 2 4 4 5 3 3 2" xfId="31451"/>
    <cellStyle name="RowTitles-Detail 2 4 4 5 3 3 2 2" xfId="31452"/>
    <cellStyle name="RowTitles-Detail 2 4 4 5 3 4" xfId="31453"/>
    <cellStyle name="RowTitles-Detail 2 4 4 5 3 4 2" xfId="31454"/>
    <cellStyle name="RowTitles-Detail 2 4 4 5 3 5" xfId="31455"/>
    <cellStyle name="RowTitles-Detail 2 4 4 5 4" xfId="31456"/>
    <cellStyle name="RowTitles-Detail 2 4 4 5 4 2" xfId="31457"/>
    <cellStyle name="RowTitles-Detail 2 4 4 5 4 2 2" xfId="31458"/>
    <cellStyle name="RowTitles-Detail 2 4 4 5 4 3" xfId="31459"/>
    <cellStyle name="RowTitles-Detail 2 4 4 5 5" xfId="31460"/>
    <cellStyle name="RowTitles-Detail 2 4 4 5 5 2" xfId="31461"/>
    <cellStyle name="RowTitles-Detail 2 4 4 5 5 2 2" xfId="31462"/>
    <cellStyle name="RowTitles-Detail 2 4 4 5 6" xfId="31463"/>
    <cellStyle name="RowTitles-Detail 2 4 4 5 6 2" xfId="31464"/>
    <cellStyle name="RowTitles-Detail 2 4 4 5 7" xfId="31465"/>
    <cellStyle name="RowTitles-Detail 2 4 4 6" xfId="31466"/>
    <cellStyle name="RowTitles-Detail 2 4 4 6 2" xfId="31467"/>
    <cellStyle name="RowTitles-Detail 2 4 4 6 2 2" xfId="31468"/>
    <cellStyle name="RowTitles-Detail 2 4 4 6 2 2 2" xfId="31469"/>
    <cellStyle name="RowTitles-Detail 2 4 4 6 2 2 2 2" xfId="31470"/>
    <cellStyle name="RowTitles-Detail 2 4 4 6 2 2 3" xfId="31471"/>
    <cellStyle name="RowTitles-Detail 2 4 4 6 2 3" xfId="31472"/>
    <cellStyle name="RowTitles-Detail 2 4 4 6 2 3 2" xfId="31473"/>
    <cellStyle name="RowTitles-Detail 2 4 4 6 2 3 2 2" xfId="31474"/>
    <cellStyle name="RowTitles-Detail 2 4 4 6 2 4" xfId="31475"/>
    <cellStyle name="RowTitles-Detail 2 4 4 6 2 4 2" xfId="31476"/>
    <cellStyle name="RowTitles-Detail 2 4 4 6 2 5" xfId="31477"/>
    <cellStyle name="RowTitles-Detail 2 4 4 6 3" xfId="31478"/>
    <cellStyle name="RowTitles-Detail 2 4 4 6 3 2" xfId="31479"/>
    <cellStyle name="RowTitles-Detail 2 4 4 6 3 2 2" xfId="31480"/>
    <cellStyle name="RowTitles-Detail 2 4 4 6 3 2 2 2" xfId="31481"/>
    <cellStyle name="RowTitles-Detail 2 4 4 6 3 2 3" xfId="31482"/>
    <cellStyle name="RowTitles-Detail 2 4 4 6 3 3" xfId="31483"/>
    <cellStyle name="RowTitles-Detail 2 4 4 6 3 3 2" xfId="31484"/>
    <cellStyle name="RowTitles-Detail 2 4 4 6 3 3 2 2" xfId="31485"/>
    <cellStyle name="RowTitles-Detail 2 4 4 6 3 4" xfId="31486"/>
    <cellStyle name="RowTitles-Detail 2 4 4 6 3 4 2" xfId="31487"/>
    <cellStyle name="RowTitles-Detail 2 4 4 6 3 5" xfId="31488"/>
    <cellStyle name="RowTitles-Detail 2 4 4 6 4" xfId="31489"/>
    <cellStyle name="RowTitles-Detail 2 4 4 6 4 2" xfId="31490"/>
    <cellStyle name="RowTitles-Detail 2 4 4 6 4 2 2" xfId="31491"/>
    <cellStyle name="RowTitles-Detail 2 4 4 6 4 3" xfId="31492"/>
    <cellStyle name="RowTitles-Detail 2 4 4 6 5" xfId="31493"/>
    <cellStyle name="RowTitles-Detail 2 4 4 6 5 2" xfId="31494"/>
    <cellStyle name="RowTitles-Detail 2 4 4 6 5 2 2" xfId="31495"/>
    <cellStyle name="RowTitles-Detail 2 4 4 6 6" xfId="31496"/>
    <cellStyle name="RowTitles-Detail 2 4 4 6 6 2" xfId="31497"/>
    <cellStyle name="RowTitles-Detail 2 4 4 6 7" xfId="31498"/>
    <cellStyle name="RowTitles-Detail 2 4 4 7" xfId="31499"/>
    <cellStyle name="RowTitles-Detail 2 4 4 7 2" xfId="31500"/>
    <cellStyle name="RowTitles-Detail 2 4 4 7 2 2" xfId="31501"/>
    <cellStyle name="RowTitles-Detail 2 4 4 7 2 2 2" xfId="31502"/>
    <cellStyle name="RowTitles-Detail 2 4 4 7 2 3" xfId="31503"/>
    <cellStyle name="RowTitles-Detail 2 4 4 7 3" xfId="31504"/>
    <cellStyle name="RowTitles-Detail 2 4 4 7 3 2" xfId="31505"/>
    <cellStyle name="RowTitles-Detail 2 4 4 7 3 2 2" xfId="31506"/>
    <cellStyle name="RowTitles-Detail 2 4 4 7 4" xfId="31507"/>
    <cellStyle name="RowTitles-Detail 2 4 4 7 4 2" xfId="31508"/>
    <cellStyle name="RowTitles-Detail 2 4 4 7 5" xfId="31509"/>
    <cellStyle name="RowTitles-Detail 2 4 4 8" xfId="31510"/>
    <cellStyle name="RowTitles-Detail 2 4 4 8 2" xfId="31511"/>
    <cellStyle name="RowTitles-Detail 2 4 4 9" xfId="31512"/>
    <cellStyle name="RowTitles-Detail 2 4 4 9 2" xfId="31513"/>
    <cellStyle name="RowTitles-Detail 2 4 4 9 2 2" xfId="31514"/>
    <cellStyle name="RowTitles-Detail 2 4 4_STUD aligned by INSTIT" xfId="31515"/>
    <cellStyle name="RowTitles-Detail 2 4 5" xfId="31516"/>
    <cellStyle name="RowTitles-Detail 2 4 5 2" xfId="31517"/>
    <cellStyle name="RowTitles-Detail 2 4 5 2 2" xfId="31518"/>
    <cellStyle name="RowTitles-Detail 2 4 5 2 2 2" xfId="31519"/>
    <cellStyle name="RowTitles-Detail 2 4 5 2 2 2 2" xfId="31520"/>
    <cellStyle name="RowTitles-Detail 2 4 5 2 2 3" xfId="31521"/>
    <cellStyle name="RowTitles-Detail 2 4 5 2 3" xfId="31522"/>
    <cellStyle name="RowTitles-Detail 2 4 5 2 3 2" xfId="31523"/>
    <cellStyle name="RowTitles-Detail 2 4 5 2 3 2 2" xfId="31524"/>
    <cellStyle name="RowTitles-Detail 2 4 5 2 4" xfId="31525"/>
    <cellStyle name="RowTitles-Detail 2 4 5 2 4 2" xfId="31526"/>
    <cellStyle name="RowTitles-Detail 2 4 5 2 5" xfId="31527"/>
    <cellStyle name="RowTitles-Detail 2 4 5 3" xfId="31528"/>
    <cellStyle name="RowTitles-Detail 2 4 5 3 2" xfId="31529"/>
    <cellStyle name="RowTitles-Detail 2 4 5 3 2 2" xfId="31530"/>
    <cellStyle name="RowTitles-Detail 2 4 5 3 2 2 2" xfId="31531"/>
    <cellStyle name="RowTitles-Detail 2 4 5 3 2 3" xfId="31532"/>
    <cellStyle name="RowTitles-Detail 2 4 5 3 3" xfId="31533"/>
    <cellStyle name="RowTitles-Detail 2 4 5 3 3 2" xfId="31534"/>
    <cellStyle name="RowTitles-Detail 2 4 5 3 3 2 2" xfId="31535"/>
    <cellStyle name="RowTitles-Detail 2 4 5 3 4" xfId="31536"/>
    <cellStyle name="RowTitles-Detail 2 4 5 3 4 2" xfId="31537"/>
    <cellStyle name="RowTitles-Detail 2 4 5 3 5" xfId="31538"/>
    <cellStyle name="RowTitles-Detail 2 4 5 4" xfId="31539"/>
    <cellStyle name="RowTitles-Detail 2 4 5 4 2" xfId="31540"/>
    <cellStyle name="RowTitles-Detail 2 4 5 5" xfId="31541"/>
    <cellStyle name="RowTitles-Detail 2 4 5 5 2" xfId="31542"/>
    <cellStyle name="RowTitles-Detail 2 4 5 5 2 2" xfId="31543"/>
    <cellStyle name="RowTitles-Detail 2 4 5 5 3" xfId="31544"/>
    <cellStyle name="RowTitles-Detail 2 4 5 6" xfId="31545"/>
    <cellStyle name="RowTitles-Detail 2 4 5 6 2" xfId="31546"/>
    <cellStyle name="RowTitles-Detail 2 4 5 6 2 2" xfId="31547"/>
    <cellStyle name="RowTitles-Detail 2 4 6" xfId="31548"/>
    <cellStyle name="RowTitles-Detail 2 4 6 2" xfId="31549"/>
    <cellStyle name="RowTitles-Detail 2 4 6 2 2" xfId="31550"/>
    <cellStyle name="RowTitles-Detail 2 4 6 2 2 2" xfId="31551"/>
    <cellStyle name="RowTitles-Detail 2 4 6 2 2 2 2" xfId="31552"/>
    <cellStyle name="RowTitles-Detail 2 4 6 2 2 3" xfId="31553"/>
    <cellStyle name="RowTitles-Detail 2 4 6 2 3" xfId="31554"/>
    <cellStyle name="RowTitles-Detail 2 4 6 2 3 2" xfId="31555"/>
    <cellStyle name="RowTitles-Detail 2 4 6 2 3 2 2" xfId="31556"/>
    <cellStyle name="RowTitles-Detail 2 4 6 2 4" xfId="31557"/>
    <cellStyle name="RowTitles-Detail 2 4 6 2 4 2" xfId="31558"/>
    <cellStyle name="RowTitles-Detail 2 4 6 2 5" xfId="31559"/>
    <cellStyle name="RowTitles-Detail 2 4 6 3" xfId="31560"/>
    <cellStyle name="RowTitles-Detail 2 4 6 3 2" xfId="31561"/>
    <cellStyle name="RowTitles-Detail 2 4 6 3 2 2" xfId="31562"/>
    <cellStyle name="RowTitles-Detail 2 4 6 3 2 2 2" xfId="31563"/>
    <cellStyle name="RowTitles-Detail 2 4 6 3 2 3" xfId="31564"/>
    <cellStyle name="RowTitles-Detail 2 4 6 3 3" xfId="31565"/>
    <cellStyle name="RowTitles-Detail 2 4 6 3 3 2" xfId="31566"/>
    <cellStyle name="RowTitles-Detail 2 4 6 3 3 2 2" xfId="31567"/>
    <cellStyle name="RowTitles-Detail 2 4 6 3 4" xfId="31568"/>
    <cellStyle name="RowTitles-Detail 2 4 6 3 4 2" xfId="31569"/>
    <cellStyle name="RowTitles-Detail 2 4 6 3 5" xfId="31570"/>
    <cellStyle name="RowTitles-Detail 2 4 6 4" xfId="31571"/>
    <cellStyle name="RowTitles-Detail 2 4 6 4 2" xfId="31572"/>
    <cellStyle name="RowTitles-Detail 2 4 6 5" xfId="31573"/>
    <cellStyle name="RowTitles-Detail 2 4 6 5 2" xfId="31574"/>
    <cellStyle name="RowTitles-Detail 2 4 6 5 2 2" xfId="31575"/>
    <cellStyle name="RowTitles-Detail 2 4 6 6" xfId="31576"/>
    <cellStyle name="RowTitles-Detail 2 4 6 6 2" xfId="31577"/>
    <cellStyle name="RowTitles-Detail 2 4 6 7" xfId="31578"/>
    <cellStyle name="RowTitles-Detail 2 4 7" xfId="31579"/>
    <cellStyle name="RowTitles-Detail 2 4 7 2" xfId="31580"/>
    <cellStyle name="RowTitles-Detail 2 4 7 2 2" xfId="31581"/>
    <cellStyle name="RowTitles-Detail 2 4 7 2 2 2" xfId="31582"/>
    <cellStyle name="RowTitles-Detail 2 4 7 2 2 2 2" xfId="31583"/>
    <cellStyle name="RowTitles-Detail 2 4 7 2 2 3" xfId="31584"/>
    <cellStyle name="RowTitles-Detail 2 4 7 2 3" xfId="31585"/>
    <cellStyle name="RowTitles-Detail 2 4 7 2 3 2" xfId="31586"/>
    <cellStyle name="RowTitles-Detail 2 4 7 2 3 2 2" xfId="31587"/>
    <cellStyle name="RowTitles-Detail 2 4 7 2 4" xfId="31588"/>
    <cellStyle name="RowTitles-Detail 2 4 7 2 4 2" xfId="31589"/>
    <cellStyle name="RowTitles-Detail 2 4 7 2 5" xfId="31590"/>
    <cellStyle name="RowTitles-Detail 2 4 7 3" xfId="31591"/>
    <cellStyle name="RowTitles-Detail 2 4 7 3 2" xfId="31592"/>
    <cellStyle name="RowTitles-Detail 2 4 7 3 2 2" xfId="31593"/>
    <cellStyle name="RowTitles-Detail 2 4 7 3 2 2 2" xfId="31594"/>
    <cellStyle name="RowTitles-Detail 2 4 7 3 2 3" xfId="31595"/>
    <cellStyle name="RowTitles-Detail 2 4 7 3 3" xfId="31596"/>
    <cellStyle name="RowTitles-Detail 2 4 7 3 3 2" xfId="31597"/>
    <cellStyle name="RowTitles-Detail 2 4 7 3 3 2 2" xfId="31598"/>
    <cellStyle name="RowTitles-Detail 2 4 7 3 4" xfId="31599"/>
    <cellStyle name="RowTitles-Detail 2 4 7 3 4 2" xfId="31600"/>
    <cellStyle name="RowTitles-Detail 2 4 7 3 5" xfId="31601"/>
    <cellStyle name="RowTitles-Detail 2 4 7 4" xfId="31602"/>
    <cellStyle name="RowTitles-Detail 2 4 7 4 2" xfId="31603"/>
    <cellStyle name="RowTitles-Detail 2 4 7 5" xfId="31604"/>
    <cellStyle name="RowTitles-Detail 2 4 7 5 2" xfId="31605"/>
    <cellStyle name="RowTitles-Detail 2 4 7 5 2 2" xfId="31606"/>
    <cellStyle name="RowTitles-Detail 2 4 7 5 3" xfId="31607"/>
    <cellStyle name="RowTitles-Detail 2 4 7 6" xfId="31608"/>
    <cellStyle name="RowTitles-Detail 2 4 7 6 2" xfId="31609"/>
    <cellStyle name="RowTitles-Detail 2 4 7 6 2 2" xfId="31610"/>
    <cellStyle name="RowTitles-Detail 2 4 7 7" xfId="31611"/>
    <cellStyle name="RowTitles-Detail 2 4 7 7 2" xfId="31612"/>
    <cellStyle name="RowTitles-Detail 2 4 7 8" xfId="31613"/>
    <cellStyle name="RowTitles-Detail 2 4 8" xfId="31614"/>
    <cellStyle name="RowTitles-Detail 2 4 8 2" xfId="31615"/>
    <cellStyle name="RowTitles-Detail 2 4 8 2 2" xfId="31616"/>
    <cellStyle name="RowTitles-Detail 2 4 8 2 2 2" xfId="31617"/>
    <cellStyle name="RowTitles-Detail 2 4 8 2 2 2 2" xfId="31618"/>
    <cellStyle name="RowTitles-Detail 2 4 8 2 2 3" xfId="31619"/>
    <cellStyle name="RowTitles-Detail 2 4 8 2 3" xfId="31620"/>
    <cellStyle name="RowTitles-Detail 2 4 8 2 3 2" xfId="31621"/>
    <cellStyle name="RowTitles-Detail 2 4 8 2 3 2 2" xfId="31622"/>
    <cellStyle name="RowTitles-Detail 2 4 8 2 4" xfId="31623"/>
    <cellStyle name="RowTitles-Detail 2 4 8 2 4 2" xfId="31624"/>
    <cellStyle name="RowTitles-Detail 2 4 8 2 5" xfId="31625"/>
    <cellStyle name="RowTitles-Detail 2 4 8 3" xfId="31626"/>
    <cellStyle name="RowTitles-Detail 2 4 8 3 2" xfId="31627"/>
    <cellStyle name="RowTitles-Detail 2 4 8 3 2 2" xfId="31628"/>
    <cellStyle name="RowTitles-Detail 2 4 8 3 2 2 2" xfId="31629"/>
    <cellStyle name="RowTitles-Detail 2 4 8 3 2 3" xfId="31630"/>
    <cellStyle name="RowTitles-Detail 2 4 8 3 3" xfId="31631"/>
    <cellStyle name="RowTitles-Detail 2 4 8 3 3 2" xfId="31632"/>
    <cellStyle name="RowTitles-Detail 2 4 8 3 3 2 2" xfId="31633"/>
    <cellStyle name="RowTitles-Detail 2 4 8 3 4" xfId="31634"/>
    <cellStyle name="RowTitles-Detail 2 4 8 3 4 2" xfId="31635"/>
    <cellStyle name="RowTitles-Detail 2 4 8 3 5" xfId="31636"/>
    <cellStyle name="RowTitles-Detail 2 4 8 4" xfId="31637"/>
    <cellStyle name="RowTitles-Detail 2 4 8 4 2" xfId="31638"/>
    <cellStyle name="RowTitles-Detail 2 4 8 4 2 2" xfId="31639"/>
    <cellStyle name="RowTitles-Detail 2 4 8 4 3" xfId="31640"/>
    <cellStyle name="RowTitles-Detail 2 4 8 5" xfId="31641"/>
    <cellStyle name="RowTitles-Detail 2 4 8 5 2" xfId="31642"/>
    <cellStyle name="RowTitles-Detail 2 4 8 5 2 2" xfId="31643"/>
    <cellStyle name="RowTitles-Detail 2 4 8 6" xfId="31644"/>
    <cellStyle name="RowTitles-Detail 2 4 8 6 2" xfId="31645"/>
    <cellStyle name="RowTitles-Detail 2 4 8 7" xfId="31646"/>
    <cellStyle name="RowTitles-Detail 2 4 9" xfId="31647"/>
    <cellStyle name="RowTitles-Detail 2 4 9 2" xfId="31648"/>
    <cellStyle name="RowTitles-Detail 2 4 9 2 2" xfId="31649"/>
    <cellStyle name="RowTitles-Detail 2 4 9 2 2 2" xfId="31650"/>
    <cellStyle name="RowTitles-Detail 2 4 9 2 2 2 2" xfId="31651"/>
    <cellStyle name="RowTitles-Detail 2 4 9 2 2 3" xfId="31652"/>
    <cellStyle name="RowTitles-Detail 2 4 9 2 3" xfId="31653"/>
    <cellStyle name="RowTitles-Detail 2 4 9 2 3 2" xfId="31654"/>
    <cellStyle name="RowTitles-Detail 2 4 9 2 3 2 2" xfId="31655"/>
    <cellStyle name="RowTitles-Detail 2 4 9 2 4" xfId="31656"/>
    <cellStyle name="RowTitles-Detail 2 4 9 2 4 2" xfId="31657"/>
    <cellStyle name="RowTitles-Detail 2 4 9 2 5" xfId="31658"/>
    <cellStyle name="RowTitles-Detail 2 4 9 3" xfId="31659"/>
    <cellStyle name="RowTitles-Detail 2 4 9 3 2" xfId="31660"/>
    <cellStyle name="RowTitles-Detail 2 4 9 3 2 2" xfId="31661"/>
    <cellStyle name="RowTitles-Detail 2 4 9 3 2 2 2" xfId="31662"/>
    <cellStyle name="RowTitles-Detail 2 4 9 3 2 3" xfId="31663"/>
    <cellStyle name="RowTitles-Detail 2 4 9 3 3" xfId="31664"/>
    <cellStyle name="RowTitles-Detail 2 4 9 3 3 2" xfId="31665"/>
    <cellStyle name="RowTitles-Detail 2 4 9 3 3 2 2" xfId="31666"/>
    <cellStyle name="RowTitles-Detail 2 4 9 3 4" xfId="31667"/>
    <cellStyle name="RowTitles-Detail 2 4 9 3 4 2" xfId="31668"/>
    <cellStyle name="RowTitles-Detail 2 4 9 3 5" xfId="31669"/>
    <cellStyle name="RowTitles-Detail 2 4 9 4" xfId="31670"/>
    <cellStyle name="RowTitles-Detail 2 4 9 4 2" xfId="31671"/>
    <cellStyle name="RowTitles-Detail 2 4 9 4 2 2" xfId="31672"/>
    <cellStyle name="RowTitles-Detail 2 4 9 4 3" xfId="31673"/>
    <cellStyle name="RowTitles-Detail 2 4 9 5" xfId="31674"/>
    <cellStyle name="RowTitles-Detail 2 4 9 5 2" xfId="31675"/>
    <cellStyle name="RowTitles-Detail 2 4 9 5 2 2" xfId="31676"/>
    <cellStyle name="RowTitles-Detail 2 4 9 6" xfId="31677"/>
    <cellStyle name="RowTitles-Detail 2 4 9 6 2" xfId="31678"/>
    <cellStyle name="RowTitles-Detail 2 4 9 7" xfId="31679"/>
    <cellStyle name="RowTitles-Detail 2 4_STUD aligned by INSTIT" xfId="31680"/>
    <cellStyle name="RowTitles-Detail 2 5" xfId="31681"/>
    <cellStyle name="RowTitles-Detail 2 5 2" xfId="31682"/>
    <cellStyle name="RowTitles-Detail 2 5 2 2" xfId="31683"/>
    <cellStyle name="RowTitles-Detail 2 5 2 2 2" xfId="31684"/>
    <cellStyle name="RowTitles-Detail 2 5 2 2 2 2" xfId="31685"/>
    <cellStyle name="RowTitles-Detail 2 5 2 2 2 2 2" xfId="31686"/>
    <cellStyle name="RowTitles-Detail 2 5 2 2 2 3" xfId="31687"/>
    <cellStyle name="RowTitles-Detail 2 5 2 2 3" xfId="31688"/>
    <cellStyle name="RowTitles-Detail 2 5 2 2 3 2" xfId="31689"/>
    <cellStyle name="RowTitles-Detail 2 5 2 2 3 2 2" xfId="31690"/>
    <cellStyle name="RowTitles-Detail 2 5 2 2 4" xfId="31691"/>
    <cellStyle name="RowTitles-Detail 2 5 2 2 4 2" xfId="31692"/>
    <cellStyle name="RowTitles-Detail 2 5 2 2 5" xfId="31693"/>
    <cellStyle name="RowTitles-Detail 2 5 2 3" xfId="31694"/>
    <cellStyle name="RowTitles-Detail 2 5 2 3 2" xfId="31695"/>
    <cellStyle name="RowTitles-Detail 2 5 2 3 2 2" xfId="31696"/>
    <cellStyle name="RowTitles-Detail 2 5 2 3 2 2 2" xfId="31697"/>
    <cellStyle name="RowTitles-Detail 2 5 2 3 2 3" xfId="31698"/>
    <cellStyle name="RowTitles-Detail 2 5 2 3 3" xfId="31699"/>
    <cellStyle name="RowTitles-Detail 2 5 2 3 3 2" xfId="31700"/>
    <cellStyle name="RowTitles-Detail 2 5 2 3 3 2 2" xfId="31701"/>
    <cellStyle name="RowTitles-Detail 2 5 2 3 4" xfId="31702"/>
    <cellStyle name="RowTitles-Detail 2 5 2 3 4 2" xfId="31703"/>
    <cellStyle name="RowTitles-Detail 2 5 2 3 5" xfId="31704"/>
    <cellStyle name="RowTitles-Detail 2 5 2 4" xfId="31705"/>
    <cellStyle name="RowTitles-Detail 2 5 2 4 2" xfId="31706"/>
    <cellStyle name="RowTitles-Detail 2 5 2 5" xfId="31707"/>
    <cellStyle name="RowTitles-Detail 2 5 2 5 2" xfId="31708"/>
    <cellStyle name="RowTitles-Detail 2 5 2 5 2 2" xfId="31709"/>
    <cellStyle name="RowTitles-Detail 2 5 3" xfId="31710"/>
    <cellStyle name="RowTitles-Detail 2 5 3 2" xfId="31711"/>
    <cellStyle name="RowTitles-Detail 2 5 3 2 2" xfId="31712"/>
    <cellStyle name="RowTitles-Detail 2 5 3 2 2 2" xfId="31713"/>
    <cellStyle name="RowTitles-Detail 2 5 3 2 2 2 2" xfId="31714"/>
    <cellStyle name="RowTitles-Detail 2 5 3 2 2 3" xfId="31715"/>
    <cellStyle name="RowTitles-Detail 2 5 3 2 3" xfId="31716"/>
    <cellStyle name="RowTitles-Detail 2 5 3 2 3 2" xfId="31717"/>
    <cellStyle name="RowTitles-Detail 2 5 3 2 3 2 2" xfId="31718"/>
    <cellStyle name="RowTitles-Detail 2 5 3 2 4" xfId="31719"/>
    <cellStyle name="RowTitles-Detail 2 5 3 2 4 2" xfId="31720"/>
    <cellStyle name="RowTitles-Detail 2 5 3 2 5" xfId="31721"/>
    <cellStyle name="RowTitles-Detail 2 5 3 3" xfId="31722"/>
    <cellStyle name="RowTitles-Detail 2 5 3 3 2" xfId="31723"/>
    <cellStyle name="RowTitles-Detail 2 5 3 3 2 2" xfId="31724"/>
    <cellStyle name="RowTitles-Detail 2 5 3 3 2 2 2" xfId="31725"/>
    <cellStyle name="RowTitles-Detail 2 5 3 3 2 3" xfId="31726"/>
    <cellStyle name="RowTitles-Detail 2 5 3 3 3" xfId="31727"/>
    <cellStyle name="RowTitles-Detail 2 5 3 3 3 2" xfId="31728"/>
    <cellStyle name="RowTitles-Detail 2 5 3 3 3 2 2" xfId="31729"/>
    <cellStyle name="RowTitles-Detail 2 5 3 3 4" xfId="31730"/>
    <cellStyle name="RowTitles-Detail 2 5 3 3 4 2" xfId="31731"/>
    <cellStyle name="RowTitles-Detail 2 5 3 3 5" xfId="31732"/>
    <cellStyle name="RowTitles-Detail 2 5 3 4" xfId="31733"/>
    <cellStyle name="RowTitles-Detail 2 5 3 4 2" xfId="31734"/>
    <cellStyle name="RowTitles-Detail 2 5 3 5" xfId="31735"/>
    <cellStyle name="RowTitles-Detail 2 5 3 5 2" xfId="31736"/>
    <cellStyle name="RowTitles-Detail 2 5 3 5 2 2" xfId="31737"/>
    <cellStyle name="RowTitles-Detail 2 5 3 5 3" xfId="31738"/>
    <cellStyle name="RowTitles-Detail 2 5 3 6" xfId="31739"/>
    <cellStyle name="RowTitles-Detail 2 5 3 6 2" xfId="31740"/>
    <cellStyle name="RowTitles-Detail 2 5 3 6 2 2" xfId="31741"/>
    <cellStyle name="RowTitles-Detail 2 5 3 7" xfId="31742"/>
    <cellStyle name="RowTitles-Detail 2 5 3 7 2" xfId="31743"/>
    <cellStyle name="RowTitles-Detail 2 5 3 8" xfId="31744"/>
    <cellStyle name="RowTitles-Detail 2 5 4" xfId="31745"/>
    <cellStyle name="RowTitles-Detail 2 5 4 2" xfId="31746"/>
    <cellStyle name="RowTitles-Detail 2 5 4 2 2" xfId="31747"/>
    <cellStyle name="RowTitles-Detail 2 5 4 2 2 2" xfId="31748"/>
    <cellStyle name="RowTitles-Detail 2 5 4 2 2 2 2" xfId="31749"/>
    <cellStyle name="RowTitles-Detail 2 5 4 2 2 3" xfId="31750"/>
    <cellStyle name="RowTitles-Detail 2 5 4 2 3" xfId="31751"/>
    <cellStyle name="RowTitles-Detail 2 5 4 2 3 2" xfId="31752"/>
    <cellStyle name="RowTitles-Detail 2 5 4 2 3 2 2" xfId="31753"/>
    <cellStyle name="RowTitles-Detail 2 5 4 2 4" xfId="31754"/>
    <cellStyle name="RowTitles-Detail 2 5 4 2 4 2" xfId="31755"/>
    <cellStyle name="RowTitles-Detail 2 5 4 2 5" xfId="31756"/>
    <cellStyle name="RowTitles-Detail 2 5 4 3" xfId="31757"/>
    <cellStyle name="RowTitles-Detail 2 5 4 3 2" xfId="31758"/>
    <cellStyle name="RowTitles-Detail 2 5 4 3 2 2" xfId="31759"/>
    <cellStyle name="RowTitles-Detail 2 5 4 3 2 2 2" xfId="31760"/>
    <cellStyle name="RowTitles-Detail 2 5 4 3 2 3" xfId="31761"/>
    <cellStyle name="RowTitles-Detail 2 5 4 3 3" xfId="31762"/>
    <cellStyle name="RowTitles-Detail 2 5 4 3 3 2" xfId="31763"/>
    <cellStyle name="RowTitles-Detail 2 5 4 3 3 2 2" xfId="31764"/>
    <cellStyle name="RowTitles-Detail 2 5 4 3 4" xfId="31765"/>
    <cellStyle name="RowTitles-Detail 2 5 4 3 4 2" xfId="31766"/>
    <cellStyle name="RowTitles-Detail 2 5 4 3 5" xfId="31767"/>
    <cellStyle name="RowTitles-Detail 2 5 4 4" xfId="31768"/>
    <cellStyle name="RowTitles-Detail 2 5 4 4 2" xfId="31769"/>
    <cellStyle name="RowTitles-Detail 2 5 4 4 2 2" xfId="31770"/>
    <cellStyle name="RowTitles-Detail 2 5 4 4 3" xfId="31771"/>
    <cellStyle name="RowTitles-Detail 2 5 4 5" xfId="31772"/>
    <cellStyle name="RowTitles-Detail 2 5 4 5 2" xfId="31773"/>
    <cellStyle name="RowTitles-Detail 2 5 4 5 2 2" xfId="31774"/>
    <cellStyle name="RowTitles-Detail 2 5 4 6" xfId="31775"/>
    <cellStyle name="RowTitles-Detail 2 5 4 6 2" xfId="31776"/>
    <cellStyle name="RowTitles-Detail 2 5 4 7" xfId="31777"/>
    <cellStyle name="RowTitles-Detail 2 5 5" xfId="31778"/>
    <cellStyle name="RowTitles-Detail 2 5 5 2" xfId="31779"/>
    <cellStyle name="RowTitles-Detail 2 5 5 2 2" xfId="31780"/>
    <cellStyle name="RowTitles-Detail 2 5 5 2 2 2" xfId="31781"/>
    <cellStyle name="RowTitles-Detail 2 5 5 2 2 2 2" xfId="31782"/>
    <cellStyle name="RowTitles-Detail 2 5 5 2 2 3" xfId="31783"/>
    <cellStyle name="RowTitles-Detail 2 5 5 2 3" xfId="31784"/>
    <cellStyle name="RowTitles-Detail 2 5 5 2 3 2" xfId="31785"/>
    <cellStyle name="RowTitles-Detail 2 5 5 2 3 2 2" xfId="31786"/>
    <cellStyle name="RowTitles-Detail 2 5 5 2 4" xfId="31787"/>
    <cellStyle name="RowTitles-Detail 2 5 5 2 4 2" xfId="31788"/>
    <cellStyle name="RowTitles-Detail 2 5 5 2 5" xfId="31789"/>
    <cellStyle name="RowTitles-Detail 2 5 5 3" xfId="31790"/>
    <cellStyle name="RowTitles-Detail 2 5 5 3 2" xfId="31791"/>
    <cellStyle name="RowTitles-Detail 2 5 5 3 2 2" xfId="31792"/>
    <cellStyle name="RowTitles-Detail 2 5 5 3 2 2 2" xfId="31793"/>
    <cellStyle name="RowTitles-Detail 2 5 5 3 2 3" xfId="31794"/>
    <cellStyle name="RowTitles-Detail 2 5 5 3 3" xfId="31795"/>
    <cellStyle name="RowTitles-Detail 2 5 5 3 3 2" xfId="31796"/>
    <cellStyle name="RowTitles-Detail 2 5 5 3 3 2 2" xfId="31797"/>
    <cellStyle name="RowTitles-Detail 2 5 5 3 4" xfId="31798"/>
    <cellStyle name="RowTitles-Detail 2 5 5 3 4 2" xfId="31799"/>
    <cellStyle name="RowTitles-Detail 2 5 5 3 5" xfId="31800"/>
    <cellStyle name="RowTitles-Detail 2 5 5 4" xfId="31801"/>
    <cellStyle name="RowTitles-Detail 2 5 5 4 2" xfId="31802"/>
    <cellStyle name="RowTitles-Detail 2 5 5 4 2 2" xfId="31803"/>
    <cellStyle name="RowTitles-Detail 2 5 5 4 3" xfId="31804"/>
    <cellStyle name="RowTitles-Detail 2 5 5 5" xfId="31805"/>
    <cellStyle name="RowTitles-Detail 2 5 5 5 2" xfId="31806"/>
    <cellStyle name="RowTitles-Detail 2 5 5 5 2 2" xfId="31807"/>
    <cellStyle name="RowTitles-Detail 2 5 5 6" xfId="31808"/>
    <cellStyle name="RowTitles-Detail 2 5 5 6 2" xfId="31809"/>
    <cellStyle name="RowTitles-Detail 2 5 5 7" xfId="31810"/>
    <cellStyle name="RowTitles-Detail 2 5 6" xfId="31811"/>
    <cellStyle name="RowTitles-Detail 2 5 6 2" xfId="31812"/>
    <cellStyle name="RowTitles-Detail 2 5 6 2 2" xfId="31813"/>
    <cellStyle name="RowTitles-Detail 2 5 6 2 2 2" xfId="31814"/>
    <cellStyle name="RowTitles-Detail 2 5 6 2 2 2 2" xfId="31815"/>
    <cellStyle name="RowTitles-Detail 2 5 6 2 2 3" xfId="31816"/>
    <cellStyle name="RowTitles-Detail 2 5 6 2 3" xfId="31817"/>
    <cellStyle name="RowTitles-Detail 2 5 6 2 3 2" xfId="31818"/>
    <cellStyle name="RowTitles-Detail 2 5 6 2 3 2 2" xfId="31819"/>
    <cellStyle name="RowTitles-Detail 2 5 6 2 4" xfId="31820"/>
    <cellStyle name="RowTitles-Detail 2 5 6 2 4 2" xfId="31821"/>
    <cellStyle name="RowTitles-Detail 2 5 6 2 5" xfId="31822"/>
    <cellStyle name="RowTitles-Detail 2 5 6 3" xfId="31823"/>
    <cellStyle name="RowTitles-Detail 2 5 6 3 2" xfId="31824"/>
    <cellStyle name="RowTitles-Detail 2 5 6 3 2 2" xfId="31825"/>
    <cellStyle name="RowTitles-Detail 2 5 6 3 2 2 2" xfId="31826"/>
    <cellStyle name="RowTitles-Detail 2 5 6 3 2 3" xfId="31827"/>
    <cellStyle name="RowTitles-Detail 2 5 6 3 3" xfId="31828"/>
    <cellStyle name="RowTitles-Detail 2 5 6 3 3 2" xfId="31829"/>
    <cellStyle name="RowTitles-Detail 2 5 6 3 3 2 2" xfId="31830"/>
    <cellStyle name="RowTitles-Detail 2 5 6 3 4" xfId="31831"/>
    <cellStyle name="RowTitles-Detail 2 5 6 3 4 2" xfId="31832"/>
    <cellStyle name="RowTitles-Detail 2 5 6 3 5" xfId="31833"/>
    <cellStyle name="RowTitles-Detail 2 5 6 4" xfId="31834"/>
    <cellStyle name="RowTitles-Detail 2 5 6 4 2" xfId="31835"/>
    <cellStyle name="RowTitles-Detail 2 5 6 4 2 2" xfId="31836"/>
    <cellStyle name="RowTitles-Detail 2 5 6 4 3" xfId="31837"/>
    <cellStyle name="RowTitles-Detail 2 5 6 5" xfId="31838"/>
    <cellStyle name="RowTitles-Detail 2 5 6 5 2" xfId="31839"/>
    <cellStyle name="RowTitles-Detail 2 5 6 5 2 2" xfId="31840"/>
    <cellStyle name="RowTitles-Detail 2 5 6 6" xfId="31841"/>
    <cellStyle name="RowTitles-Detail 2 5 6 6 2" xfId="31842"/>
    <cellStyle name="RowTitles-Detail 2 5 6 7" xfId="31843"/>
    <cellStyle name="RowTitles-Detail 2 5 7" xfId="31844"/>
    <cellStyle name="RowTitles-Detail 2 5 7 2" xfId="31845"/>
    <cellStyle name="RowTitles-Detail 2 5 7 2 2" xfId="31846"/>
    <cellStyle name="RowTitles-Detail 2 5 7 2 2 2" xfId="31847"/>
    <cellStyle name="RowTitles-Detail 2 5 7 2 3" xfId="31848"/>
    <cellStyle name="RowTitles-Detail 2 5 7 3" xfId="31849"/>
    <cellStyle name="RowTitles-Detail 2 5 7 3 2" xfId="31850"/>
    <cellStyle name="RowTitles-Detail 2 5 7 3 2 2" xfId="31851"/>
    <cellStyle name="RowTitles-Detail 2 5 7 4" xfId="31852"/>
    <cellStyle name="RowTitles-Detail 2 5 7 4 2" xfId="31853"/>
    <cellStyle name="RowTitles-Detail 2 5 7 5" xfId="31854"/>
    <cellStyle name="RowTitles-Detail 2 5 8" xfId="31855"/>
    <cellStyle name="RowTitles-Detail 2 5 8 2" xfId="31856"/>
    <cellStyle name="RowTitles-Detail 2 5 9" xfId="31857"/>
    <cellStyle name="RowTitles-Detail 2 5 9 2" xfId="31858"/>
    <cellStyle name="RowTitles-Detail 2 5 9 2 2" xfId="31859"/>
    <cellStyle name="RowTitles-Detail 2 5_STUD aligned by INSTIT" xfId="31860"/>
    <cellStyle name="RowTitles-Detail 2 6" xfId="31861"/>
    <cellStyle name="RowTitles-Detail 2 6 2" xfId="31862"/>
    <cellStyle name="RowTitles-Detail 2 6 2 2" xfId="31863"/>
    <cellStyle name="RowTitles-Detail 2 6 2 2 2" xfId="31864"/>
    <cellStyle name="RowTitles-Detail 2 6 2 2 2 2" xfId="31865"/>
    <cellStyle name="RowTitles-Detail 2 6 2 2 2 2 2" xfId="31866"/>
    <cellStyle name="RowTitles-Detail 2 6 2 2 2 3" xfId="31867"/>
    <cellStyle name="RowTitles-Detail 2 6 2 2 3" xfId="31868"/>
    <cellStyle name="RowTitles-Detail 2 6 2 2 3 2" xfId="31869"/>
    <cellStyle name="RowTitles-Detail 2 6 2 2 3 2 2" xfId="31870"/>
    <cellStyle name="RowTitles-Detail 2 6 2 2 4" xfId="31871"/>
    <cellStyle name="RowTitles-Detail 2 6 2 2 4 2" xfId="31872"/>
    <cellStyle name="RowTitles-Detail 2 6 2 2 5" xfId="31873"/>
    <cellStyle name="RowTitles-Detail 2 6 2 3" xfId="31874"/>
    <cellStyle name="RowTitles-Detail 2 6 2 3 2" xfId="31875"/>
    <cellStyle name="RowTitles-Detail 2 6 2 3 2 2" xfId="31876"/>
    <cellStyle name="RowTitles-Detail 2 6 2 3 2 2 2" xfId="31877"/>
    <cellStyle name="RowTitles-Detail 2 6 2 3 2 3" xfId="31878"/>
    <cellStyle name="RowTitles-Detail 2 6 2 3 3" xfId="31879"/>
    <cellStyle name="RowTitles-Detail 2 6 2 3 3 2" xfId="31880"/>
    <cellStyle name="RowTitles-Detail 2 6 2 3 3 2 2" xfId="31881"/>
    <cellStyle name="RowTitles-Detail 2 6 2 3 4" xfId="31882"/>
    <cellStyle name="RowTitles-Detail 2 6 2 3 4 2" xfId="31883"/>
    <cellStyle name="RowTitles-Detail 2 6 2 3 5" xfId="31884"/>
    <cellStyle name="RowTitles-Detail 2 6 2 4" xfId="31885"/>
    <cellStyle name="RowTitles-Detail 2 6 2 4 2" xfId="31886"/>
    <cellStyle name="RowTitles-Detail 2 6 2 5" xfId="31887"/>
    <cellStyle name="RowTitles-Detail 2 6 2 5 2" xfId="31888"/>
    <cellStyle name="RowTitles-Detail 2 6 2 5 2 2" xfId="31889"/>
    <cellStyle name="RowTitles-Detail 2 6 2 5 3" xfId="31890"/>
    <cellStyle name="RowTitles-Detail 2 6 2 6" xfId="31891"/>
    <cellStyle name="RowTitles-Detail 2 6 2 6 2" xfId="31892"/>
    <cellStyle name="RowTitles-Detail 2 6 2 6 2 2" xfId="31893"/>
    <cellStyle name="RowTitles-Detail 2 6 2 7" xfId="31894"/>
    <cellStyle name="RowTitles-Detail 2 6 2 7 2" xfId="31895"/>
    <cellStyle name="RowTitles-Detail 2 6 2 8" xfId="31896"/>
    <cellStyle name="RowTitles-Detail 2 6 3" xfId="31897"/>
    <cellStyle name="RowTitles-Detail 2 6 3 2" xfId="31898"/>
    <cellStyle name="RowTitles-Detail 2 6 3 2 2" xfId="31899"/>
    <cellStyle name="RowTitles-Detail 2 6 3 2 2 2" xfId="31900"/>
    <cellStyle name="RowTitles-Detail 2 6 3 2 2 2 2" xfId="31901"/>
    <cellStyle name="RowTitles-Detail 2 6 3 2 2 3" xfId="31902"/>
    <cellStyle name="RowTitles-Detail 2 6 3 2 3" xfId="31903"/>
    <cellStyle name="RowTitles-Detail 2 6 3 2 3 2" xfId="31904"/>
    <cellStyle name="RowTitles-Detail 2 6 3 2 3 2 2" xfId="31905"/>
    <cellStyle name="RowTitles-Detail 2 6 3 2 4" xfId="31906"/>
    <cellStyle name="RowTitles-Detail 2 6 3 2 4 2" xfId="31907"/>
    <cellStyle name="RowTitles-Detail 2 6 3 2 5" xfId="31908"/>
    <cellStyle name="RowTitles-Detail 2 6 3 3" xfId="31909"/>
    <cellStyle name="RowTitles-Detail 2 6 3 3 2" xfId="31910"/>
    <cellStyle name="RowTitles-Detail 2 6 3 3 2 2" xfId="31911"/>
    <cellStyle name="RowTitles-Detail 2 6 3 3 2 2 2" xfId="31912"/>
    <cellStyle name="RowTitles-Detail 2 6 3 3 2 3" xfId="31913"/>
    <cellStyle name="RowTitles-Detail 2 6 3 3 3" xfId="31914"/>
    <cellStyle name="RowTitles-Detail 2 6 3 3 3 2" xfId="31915"/>
    <cellStyle name="RowTitles-Detail 2 6 3 3 3 2 2" xfId="31916"/>
    <cellStyle name="RowTitles-Detail 2 6 3 3 4" xfId="31917"/>
    <cellStyle name="RowTitles-Detail 2 6 3 3 4 2" xfId="31918"/>
    <cellStyle name="RowTitles-Detail 2 6 3 3 5" xfId="31919"/>
    <cellStyle name="RowTitles-Detail 2 6 3 4" xfId="31920"/>
    <cellStyle name="RowTitles-Detail 2 6 3 4 2" xfId="31921"/>
    <cellStyle name="RowTitles-Detail 2 6 3 5" xfId="31922"/>
    <cellStyle name="RowTitles-Detail 2 6 3 5 2" xfId="31923"/>
    <cellStyle name="RowTitles-Detail 2 6 3 5 2 2" xfId="31924"/>
    <cellStyle name="RowTitles-Detail 2 6 4" xfId="31925"/>
    <cellStyle name="RowTitles-Detail 2 6 4 2" xfId="31926"/>
    <cellStyle name="RowTitles-Detail 2 6 4 2 2" xfId="31927"/>
    <cellStyle name="RowTitles-Detail 2 6 4 2 2 2" xfId="31928"/>
    <cellStyle name="RowTitles-Detail 2 6 4 2 2 2 2" xfId="31929"/>
    <cellStyle name="RowTitles-Detail 2 6 4 2 2 3" xfId="31930"/>
    <cellStyle name="RowTitles-Detail 2 6 4 2 3" xfId="31931"/>
    <cellStyle name="RowTitles-Detail 2 6 4 2 3 2" xfId="31932"/>
    <cellStyle name="RowTitles-Detail 2 6 4 2 3 2 2" xfId="31933"/>
    <cellStyle name="RowTitles-Detail 2 6 4 2 4" xfId="31934"/>
    <cellStyle name="RowTitles-Detail 2 6 4 2 4 2" xfId="31935"/>
    <cellStyle name="RowTitles-Detail 2 6 4 2 5" xfId="31936"/>
    <cellStyle name="RowTitles-Detail 2 6 4 3" xfId="31937"/>
    <cellStyle name="RowTitles-Detail 2 6 4 3 2" xfId="31938"/>
    <cellStyle name="RowTitles-Detail 2 6 4 3 2 2" xfId="31939"/>
    <cellStyle name="RowTitles-Detail 2 6 4 3 2 2 2" xfId="31940"/>
    <cellStyle name="RowTitles-Detail 2 6 4 3 2 3" xfId="31941"/>
    <cellStyle name="RowTitles-Detail 2 6 4 3 3" xfId="31942"/>
    <cellStyle name="RowTitles-Detail 2 6 4 3 3 2" xfId="31943"/>
    <cellStyle name="RowTitles-Detail 2 6 4 3 3 2 2" xfId="31944"/>
    <cellStyle name="RowTitles-Detail 2 6 4 3 4" xfId="31945"/>
    <cellStyle name="RowTitles-Detail 2 6 4 3 4 2" xfId="31946"/>
    <cellStyle name="RowTitles-Detail 2 6 4 3 5" xfId="31947"/>
    <cellStyle name="RowTitles-Detail 2 6 4 4" xfId="31948"/>
    <cellStyle name="RowTitles-Detail 2 6 4 4 2" xfId="31949"/>
    <cellStyle name="RowTitles-Detail 2 6 4 4 2 2" xfId="31950"/>
    <cellStyle name="RowTitles-Detail 2 6 4 4 3" xfId="31951"/>
    <cellStyle name="RowTitles-Detail 2 6 4 5" xfId="31952"/>
    <cellStyle name="RowTitles-Detail 2 6 4 5 2" xfId="31953"/>
    <cellStyle name="RowTitles-Detail 2 6 4 5 2 2" xfId="31954"/>
    <cellStyle name="RowTitles-Detail 2 6 4 6" xfId="31955"/>
    <cellStyle name="RowTitles-Detail 2 6 4 6 2" xfId="31956"/>
    <cellStyle name="RowTitles-Detail 2 6 4 7" xfId="31957"/>
    <cellStyle name="RowTitles-Detail 2 6 5" xfId="31958"/>
    <cellStyle name="RowTitles-Detail 2 6 5 2" xfId="31959"/>
    <cellStyle name="RowTitles-Detail 2 6 5 2 2" xfId="31960"/>
    <cellStyle name="RowTitles-Detail 2 6 5 2 2 2" xfId="31961"/>
    <cellStyle name="RowTitles-Detail 2 6 5 2 2 2 2" xfId="31962"/>
    <cellStyle name="RowTitles-Detail 2 6 5 2 2 3" xfId="31963"/>
    <cellStyle name="RowTitles-Detail 2 6 5 2 3" xfId="31964"/>
    <cellStyle name="RowTitles-Detail 2 6 5 2 3 2" xfId="31965"/>
    <cellStyle name="RowTitles-Detail 2 6 5 2 3 2 2" xfId="31966"/>
    <cellStyle name="RowTitles-Detail 2 6 5 2 4" xfId="31967"/>
    <cellStyle name="RowTitles-Detail 2 6 5 2 4 2" xfId="31968"/>
    <cellStyle name="RowTitles-Detail 2 6 5 2 5" xfId="31969"/>
    <cellStyle name="RowTitles-Detail 2 6 5 3" xfId="31970"/>
    <cellStyle name="RowTitles-Detail 2 6 5 3 2" xfId="31971"/>
    <cellStyle name="RowTitles-Detail 2 6 5 3 2 2" xfId="31972"/>
    <cellStyle name="RowTitles-Detail 2 6 5 3 2 2 2" xfId="31973"/>
    <cellStyle name="RowTitles-Detail 2 6 5 3 2 3" xfId="31974"/>
    <cellStyle name="RowTitles-Detail 2 6 5 3 3" xfId="31975"/>
    <cellStyle name="RowTitles-Detail 2 6 5 3 3 2" xfId="31976"/>
    <cellStyle name="RowTitles-Detail 2 6 5 3 3 2 2" xfId="31977"/>
    <cellStyle name="RowTitles-Detail 2 6 5 3 4" xfId="31978"/>
    <cellStyle name="RowTitles-Detail 2 6 5 3 4 2" xfId="31979"/>
    <cellStyle name="RowTitles-Detail 2 6 5 3 5" xfId="31980"/>
    <cellStyle name="RowTitles-Detail 2 6 5 4" xfId="31981"/>
    <cellStyle name="RowTitles-Detail 2 6 5 4 2" xfId="31982"/>
    <cellStyle name="RowTitles-Detail 2 6 5 4 2 2" xfId="31983"/>
    <cellStyle name="RowTitles-Detail 2 6 5 4 3" xfId="31984"/>
    <cellStyle name="RowTitles-Detail 2 6 5 5" xfId="31985"/>
    <cellStyle name="RowTitles-Detail 2 6 5 5 2" xfId="31986"/>
    <cellStyle name="RowTitles-Detail 2 6 5 5 2 2" xfId="31987"/>
    <cellStyle name="RowTitles-Detail 2 6 5 6" xfId="31988"/>
    <cellStyle name="RowTitles-Detail 2 6 5 6 2" xfId="31989"/>
    <cellStyle name="RowTitles-Detail 2 6 5 7" xfId="31990"/>
    <cellStyle name="RowTitles-Detail 2 6 6" xfId="31991"/>
    <cellStyle name="RowTitles-Detail 2 6 6 2" xfId="31992"/>
    <cellStyle name="RowTitles-Detail 2 6 6 2 2" xfId="31993"/>
    <cellStyle name="RowTitles-Detail 2 6 6 2 2 2" xfId="31994"/>
    <cellStyle name="RowTitles-Detail 2 6 6 2 2 2 2" xfId="31995"/>
    <cellStyle name="RowTitles-Detail 2 6 6 2 2 3" xfId="31996"/>
    <cellStyle name="RowTitles-Detail 2 6 6 2 3" xfId="31997"/>
    <cellStyle name="RowTitles-Detail 2 6 6 2 3 2" xfId="31998"/>
    <cellStyle name="RowTitles-Detail 2 6 6 2 3 2 2" xfId="31999"/>
    <cellStyle name="RowTitles-Detail 2 6 6 2 4" xfId="32000"/>
    <cellStyle name="RowTitles-Detail 2 6 6 2 4 2" xfId="32001"/>
    <cellStyle name="RowTitles-Detail 2 6 6 2 5" xfId="32002"/>
    <cellStyle name="RowTitles-Detail 2 6 6 3" xfId="32003"/>
    <cellStyle name="RowTitles-Detail 2 6 6 3 2" xfId="32004"/>
    <cellStyle name="RowTitles-Detail 2 6 6 3 2 2" xfId="32005"/>
    <cellStyle name="RowTitles-Detail 2 6 6 3 2 2 2" xfId="32006"/>
    <cellStyle name="RowTitles-Detail 2 6 6 3 2 3" xfId="32007"/>
    <cellStyle name="RowTitles-Detail 2 6 6 3 3" xfId="32008"/>
    <cellStyle name="RowTitles-Detail 2 6 6 3 3 2" xfId="32009"/>
    <cellStyle name="RowTitles-Detail 2 6 6 3 3 2 2" xfId="32010"/>
    <cellStyle name="RowTitles-Detail 2 6 6 3 4" xfId="32011"/>
    <cellStyle name="RowTitles-Detail 2 6 6 3 4 2" xfId="32012"/>
    <cellStyle name="RowTitles-Detail 2 6 6 3 5" xfId="32013"/>
    <cellStyle name="RowTitles-Detail 2 6 6 4" xfId="32014"/>
    <cellStyle name="RowTitles-Detail 2 6 6 4 2" xfId="32015"/>
    <cellStyle name="RowTitles-Detail 2 6 6 4 2 2" xfId="32016"/>
    <cellStyle name="RowTitles-Detail 2 6 6 4 3" xfId="32017"/>
    <cellStyle name="RowTitles-Detail 2 6 6 5" xfId="32018"/>
    <cellStyle name="RowTitles-Detail 2 6 6 5 2" xfId="32019"/>
    <cellStyle name="RowTitles-Detail 2 6 6 5 2 2" xfId="32020"/>
    <cellStyle name="RowTitles-Detail 2 6 6 6" xfId="32021"/>
    <cellStyle name="RowTitles-Detail 2 6 6 6 2" xfId="32022"/>
    <cellStyle name="RowTitles-Detail 2 6 6 7" xfId="32023"/>
    <cellStyle name="RowTitles-Detail 2 6 7" xfId="32024"/>
    <cellStyle name="RowTitles-Detail 2 6 7 2" xfId="32025"/>
    <cellStyle name="RowTitles-Detail 2 6 7 2 2" xfId="32026"/>
    <cellStyle name="RowTitles-Detail 2 6 7 2 2 2" xfId="32027"/>
    <cellStyle name="RowTitles-Detail 2 6 7 2 3" xfId="32028"/>
    <cellStyle name="RowTitles-Detail 2 6 7 3" xfId="32029"/>
    <cellStyle name="RowTitles-Detail 2 6 7 3 2" xfId="32030"/>
    <cellStyle name="RowTitles-Detail 2 6 7 3 2 2" xfId="32031"/>
    <cellStyle name="RowTitles-Detail 2 6 7 4" xfId="32032"/>
    <cellStyle name="RowTitles-Detail 2 6 7 4 2" xfId="32033"/>
    <cellStyle name="RowTitles-Detail 2 6 7 5" xfId="32034"/>
    <cellStyle name="RowTitles-Detail 2 6 8" xfId="32035"/>
    <cellStyle name="RowTitles-Detail 2 6 8 2" xfId="32036"/>
    <cellStyle name="RowTitles-Detail 2 6 8 2 2" xfId="32037"/>
    <cellStyle name="RowTitles-Detail 2 6 8 2 2 2" xfId="32038"/>
    <cellStyle name="RowTitles-Detail 2 6 8 2 3" xfId="32039"/>
    <cellStyle name="RowTitles-Detail 2 6 8 3" xfId="32040"/>
    <cellStyle name="RowTitles-Detail 2 6 8 3 2" xfId="32041"/>
    <cellStyle name="RowTitles-Detail 2 6 8 3 2 2" xfId="32042"/>
    <cellStyle name="RowTitles-Detail 2 6 8 4" xfId="32043"/>
    <cellStyle name="RowTitles-Detail 2 6 8 4 2" xfId="32044"/>
    <cellStyle name="RowTitles-Detail 2 6 8 5" xfId="32045"/>
    <cellStyle name="RowTitles-Detail 2 6 9" xfId="32046"/>
    <cellStyle name="RowTitles-Detail 2 6 9 2" xfId="32047"/>
    <cellStyle name="RowTitles-Detail 2 6 9 2 2" xfId="32048"/>
    <cellStyle name="RowTitles-Detail 2 6_STUD aligned by INSTIT" xfId="32049"/>
    <cellStyle name="RowTitles-Detail 2 7" xfId="32050"/>
    <cellStyle name="RowTitles-Detail 2 7 2" xfId="32051"/>
    <cellStyle name="RowTitles-Detail 2 7 2 2" xfId="32052"/>
    <cellStyle name="RowTitles-Detail 2 7 2 2 2" xfId="32053"/>
    <cellStyle name="RowTitles-Detail 2 7 2 2 2 2" xfId="32054"/>
    <cellStyle name="RowTitles-Detail 2 7 2 2 2 2 2" xfId="32055"/>
    <cellStyle name="RowTitles-Detail 2 7 2 2 2 3" xfId="32056"/>
    <cellStyle name="RowTitles-Detail 2 7 2 2 3" xfId="32057"/>
    <cellStyle name="RowTitles-Detail 2 7 2 2 3 2" xfId="32058"/>
    <cellStyle name="RowTitles-Detail 2 7 2 2 3 2 2" xfId="32059"/>
    <cellStyle name="RowTitles-Detail 2 7 2 2 4" xfId="32060"/>
    <cellStyle name="RowTitles-Detail 2 7 2 2 4 2" xfId="32061"/>
    <cellStyle name="RowTitles-Detail 2 7 2 2 5" xfId="32062"/>
    <cellStyle name="RowTitles-Detail 2 7 2 3" xfId="32063"/>
    <cellStyle name="RowTitles-Detail 2 7 2 3 2" xfId="32064"/>
    <cellStyle name="RowTitles-Detail 2 7 2 3 2 2" xfId="32065"/>
    <cellStyle name="RowTitles-Detail 2 7 2 3 2 2 2" xfId="32066"/>
    <cellStyle name="RowTitles-Detail 2 7 2 3 2 3" xfId="32067"/>
    <cellStyle name="RowTitles-Detail 2 7 2 3 3" xfId="32068"/>
    <cellStyle name="RowTitles-Detail 2 7 2 3 3 2" xfId="32069"/>
    <cellStyle name="RowTitles-Detail 2 7 2 3 3 2 2" xfId="32070"/>
    <cellStyle name="RowTitles-Detail 2 7 2 3 4" xfId="32071"/>
    <cellStyle name="RowTitles-Detail 2 7 2 3 4 2" xfId="32072"/>
    <cellStyle name="RowTitles-Detail 2 7 2 3 5" xfId="32073"/>
    <cellStyle name="RowTitles-Detail 2 7 2 4" xfId="32074"/>
    <cellStyle name="RowTitles-Detail 2 7 2 4 2" xfId="32075"/>
    <cellStyle name="RowTitles-Detail 2 7 2 5" xfId="32076"/>
    <cellStyle name="RowTitles-Detail 2 7 2 5 2" xfId="32077"/>
    <cellStyle name="RowTitles-Detail 2 7 2 5 2 2" xfId="32078"/>
    <cellStyle name="RowTitles-Detail 2 7 2 6" xfId="32079"/>
    <cellStyle name="RowTitles-Detail 2 7 2 6 2" xfId="32080"/>
    <cellStyle name="RowTitles-Detail 2 7 2 7" xfId="32081"/>
    <cellStyle name="RowTitles-Detail 2 7 3" xfId="32082"/>
    <cellStyle name="RowTitles-Detail 2 7 3 2" xfId="32083"/>
    <cellStyle name="RowTitles-Detail 2 7 3 2 2" xfId="32084"/>
    <cellStyle name="RowTitles-Detail 2 7 3 2 2 2" xfId="32085"/>
    <cellStyle name="RowTitles-Detail 2 7 3 2 2 2 2" xfId="32086"/>
    <cellStyle name="RowTitles-Detail 2 7 3 2 2 3" xfId="32087"/>
    <cellStyle name="RowTitles-Detail 2 7 3 2 3" xfId="32088"/>
    <cellStyle name="RowTitles-Detail 2 7 3 2 3 2" xfId="32089"/>
    <cellStyle name="RowTitles-Detail 2 7 3 2 3 2 2" xfId="32090"/>
    <cellStyle name="RowTitles-Detail 2 7 3 2 4" xfId="32091"/>
    <cellStyle name="RowTitles-Detail 2 7 3 2 4 2" xfId="32092"/>
    <cellStyle name="RowTitles-Detail 2 7 3 2 5" xfId="32093"/>
    <cellStyle name="RowTitles-Detail 2 7 3 3" xfId="32094"/>
    <cellStyle name="RowTitles-Detail 2 7 3 3 2" xfId="32095"/>
    <cellStyle name="RowTitles-Detail 2 7 3 3 2 2" xfId="32096"/>
    <cellStyle name="RowTitles-Detail 2 7 3 3 2 2 2" xfId="32097"/>
    <cellStyle name="RowTitles-Detail 2 7 3 3 2 3" xfId="32098"/>
    <cellStyle name="RowTitles-Detail 2 7 3 3 3" xfId="32099"/>
    <cellStyle name="RowTitles-Detail 2 7 3 3 3 2" xfId="32100"/>
    <cellStyle name="RowTitles-Detail 2 7 3 3 3 2 2" xfId="32101"/>
    <cellStyle name="RowTitles-Detail 2 7 3 3 4" xfId="32102"/>
    <cellStyle name="RowTitles-Detail 2 7 3 3 4 2" xfId="32103"/>
    <cellStyle name="RowTitles-Detail 2 7 3 3 5" xfId="32104"/>
    <cellStyle name="RowTitles-Detail 2 7 3 4" xfId="32105"/>
    <cellStyle name="RowTitles-Detail 2 7 3 4 2" xfId="32106"/>
    <cellStyle name="RowTitles-Detail 2 7 3 4 2 2" xfId="32107"/>
    <cellStyle name="RowTitles-Detail 2 7 3 4 3" xfId="32108"/>
    <cellStyle name="RowTitles-Detail 2 7 3 5" xfId="32109"/>
    <cellStyle name="RowTitles-Detail 2 7 3 5 2" xfId="32110"/>
    <cellStyle name="RowTitles-Detail 2 7 3 5 2 2" xfId="32111"/>
    <cellStyle name="RowTitles-Detail 2 7 4" xfId="32112"/>
    <cellStyle name="RowTitles-Detail 2 7 4 2" xfId="32113"/>
    <cellStyle name="RowTitles-Detail 2 7 4 2 2" xfId="32114"/>
    <cellStyle name="RowTitles-Detail 2 7 4 2 2 2" xfId="32115"/>
    <cellStyle name="RowTitles-Detail 2 7 4 2 2 2 2" xfId="32116"/>
    <cellStyle name="RowTitles-Detail 2 7 4 2 2 3" xfId="32117"/>
    <cellStyle name="RowTitles-Detail 2 7 4 2 3" xfId="32118"/>
    <cellStyle name="RowTitles-Detail 2 7 4 2 3 2" xfId="32119"/>
    <cellStyle name="RowTitles-Detail 2 7 4 2 3 2 2" xfId="32120"/>
    <cellStyle name="RowTitles-Detail 2 7 4 2 4" xfId="32121"/>
    <cellStyle name="RowTitles-Detail 2 7 4 2 4 2" xfId="32122"/>
    <cellStyle name="RowTitles-Detail 2 7 4 2 5" xfId="32123"/>
    <cellStyle name="RowTitles-Detail 2 7 4 3" xfId="32124"/>
    <cellStyle name="RowTitles-Detail 2 7 4 3 2" xfId="32125"/>
    <cellStyle name="RowTitles-Detail 2 7 4 3 2 2" xfId="32126"/>
    <cellStyle name="RowTitles-Detail 2 7 4 3 2 2 2" xfId="32127"/>
    <cellStyle name="RowTitles-Detail 2 7 4 3 2 3" xfId="32128"/>
    <cellStyle name="RowTitles-Detail 2 7 4 3 3" xfId="32129"/>
    <cellStyle name="RowTitles-Detail 2 7 4 3 3 2" xfId="32130"/>
    <cellStyle name="RowTitles-Detail 2 7 4 3 3 2 2" xfId="32131"/>
    <cellStyle name="RowTitles-Detail 2 7 4 3 4" xfId="32132"/>
    <cellStyle name="RowTitles-Detail 2 7 4 3 4 2" xfId="32133"/>
    <cellStyle name="RowTitles-Detail 2 7 4 3 5" xfId="32134"/>
    <cellStyle name="RowTitles-Detail 2 7 4 4" xfId="32135"/>
    <cellStyle name="RowTitles-Detail 2 7 4 4 2" xfId="32136"/>
    <cellStyle name="RowTitles-Detail 2 7 4 4 2 2" xfId="32137"/>
    <cellStyle name="RowTitles-Detail 2 7 4 4 3" xfId="32138"/>
    <cellStyle name="RowTitles-Detail 2 7 4 5" xfId="32139"/>
    <cellStyle name="RowTitles-Detail 2 7 4 5 2" xfId="32140"/>
    <cellStyle name="RowTitles-Detail 2 7 4 5 2 2" xfId="32141"/>
    <cellStyle name="RowTitles-Detail 2 7 4 6" xfId="32142"/>
    <cellStyle name="RowTitles-Detail 2 7 4 6 2" xfId="32143"/>
    <cellStyle name="RowTitles-Detail 2 7 4 7" xfId="32144"/>
    <cellStyle name="RowTitles-Detail 2 7 5" xfId="32145"/>
    <cellStyle name="RowTitles-Detail 2 7 5 2" xfId="32146"/>
    <cellStyle name="RowTitles-Detail 2 7 5 2 2" xfId="32147"/>
    <cellStyle name="RowTitles-Detail 2 7 5 2 2 2" xfId="32148"/>
    <cellStyle name="RowTitles-Detail 2 7 5 2 2 2 2" xfId="32149"/>
    <cellStyle name="RowTitles-Detail 2 7 5 2 2 3" xfId="32150"/>
    <cellStyle name="RowTitles-Detail 2 7 5 2 3" xfId="32151"/>
    <cellStyle name="RowTitles-Detail 2 7 5 2 3 2" xfId="32152"/>
    <cellStyle name="RowTitles-Detail 2 7 5 2 3 2 2" xfId="32153"/>
    <cellStyle name="RowTitles-Detail 2 7 5 2 4" xfId="32154"/>
    <cellStyle name="RowTitles-Detail 2 7 5 2 4 2" xfId="32155"/>
    <cellStyle name="RowTitles-Detail 2 7 5 2 5" xfId="32156"/>
    <cellStyle name="RowTitles-Detail 2 7 5 3" xfId="32157"/>
    <cellStyle name="RowTitles-Detail 2 7 5 3 2" xfId="32158"/>
    <cellStyle name="RowTitles-Detail 2 7 5 3 2 2" xfId="32159"/>
    <cellStyle name="RowTitles-Detail 2 7 5 3 2 2 2" xfId="32160"/>
    <cellStyle name="RowTitles-Detail 2 7 5 3 2 3" xfId="32161"/>
    <cellStyle name="RowTitles-Detail 2 7 5 3 3" xfId="32162"/>
    <cellStyle name="RowTitles-Detail 2 7 5 3 3 2" xfId="32163"/>
    <cellStyle name="RowTitles-Detail 2 7 5 3 3 2 2" xfId="32164"/>
    <cellStyle name="RowTitles-Detail 2 7 5 3 4" xfId="32165"/>
    <cellStyle name="RowTitles-Detail 2 7 5 3 4 2" xfId="32166"/>
    <cellStyle name="RowTitles-Detail 2 7 5 3 5" xfId="32167"/>
    <cellStyle name="RowTitles-Detail 2 7 5 4" xfId="32168"/>
    <cellStyle name="RowTitles-Detail 2 7 5 4 2" xfId="32169"/>
    <cellStyle name="RowTitles-Detail 2 7 5 4 2 2" xfId="32170"/>
    <cellStyle name="RowTitles-Detail 2 7 5 4 3" xfId="32171"/>
    <cellStyle name="RowTitles-Detail 2 7 5 5" xfId="32172"/>
    <cellStyle name="RowTitles-Detail 2 7 5 5 2" xfId="32173"/>
    <cellStyle name="RowTitles-Detail 2 7 5 5 2 2" xfId="32174"/>
    <cellStyle name="RowTitles-Detail 2 7 5 6" xfId="32175"/>
    <cellStyle name="RowTitles-Detail 2 7 5 6 2" xfId="32176"/>
    <cellStyle name="RowTitles-Detail 2 7 5 7" xfId="32177"/>
    <cellStyle name="RowTitles-Detail 2 7 6" xfId="32178"/>
    <cellStyle name="RowTitles-Detail 2 7 6 2" xfId="32179"/>
    <cellStyle name="RowTitles-Detail 2 7 6 2 2" xfId="32180"/>
    <cellStyle name="RowTitles-Detail 2 7 6 2 2 2" xfId="32181"/>
    <cellStyle name="RowTitles-Detail 2 7 6 2 2 2 2" xfId="32182"/>
    <cellStyle name="RowTitles-Detail 2 7 6 2 2 3" xfId="32183"/>
    <cellStyle name="RowTitles-Detail 2 7 6 2 3" xfId="32184"/>
    <cellStyle name="RowTitles-Detail 2 7 6 2 3 2" xfId="32185"/>
    <cellStyle name="RowTitles-Detail 2 7 6 2 3 2 2" xfId="32186"/>
    <cellStyle name="RowTitles-Detail 2 7 6 2 4" xfId="32187"/>
    <cellStyle name="RowTitles-Detail 2 7 6 2 4 2" xfId="32188"/>
    <cellStyle name="RowTitles-Detail 2 7 6 2 5" xfId="32189"/>
    <cellStyle name="RowTitles-Detail 2 7 6 3" xfId="32190"/>
    <cellStyle name="RowTitles-Detail 2 7 6 3 2" xfId="32191"/>
    <cellStyle name="RowTitles-Detail 2 7 6 3 2 2" xfId="32192"/>
    <cellStyle name="RowTitles-Detail 2 7 6 3 2 2 2" xfId="32193"/>
    <cellStyle name="RowTitles-Detail 2 7 6 3 2 3" xfId="32194"/>
    <cellStyle name="RowTitles-Detail 2 7 6 3 3" xfId="32195"/>
    <cellStyle name="RowTitles-Detail 2 7 6 3 3 2" xfId="32196"/>
    <cellStyle name="RowTitles-Detail 2 7 6 3 3 2 2" xfId="32197"/>
    <cellStyle name="RowTitles-Detail 2 7 6 3 4" xfId="32198"/>
    <cellStyle name="RowTitles-Detail 2 7 6 3 4 2" xfId="32199"/>
    <cellStyle name="RowTitles-Detail 2 7 6 3 5" xfId="32200"/>
    <cellStyle name="RowTitles-Detail 2 7 6 4" xfId="32201"/>
    <cellStyle name="RowTitles-Detail 2 7 6 4 2" xfId="32202"/>
    <cellStyle name="RowTitles-Detail 2 7 6 4 2 2" xfId="32203"/>
    <cellStyle name="RowTitles-Detail 2 7 6 4 3" xfId="32204"/>
    <cellStyle name="RowTitles-Detail 2 7 6 5" xfId="32205"/>
    <cellStyle name="RowTitles-Detail 2 7 6 5 2" xfId="32206"/>
    <cellStyle name="RowTitles-Detail 2 7 6 5 2 2" xfId="32207"/>
    <cellStyle name="RowTitles-Detail 2 7 6 6" xfId="32208"/>
    <cellStyle name="RowTitles-Detail 2 7 6 6 2" xfId="32209"/>
    <cellStyle name="RowTitles-Detail 2 7 6 7" xfId="32210"/>
    <cellStyle name="RowTitles-Detail 2 7 7" xfId="32211"/>
    <cellStyle name="RowTitles-Detail 2 7 7 2" xfId="32212"/>
    <cellStyle name="RowTitles-Detail 2 7 7 2 2" xfId="32213"/>
    <cellStyle name="RowTitles-Detail 2 7 7 2 2 2" xfId="32214"/>
    <cellStyle name="RowTitles-Detail 2 7 7 2 3" xfId="32215"/>
    <cellStyle name="RowTitles-Detail 2 7 7 3" xfId="32216"/>
    <cellStyle name="RowTitles-Detail 2 7 7 3 2" xfId="32217"/>
    <cellStyle name="RowTitles-Detail 2 7 7 3 2 2" xfId="32218"/>
    <cellStyle name="RowTitles-Detail 2 7 7 4" xfId="32219"/>
    <cellStyle name="RowTitles-Detail 2 7 7 4 2" xfId="32220"/>
    <cellStyle name="RowTitles-Detail 2 7 7 5" xfId="32221"/>
    <cellStyle name="RowTitles-Detail 2 7 8" xfId="32222"/>
    <cellStyle name="RowTitles-Detail 2 7 8 2" xfId="32223"/>
    <cellStyle name="RowTitles-Detail 2 7 8 2 2" xfId="32224"/>
    <cellStyle name="RowTitles-Detail 2 7 8 2 2 2" xfId="32225"/>
    <cellStyle name="RowTitles-Detail 2 7 8 2 3" xfId="32226"/>
    <cellStyle name="RowTitles-Detail 2 7 8 3" xfId="32227"/>
    <cellStyle name="RowTitles-Detail 2 7 8 3 2" xfId="32228"/>
    <cellStyle name="RowTitles-Detail 2 7 8 3 2 2" xfId="32229"/>
    <cellStyle name="RowTitles-Detail 2 7 8 4" xfId="32230"/>
    <cellStyle name="RowTitles-Detail 2 7 8 4 2" xfId="32231"/>
    <cellStyle name="RowTitles-Detail 2 7 8 5" xfId="32232"/>
    <cellStyle name="RowTitles-Detail 2 7 9" xfId="32233"/>
    <cellStyle name="RowTitles-Detail 2 7 9 2" xfId="32234"/>
    <cellStyle name="RowTitles-Detail 2 7 9 2 2" xfId="32235"/>
    <cellStyle name="RowTitles-Detail 2 7_STUD aligned by INSTIT" xfId="32236"/>
    <cellStyle name="RowTitles-Detail 2 8" xfId="32237"/>
    <cellStyle name="RowTitles-Detail 2 8 2" xfId="32238"/>
    <cellStyle name="RowTitles-Detail 2 8 2 2" xfId="32239"/>
    <cellStyle name="RowTitles-Detail 2 8 2 2 2" xfId="32240"/>
    <cellStyle name="RowTitles-Detail 2 8 2 2 2 2" xfId="32241"/>
    <cellStyle name="RowTitles-Detail 2 8 2 2 3" xfId="32242"/>
    <cellStyle name="RowTitles-Detail 2 8 2 3" xfId="32243"/>
    <cellStyle name="RowTitles-Detail 2 8 2 3 2" xfId="32244"/>
    <cellStyle name="RowTitles-Detail 2 8 2 3 2 2" xfId="32245"/>
    <cellStyle name="RowTitles-Detail 2 8 2 4" xfId="32246"/>
    <cellStyle name="RowTitles-Detail 2 8 2 4 2" xfId="32247"/>
    <cellStyle name="RowTitles-Detail 2 8 2 5" xfId="32248"/>
    <cellStyle name="RowTitles-Detail 2 8 3" xfId="32249"/>
    <cellStyle name="RowTitles-Detail 2 8 3 2" xfId="32250"/>
    <cellStyle name="RowTitles-Detail 2 8 3 2 2" xfId="32251"/>
    <cellStyle name="RowTitles-Detail 2 8 3 2 2 2" xfId="32252"/>
    <cellStyle name="RowTitles-Detail 2 8 3 2 3" xfId="32253"/>
    <cellStyle name="RowTitles-Detail 2 8 3 3" xfId="32254"/>
    <cellStyle name="RowTitles-Detail 2 8 3 3 2" xfId="32255"/>
    <cellStyle name="RowTitles-Detail 2 8 3 3 2 2" xfId="32256"/>
    <cellStyle name="RowTitles-Detail 2 8 3 4" xfId="32257"/>
    <cellStyle name="RowTitles-Detail 2 8 3 4 2" xfId="32258"/>
    <cellStyle name="RowTitles-Detail 2 8 3 5" xfId="32259"/>
    <cellStyle name="RowTitles-Detail 2 8 4" xfId="32260"/>
    <cellStyle name="RowTitles-Detail 2 8 4 2" xfId="32261"/>
    <cellStyle name="RowTitles-Detail 2 8 5" xfId="32262"/>
    <cellStyle name="RowTitles-Detail 2 8 5 2" xfId="32263"/>
    <cellStyle name="RowTitles-Detail 2 8 5 2 2" xfId="32264"/>
    <cellStyle name="RowTitles-Detail 2 8 5 3" xfId="32265"/>
    <cellStyle name="RowTitles-Detail 2 8 6" xfId="32266"/>
    <cellStyle name="RowTitles-Detail 2 8 6 2" xfId="32267"/>
    <cellStyle name="RowTitles-Detail 2 8 6 2 2" xfId="32268"/>
    <cellStyle name="RowTitles-Detail 2 9" xfId="32269"/>
    <cellStyle name="RowTitles-Detail 2 9 2" xfId="32270"/>
    <cellStyle name="RowTitles-Detail 2 9 2 2" xfId="32271"/>
    <cellStyle name="RowTitles-Detail 2 9 2 2 2" xfId="32272"/>
    <cellStyle name="RowTitles-Detail 2 9 2 2 2 2" xfId="32273"/>
    <cellStyle name="RowTitles-Detail 2 9 2 2 3" xfId="32274"/>
    <cellStyle name="RowTitles-Detail 2 9 2 3" xfId="32275"/>
    <cellStyle name="RowTitles-Detail 2 9 2 3 2" xfId="32276"/>
    <cellStyle name="RowTitles-Detail 2 9 2 3 2 2" xfId="32277"/>
    <cellStyle name="RowTitles-Detail 2 9 2 4" xfId="32278"/>
    <cellStyle name="RowTitles-Detail 2 9 2 4 2" xfId="32279"/>
    <cellStyle name="RowTitles-Detail 2 9 2 5" xfId="32280"/>
    <cellStyle name="RowTitles-Detail 2 9 3" xfId="32281"/>
    <cellStyle name="RowTitles-Detail 2 9 3 2" xfId="32282"/>
    <cellStyle name="RowTitles-Detail 2 9 3 2 2" xfId="32283"/>
    <cellStyle name="RowTitles-Detail 2 9 3 2 2 2" xfId="32284"/>
    <cellStyle name="RowTitles-Detail 2 9 3 2 3" xfId="32285"/>
    <cellStyle name="RowTitles-Detail 2 9 3 3" xfId="32286"/>
    <cellStyle name="RowTitles-Detail 2 9 3 3 2" xfId="32287"/>
    <cellStyle name="RowTitles-Detail 2 9 3 3 2 2" xfId="32288"/>
    <cellStyle name="RowTitles-Detail 2 9 3 4" xfId="32289"/>
    <cellStyle name="RowTitles-Detail 2 9 3 4 2" xfId="32290"/>
    <cellStyle name="RowTitles-Detail 2 9 3 5" xfId="32291"/>
    <cellStyle name="RowTitles-Detail 2 9 4" xfId="32292"/>
    <cellStyle name="RowTitles-Detail 2 9 4 2" xfId="32293"/>
    <cellStyle name="RowTitles-Detail 2 9 5" xfId="32294"/>
    <cellStyle name="RowTitles-Detail 2 9 5 2" xfId="32295"/>
    <cellStyle name="RowTitles-Detail 2 9 5 2 2" xfId="32296"/>
    <cellStyle name="RowTitles-Detail 2 9 6" xfId="32297"/>
    <cellStyle name="RowTitles-Detail 2 9 6 2" xfId="32298"/>
    <cellStyle name="RowTitles-Detail 2 9 7" xfId="32299"/>
    <cellStyle name="RowTitles-Detail 2_STUD aligned by INSTIT" xfId="32300"/>
    <cellStyle name="RowTitles-Detail 3" xfId="52"/>
    <cellStyle name="RowTitles-Detail 3 10" xfId="32301"/>
    <cellStyle name="RowTitles-Detail 3 10 2" xfId="32302"/>
    <cellStyle name="RowTitles-Detail 3 10 2 2" xfId="32303"/>
    <cellStyle name="RowTitles-Detail 3 10 2 2 2" xfId="32304"/>
    <cellStyle name="RowTitles-Detail 3 10 2 2 2 2" xfId="32305"/>
    <cellStyle name="RowTitles-Detail 3 10 2 2 3" xfId="32306"/>
    <cellStyle name="RowTitles-Detail 3 10 2 3" xfId="32307"/>
    <cellStyle name="RowTitles-Detail 3 10 2 3 2" xfId="32308"/>
    <cellStyle name="RowTitles-Detail 3 10 2 3 2 2" xfId="32309"/>
    <cellStyle name="RowTitles-Detail 3 10 2 4" xfId="32310"/>
    <cellStyle name="RowTitles-Detail 3 10 2 4 2" xfId="32311"/>
    <cellStyle name="RowTitles-Detail 3 10 2 5" xfId="32312"/>
    <cellStyle name="RowTitles-Detail 3 10 3" xfId="32313"/>
    <cellStyle name="RowTitles-Detail 3 10 3 2" xfId="32314"/>
    <cellStyle name="RowTitles-Detail 3 10 3 2 2" xfId="32315"/>
    <cellStyle name="RowTitles-Detail 3 10 3 2 2 2" xfId="32316"/>
    <cellStyle name="RowTitles-Detail 3 10 3 2 3" xfId="32317"/>
    <cellStyle name="RowTitles-Detail 3 10 3 3" xfId="32318"/>
    <cellStyle name="RowTitles-Detail 3 10 3 3 2" xfId="32319"/>
    <cellStyle name="RowTitles-Detail 3 10 3 3 2 2" xfId="32320"/>
    <cellStyle name="RowTitles-Detail 3 10 3 4" xfId="32321"/>
    <cellStyle name="RowTitles-Detail 3 10 3 4 2" xfId="32322"/>
    <cellStyle name="RowTitles-Detail 3 10 3 5" xfId="32323"/>
    <cellStyle name="RowTitles-Detail 3 10 4" xfId="32324"/>
    <cellStyle name="RowTitles-Detail 3 10 4 2" xfId="32325"/>
    <cellStyle name="RowTitles-Detail 3 10 4 2 2" xfId="32326"/>
    <cellStyle name="RowTitles-Detail 3 10 4 3" xfId="32327"/>
    <cellStyle name="RowTitles-Detail 3 10 5" xfId="32328"/>
    <cellStyle name="RowTitles-Detail 3 10 5 2" xfId="32329"/>
    <cellStyle name="RowTitles-Detail 3 10 5 2 2" xfId="32330"/>
    <cellStyle name="RowTitles-Detail 3 10 6" xfId="32331"/>
    <cellStyle name="RowTitles-Detail 3 10 6 2" xfId="32332"/>
    <cellStyle name="RowTitles-Detail 3 10 7" xfId="32333"/>
    <cellStyle name="RowTitles-Detail 3 11" xfId="32334"/>
    <cellStyle name="RowTitles-Detail 3 11 2" xfId="32335"/>
    <cellStyle name="RowTitles-Detail 3 11 2 2" xfId="32336"/>
    <cellStyle name="RowTitles-Detail 3 11 2 2 2" xfId="32337"/>
    <cellStyle name="RowTitles-Detail 3 11 2 2 2 2" xfId="32338"/>
    <cellStyle name="RowTitles-Detail 3 11 2 2 3" xfId="32339"/>
    <cellStyle name="RowTitles-Detail 3 11 2 3" xfId="32340"/>
    <cellStyle name="RowTitles-Detail 3 11 2 3 2" xfId="32341"/>
    <cellStyle name="RowTitles-Detail 3 11 2 3 2 2" xfId="32342"/>
    <cellStyle name="RowTitles-Detail 3 11 2 4" xfId="32343"/>
    <cellStyle name="RowTitles-Detail 3 11 2 4 2" xfId="32344"/>
    <cellStyle name="RowTitles-Detail 3 11 2 5" xfId="32345"/>
    <cellStyle name="RowTitles-Detail 3 11 3" xfId="32346"/>
    <cellStyle name="RowTitles-Detail 3 11 3 2" xfId="32347"/>
    <cellStyle name="RowTitles-Detail 3 11 3 2 2" xfId="32348"/>
    <cellStyle name="RowTitles-Detail 3 11 3 2 2 2" xfId="32349"/>
    <cellStyle name="RowTitles-Detail 3 11 3 2 3" xfId="32350"/>
    <cellStyle name="RowTitles-Detail 3 11 3 3" xfId="32351"/>
    <cellStyle name="RowTitles-Detail 3 11 3 3 2" xfId="32352"/>
    <cellStyle name="RowTitles-Detail 3 11 3 3 2 2" xfId="32353"/>
    <cellStyle name="RowTitles-Detail 3 11 3 4" xfId="32354"/>
    <cellStyle name="RowTitles-Detail 3 11 3 4 2" xfId="32355"/>
    <cellStyle name="RowTitles-Detail 3 11 3 5" xfId="32356"/>
    <cellStyle name="RowTitles-Detail 3 11 4" xfId="32357"/>
    <cellStyle name="RowTitles-Detail 3 11 4 2" xfId="32358"/>
    <cellStyle name="RowTitles-Detail 3 11 4 2 2" xfId="32359"/>
    <cellStyle name="RowTitles-Detail 3 11 4 3" xfId="32360"/>
    <cellStyle name="RowTitles-Detail 3 11 5" xfId="32361"/>
    <cellStyle name="RowTitles-Detail 3 11 5 2" xfId="32362"/>
    <cellStyle name="RowTitles-Detail 3 11 5 2 2" xfId="32363"/>
    <cellStyle name="RowTitles-Detail 3 11 6" xfId="32364"/>
    <cellStyle name="RowTitles-Detail 3 11 6 2" xfId="32365"/>
    <cellStyle name="RowTitles-Detail 3 11 7" xfId="32366"/>
    <cellStyle name="RowTitles-Detail 3 12" xfId="32367"/>
    <cellStyle name="RowTitles-Detail 3 12 2" xfId="32368"/>
    <cellStyle name="RowTitles-Detail 3 12 2 2" xfId="32369"/>
    <cellStyle name="RowTitles-Detail 3 12 2 2 2" xfId="32370"/>
    <cellStyle name="RowTitles-Detail 3 12 2 3" xfId="32371"/>
    <cellStyle name="RowTitles-Detail 3 12 3" xfId="32372"/>
    <cellStyle name="RowTitles-Detail 3 12 3 2" xfId="32373"/>
    <cellStyle name="RowTitles-Detail 3 12 3 2 2" xfId="32374"/>
    <cellStyle name="RowTitles-Detail 3 12 4" xfId="32375"/>
    <cellStyle name="RowTitles-Detail 3 12 4 2" xfId="32376"/>
    <cellStyle name="RowTitles-Detail 3 12 5" xfId="32377"/>
    <cellStyle name="RowTitles-Detail 3 13" xfId="32378"/>
    <cellStyle name="RowTitles-Detail 3 13 2" xfId="32379"/>
    <cellStyle name="RowTitles-Detail 3 13 2 2" xfId="32380"/>
    <cellStyle name="RowTitles-Detail 3 14" xfId="32381"/>
    <cellStyle name="RowTitles-Detail 3 14 2" xfId="32382"/>
    <cellStyle name="RowTitles-Detail 3 15" xfId="32383"/>
    <cellStyle name="RowTitles-Detail 3 15 2" xfId="32384"/>
    <cellStyle name="RowTitles-Detail 3 15 2 2" xfId="32385"/>
    <cellStyle name="RowTitles-Detail 3 16" xfId="32386"/>
    <cellStyle name="RowTitles-Detail 3 17" xfId="32387"/>
    <cellStyle name="RowTitles-Detail 3 2" xfId="32388"/>
    <cellStyle name="RowTitles-Detail 3 2 10" xfId="32389"/>
    <cellStyle name="RowTitles-Detail 3 2 10 2" xfId="32390"/>
    <cellStyle name="RowTitles-Detail 3 2 10 2 2" xfId="32391"/>
    <cellStyle name="RowTitles-Detail 3 2 10 2 2 2" xfId="32392"/>
    <cellStyle name="RowTitles-Detail 3 2 10 2 2 2 2" xfId="32393"/>
    <cellStyle name="RowTitles-Detail 3 2 10 2 2 3" xfId="32394"/>
    <cellStyle name="RowTitles-Detail 3 2 10 2 3" xfId="32395"/>
    <cellStyle name="RowTitles-Detail 3 2 10 2 3 2" xfId="32396"/>
    <cellStyle name="RowTitles-Detail 3 2 10 2 3 2 2" xfId="32397"/>
    <cellStyle name="RowTitles-Detail 3 2 10 2 4" xfId="32398"/>
    <cellStyle name="RowTitles-Detail 3 2 10 2 4 2" xfId="32399"/>
    <cellStyle name="RowTitles-Detail 3 2 10 2 5" xfId="32400"/>
    <cellStyle name="RowTitles-Detail 3 2 10 3" xfId="32401"/>
    <cellStyle name="RowTitles-Detail 3 2 10 3 2" xfId="32402"/>
    <cellStyle name="RowTitles-Detail 3 2 10 3 2 2" xfId="32403"/>
    <cellStyle name="RowTitles-Detail 3 2 10 3 2 2 2" xfId="32404"/>
    <cellStyle name="RowTitles-Detail 3 2 10 3 2 3" xfId="32405"/>
    <cellStyle name="RowTitles-Detail 3 2 10 3 3" xfId="32406"/>
    <cellStyle name="RowTitles-Detail 3 2 10 3 3 2" xfId="32407"/>
    <cellStyle name="RowTitles-Detail 3 2 10 3 3 2 2" xfId="32408"/>
    <cellStyle name="RowTitles-Detail 3 2 10 3 4" xfId="32409"/>
    <cellStyle name="RowTitles-Detail 3 2 10 3 4 2" xfId="32410"/>
    <cellStyle name="RowTitles-Detail 3 2 10 3 5" xfId="32411"/>
    <cellStyle name="RowTitles-Detail 3 2 10 4" xfId="32412"/>
    <cellStyle name="RowTitles-Detail 3 2 10 4 2" xfId="32413"/>
    <cellStyle name="RowTitles-Detail 3 2 10 4 2 2" xfId="32414"/>
    <cellStyle name="RowTitles-Detail 3 2 10 4 3" xfId="32415"/>
    <cellStyle name="RowTitles-Detail 3 2 10 5" xfId="32416"/>
    <cellStyle name="RowTitles-Detail 3 2 10 5 2" xfId="32417"/>
    <cellStyle name="RowTitles-Detail 3 2 10 5 2 2" xfId="32418"/>
    <cellStyle name="RowTitles-Detail 3 2 10 6" xfId="32419"/>
    <cellStyle name="RowTitles-Detail 3 2 10 6 2" xfId="32420"/>
    <cellStyle name="RowTitles-Detail 3 2 10 7" xfId="32421"/>
    <cellStyle name="RowTitles-Detail 3 2 11" xfId="32422"/>
    <cellStyle name="RowTitles-Detail 3 2 11 2" xfId="32423"/>
    <cellStyle name="RowTitles-Detail 3 2 11 2 2" xfId="32424"/>
    <cellStyle name="RowTitles-Detail 3 2 11 2 2 2" xfId="32425"/>
    <cellStyle name="RowTitles-Detail 3 2 11 2 3" xfId="32426"/>
    <cellStyle name="RowTitles-Detail 3 2 11 3" xfId="32427"/>
    <cellStyle name="RowTitles-Detail 3 2 11 3 2" xfId="32428"/>
    <cellStyle name="RowTitles-Detail 3 2 11 3 2 2" xfId="32429"/>
    <cellStyle name="RowTitles-Detail 3 2 11 4" xfId="32430"/>
    <cellStyle name="RowTitles-Detail 3 2 11 4 2" xfId="32431"/>
    <cellStyle name="RowTitles-Detail 3 2 11 5" xfId="32432"/>
    <cellStyle name="RowTitles-Detail 3 2 12" xfId="32433"/>
    <cellStyle name="RowTitles-Detail 3 2 12 2" xfId="32434"/>
    <cellStyle name="RowTitles-Detail 3 2 13" xfId="32435"/>
    <cellStyle name="RowTitles-Detail 3 2 13 2" xfId="32436"/>
    <cellStyle name="RowTitles-Detail 3 2 13 2 2" xfId="32437"/>
    <cellStyle name="RowTitles-Detail 3 2 2" xfId="32438"/>
    <cellStyle name="RowTitles-Detail 3 2 2 10" xfId="32439"/>
    <cellStyle name="RowTitles-Detail 3 2 2 10 2" xfId="32440"/>
    <cellStyle name="RowTitles-Detail 3 2 2 10 2 2" xfId="32441"/>
    <cellStyle name="RowTitles-Detail 3 2 2 10 2 2 2" xfId="32442"/>
    <cellStyle name="RowTitles-Detail 3 2 2 10 2 3" xfId="32443"/>
    <cellStyle name="RowTitles-Detail 3 2 2 10 3" xfId="32444"/>
    <cellStyle name="RowTitles-Detail 3 2 2 10 3 2" xfId="32445"/>
    <cellStyle name="RowTitles-Detail 3 2 2 10 3 2 2" xfId="32446"/>
    <cellStyle name="RowTitles-Detail 3 2 2 10 4" xfId="32447"/>
    <cellStyle name="RowTitles-Detail 3 2 2 10 4 2" xfId="32448"/>
    <cellStyle name="RowTitles-Detail 3 2 2 10 5" xfId="32449"/>
    <cellStyle name="RowTitles-Detail 3 2 2 11" xfId="32450"/>
    <cellStyle name="RowTitles-Detail 3 2 2 11 2" xfId="32451"/>
    <cellStyle name="RowTitles-Detail 3 2 2 12" xfId="32452"/>
    <cellStyle name="RowTitles-Detail 3 2 2 12 2" xfId="32453"/>
    <cellStyle name="RowTitles-Detail 3 2 2 12 2 2" xfId="32454"/>
    <cellStyle name="RowTitles-Detail 3 2 2 2" xfId="32455"/>
    <cellStyle name="RowTitles-Detail 3 2 2 2 2" xfId="32456"/>
    <cellStyle name="RowTitles-Detail 3 2 2 2 2 2" xfId="32457"/>
    <cellStyle name="RowTitles-Detail 3 2 2 2 2 2 2" xfId="32458"/>
    <cellStyle name="RowTitles-Detail 3 2 2 2 2 2 2 2" xfId="32459"/>
    <cellStyle name="RowTitles-Detail 3 2 2 2 2 2 2 2 2" xfId="32460"/>
    <cellStyle name="RowTitles-Detail 3 2 2 2 2 2 2 3" xfId="32461"/>
    <cellStyle name="RowTitles-Detail 3 2 2 2 2 2 3" xfId="32462"/>
    <cellStyle name="RowTitles-Detail 3 2 2 2 2 2 3 2" xfId="32463"/>
    <cellStyle name="RowTitles-Detail 3 2 2 2 2 2 3 2 2" xfId="32464"/>
    <cellStyle name="RowTitles-Detail 3 2 2 2 2 2 4" xfId="32465"/>
    <cellStyle name="RowTitles-Detail 3 2 2 2 2 2 4 2" xfId="32466"/>
    <cellStyle name="RowTitles-Detail 3 2 2 2 2 2 5" xfId="32467"/>
    <cellStyle name="RowTitles-Detail 3 2 2 2 2 3" xfId="32468"/>
    <cellStyle name="RowTitles-Detail 3 2 2 2 2 3 2" xfId="32469"/>
    <cellStyle name="RowTitles-Detail 3 2 2 2 2 3 2 2" xfId="32470"/>
    <cellStyle name="RowTitles-Detail 3 2 2 2 2 3 2 2 2" xfId="32471"/>
    <cellStyle name="RowTitles-Detail 3 2 2 2 2 3 2 3" xfId="32472"/>
    <cellStyle name="RowTitles-Detail 3 2 2 2 2 3 3" xfId="32473"/>
    <cellStyle name="RowTitles-Detail 3 2 2 2 2 3 3 2" xfId="32474"/>
    <cellStyle name="RowTitles-Detail 3 2 2 2 2 3 3 2 2" xfId="32475"/>
    <cellStyle name="RowTitles-Detail 3 2 2 2 2 3 4" xfId="32476"/>
    <cellStyle name="RowTitles-Detail 3 2 2 2 2 3 4 2" xfId="32477"/>
    <cellStyle name="RowTitles-Detail 3 2 2 2 2 3 5" xfId="32478"/>
    <cellStyle name="RowTitles-Detail 3 2 2 2 2 4" xfId="32479"/>
    <cellStyle name="RowTitles-Detail 3 2 2 2 2 4 2" xfId="32480"/>
    <cellStyle name="RowTitles-Detail 3 2 2 2 2 5" xfId="32481"/>
    <cellStyle name="RowTitles-Detail 3 2 2 2 2 5 2" xfId="32482"/>
    <cellStyle name="RowTitles-Detail 3 2 2 2 2 5 2 2" xfId="32483"/>
    <cellStyle name="RowTitles-Detail 3 2 2 2 3" xfId="32484"/>
    <cellStyle name="RowTitles-Detail 3 2 2 2 3 2" xfId="32485"/>
    <cellStyle name="RowTitles-Detail 3 2 2 2 3 2 2" xfId="32486"/>
    <cellStyle name="RowTitles-Detail 3 2 2 2 3 2 2 2" xfId="32487"/>
    <cellStyle name="RowTitles-Detail 3 2 2 2 3 2 2 2 2" xfId="32488"/>
    <cellStyle name="RowTitles-Detail 3 2 2 2 3 2 2 3" xfId="32489"/>
    <cellStyle name="RowTitles-Detail 3 2 2 2 3 2 3" xfId="32490"/>
    <cellStyle name="RowTitles-Detail 3 2 2 2 3 2 3 2" xfId="32491"/>
    <cellStyle name="RowTitles-Detail 3 2 2 2 3 2 3 2 2" xfId="32492"/>
    <cellStyle name="RowTitles-Detail 3 2 2 2 3 2 4" xfId="32493"/>
    <cellStyle name="RowTitles-Detail 3 2 2 2 3 2 4 2" xfId="32494"/>
    <cellStyle name="RowTitles-Detail 3 2 2 2 3 2 5" xfId="32495"/>
    <cellStyle name="RowTitles-Detail 3 2 2 2 3 3" xfId="32496"/>
    <cellStyle name="RowTitles-Detail 3 2 2 2 3 3 2" xfId="32497"/>
    <cellStyle name="RowTitles-Detail 3 2 2 2 3 3 2 2" xfId="32498"/>
    <cellStyle name="RowTitles-Detail 3 2 2 2 3 3 2 2 2" xfId="32499"/>
    <cellStyle name="RowTitles-Detail 3 2 2 2 3 3 2 3" xfId="32500"/>
    <cellStyle name="RowTitles-Detail 3 2 2 2 3 3 3" xfId="32501"/>
    <cellStyle name="RowTitles-Detail 3 2 2 2 3 3 3 2" xfId="32502"/>
    <cellStyle name="RowTitles-Detail 3 2 2 2 3 3 3 2 2" xfId="32503"/>
    <cellStyle name="RowTitles-Detail 3 2 2 2 3 3 4" xfId="32504"/>
    <cellStyle name="RowTitles-Detail 3 2 2 2 3 3 4 2" xfId="32505"/>
    <cellStyle name="RowTitles-Detail 3 2 2 2 3 3 5" xfId="32506"/>
    <cellStyle name="RowTitles-Detail 3 2 2 2 3 4" xfId="32507"/>
    <cellStyle name="RowTitles-Detail 3 2 2 2 3 4 2" xfId="32508"/>
    <cellStyle name="RowTitles-Detail 3 2 2 2 3 5" xfId="32509"/>
    <cellStyle name="RowTitles-Detail 3 2 2 2 3 5 2" xfId="32510"/>
    <cellStyle name="RowTitles-Detail 3 2 2 2 3 5 2 2" xfId="32511"/>
    <cellStyle name="RowTitles-Detail 3 2 2 2 3 5 3" xfId="32512"/>
    <cellStyle name="RowTitles-Detail 3 2 2 2 3 6" xfId="32513"/>
    <cellStyle name="RowTitles-Detail 3 2 2 2 3 6 2" xfId="32514"/>
    <cellStyle name="RowTitles-Detail 3 2 2 2 3 6 2 2" xfId="32515"/>
    <cellStyle name="RowTitles-Detail 3 2 2 2 3 7" xfId="32516"/>
    <cellStyle name="RowTitles-Detail 3 2 2 2 3 7 2" xfId="32517"/>
    <cellStyle name="RowTitles-Detail 3 2 2 2 3 8" xfId="32518"/>
    <cellStyle name="RowTitles-Detail 3 2 2 2 4" xfId="32519"/>
    <cellStyle name="RowTitles-Detail 3 2 2 2 4 2" xfId="32520"/>
    <cellStyle name="RowTitles-Detail 3 2 2 2 4 2 2" xfId="32521"/>
    <cellStyle name="RowTitles-Detail 3 2 2 2 4 2 2 2" xfId="32522"/>
    <cellStyle name="RowTitles-Detail 3 2 2 2 4 2 2 2 2" xfId="32523"/>
    <cellStyle name="RowTitles-Detail 3 2 2 2 4 2 2 3" xfId="32524"/>
    <cellStyle name="RowTitles-Detail 3 2 2 2 4 2 3" xfId="32525"/>
    <cellStyle name="RowTitles-Detail 3 2 2 2 4 2 3 2" xfId="32526"/>
    <cellStyle name="RowTitles-Detail 3 2 2 2 4 2 3 2 2" xfId="32527"/>
    <cellStyle name="RowTitles-Detail 3 2 2 2 4 2 4" xfId="32528"/>
    <cellStyle name="RowTitles-Detail 3 2 2 2 4 2 4 2" xfId="32529"/>
    <cellStyle name="RowTitles-Detail 3 2 2 2 4 2 5" xfId="32530"/>
    <cellStyle name="RowTitles-Detail 3 2 2 2 4 3" xfId="32531"/>
    <cellStyle name="RowTitles-Detail 3 2 2 2 4 3 2" xfId="32532"/>
    <cellStyle name="RowTitles-Detail 3 2 2 2 4 3 2 2" xfId="32533"/>
    <cellStyle name="RowTitles-Detail 3 2 2 2 4 3 2 2 2" xfId="32534"/>
    <cellStyle name="RowTitles-Detail 3 2 2 2 4 3 2 3" xfId="32535"/>
    <cellStyle name="RowTitles-Detail 3 2 2 2 4 3 3" xfId="32536"/>
    <cellStyle name="RowTitles-Detail 3 2 2 2 4 3 3 2" xfId="32537"/>
    <cellStyle name="RowTitles-Detail 3 2 2 2 4 3 3 2 2" xfId="32538"/>
    <cellStyle name="RowTitles-Detail 3 2 2 2 4 3 4" xfId="32539"/>
    <cellStyle name="RowTitles-Detail 3 2 2 2 4 3 4 2" xfId="32540"/>
    <cellStyle name="RowTitles-Detail 3 2 2 2 4 3 5" xfId="32541"/>
    <cellStyle name="RowTitles-Detail 3 2 2 2 4 4" xfId="32542"/>
    <cellStyle name="RowTitles-Detail 3 2 2 2 4 4 2" xfId="32543"/>
    <cellStyle name="RowTitles-Detail 3 2 2 2 4 4 2 2" xfId="32544"/>
    <cellStyle name="RowTitles-Detail 3 2 2 2 4 4 3" xfId="32545"/>
    <cellStyle name="RowTitles-Detail 3 2 2 2 4 5" xfId="32546"/>
    <cellStyle name="RowTitles-Detail 3 2 2 2 4 5 2" xfId="32547"/>
    <cellStyle name="RowTitles-Detail 3 2 2 2 4 5 2 2" xfId="32548"/>
    <cellStyle name="RowTitles-Detail 3 2 2 2 4 6" xfId="32549"/>
    <cellStyle name="RowTitles-Detail 3 2 2 2 4 6 2" xfId="32550"/>
    <cellStyle name="RowTitles-Detail 3 2 2 2 4 7" xfId="32551"/>
    <cellStyle name="RowTitles-Detail 3 2 2 2 5" xfId="32552"/>
    <cellStyle name="RowTitles-Detail 3 2 2 2 5 2" xfId="32553"/>
    <cellStyle name="RowTitles-Detail 3 2 2 2 5 2 2" xfId="32554"/>
    <cellStyle name="RowTitles-Detail 3 2 2 2 5 2 2 2" xfId="32555"/>
    <cellStyle name="RowTitles-Detail 3 2 2 2 5 2 2 2 2" xfId="32556"/>
    <cellStyle name="RowTitles-Detail 3 2 2 2 5 2 2 3" xfId="32557"/>
    <cellStyle name="RowTitles-Detail 3 2 2 2 5 2 3" xfId="32558"/>
    <cellStyle name="RowTitles-Detail 3 2 2 2 5 2 3 2" xfId="32559"/>
    <cellStyle name="RowTitles-Detail 3 2 2 2 5 2 3 2 2" xfId="32560"/>
    <cellStyle name="RowTitles-Detail 3 2 2 2 5 2 4" xfId="32561"/>
    <cellStyle name="RowTitles-Detail 3 2 2 2 5 2 4 2" xfId="32562"/>
    <cellStyle name="RowTitles-Detail 3 2 2 2 5 2 5" xfId="32563"/>
    <cellStyle name="RowTitles-Detail 3 2 2 2 5 3" xfId="32564"/>
    <cellStyle name="RowTitles-Detail 3 2 2 2 5 3 2" xfId="32565"/>
    <cellStyle name="RowTitles-Detail 3 2 2 2 5 3 2 2" xfId="32566"/>
    <cellStyle name="RowTitles-Detail 3 2 2 2 5 3 2 2 2" xfId="32567"/>
    <cellStyle name="RowTitles-Detail 3 2 2 2 5 3 2 3" xfId="32568"/>
    <cellStyle name="RowTitles-Detail 3 2 2 2 5 3 3" xfId="32569"/>
    <cellStyle name="RowTitles-Detail 3 2 2 2 5 3 3 2" xfId="32570"/>
    <cellStyle name="RowTitles-Detail 3 2 2 2 5 3 3 2 2" xfId="32571"/>
    <cellStyle name="RowTitles-Detail 3 2 2 2 5 3 4" xfId="32572"/>
    <cellStyle name="RowTitles-Detail 3 2 2 2 5 3 4 2" xfId="32573"/>
    <cellStyle name="RowTitles-Detail 3 2 2 2 5 3 5" xfId="32574"/>
    <cellStyle name="RowTitles-Detail 3 2 2 2 5 4" xfId="32575"/>
    <cellStyle name="RowTitles-Detail 3 2 2 2 5 4 2" xfId="32576"/>
    <cellStyle name="RowTitles-Detail 3 2 2 2 5 4 2 2" xfId="32577"/>
    <cellStyle name="RowTitles-Detail 3 2 2 2 5 4 3" xfId="32578"/>
    <cellStyle name="RowTitles-Detail 3 2 2 2 5 5" xfId="32579"/>
    <cellStyle name="RowTitles-Detail 3 2 2 2 5 5 2" xfId="32580"/>
    <cellStyle name="RowTitles-Detail 3 2 2 2 5 5 2 2" xfId="32581"/>
    <cellStyle name="RowTitles-Detail 3 2 2 2 5 6" xfId="32582"/>
    <cellStyle name="RowTitles-Detail 3 2 2 2 5 6 2" xfId="32583"/>
    <cellStyle name="RowTitles-Detail 3 2 2 2 5 7" xfId="32584"/>
    <cellStyle name="RowTitles-Detail 3 2 2 2 6" xfId="32585"/>
    <cellStyle name="RowTitles-Detail 3 2 2 2 6 2" xfId="32586"/>
    <cellStyle name="RowTitles-Detail 3 2 2 2 6 2 2" xfId="32587"/>
    <cellStyle name="RowTitles-Detail 3 2 2 2 6 2 2 2" xfId="32588"/>
    <cellStyle name="RowTitles-Detail 3 2 2 2 6 2 2 2 2" xfId="32589"/>
    <cellStyle name="RowTitles-Detail 3 2 2 2 6 2 2 3" xfId="32590"/>
    <cellStyle name="RowTitles-Detail 3 2 2 2 6 2 3" xfId="32591"/>
    <cellStyle name="RowTitles-Detail 3 2 2 2 6 2 3 2" xfId="32592"/>
    <cellStyle name="RowTitles-Detail 3 2 2 2 6 2 3 2 2" xfId="32593"/>
    <cellStyle name="RowTitles-Detail 3 2 2 2 6 2 4" xfId="32594"/>
    <cellStyle name="RowTitles-Detail 3 2 2 2 6 2 4 2" xfId="32595"/>
    <cellStyle name="RowTitles-Detail 3 2 2 2 6 2 5" xfId="32596"/>
    <cellStyle name="RowTitles-Detail 3 2 2 2 6 3" xfId="32597"/>
    <cellStyle name="RowTitles-Detail 3 2 2 2 6 3 2" xfId="32598"/>
    <cellStyle name="RowTitles-Detail 3 2 2 2 6 3 2 2" xfId="32599"/>
    <cellStyle name="RowTitles-Detail 3 2 2 2 6 3 2 2 2" xfId="32600"/>
    <cellStyle name="RowTitles-Detail 3 2 2 2 6 3 2 3" xfId="32601"/>
    <cellStyle name="RowTitles-Detail 3 2 2 2 6 3 3" xfId="32602"/>
    <cellStyle name="RowTitles-Detail 3 2 2 2 6 3 3 2" xfId="32603"/>
    <cellStyle name="RowTitles-Detail 3 2 2 2 6 3 3 2 2" xfId="32604"/>
    <cellStyle name="RowTitles-Detail 3 2 2 2 6 3 4" xfId="32605"/>
    <cellStyle name="RowTitles-Detail 3 2 2 2 6 3 4 2" xfId="32606"/>
    <cellStyle name="RowTitles-Detail 3 2 2 2 6 3 5" xfId="32607"/>
    <cellStyle name="RowTitles-Detail 3 2 2 2 6 4" xfId="32608"/>
    <cellStyle name="RowTitles-Detail 3 2 2 2 6 4 2" xfId="32609"/>
    <cellStyle name="RowTitles-Detail 3 2 2 2 6 4 2 2" xfId="32610"/>
    <cellStyle name="RowTitles-Detail 3 2 2 2 6 4 3" xfId="32611"/>
    <cellStyle name="RowTitles-Detail 3 2 2 2 6 5" xfId="32612"/>
    <cellStyle name="RowTitles-Detail 3 2 2 2 6 5 2" xfId="32613"/>
    <cellStyle name="RowTitles-Detail 3 2 2 2 6 5 2 2" xfId="32614"/>
    <cellStyle name="RowTitles-Detail 3 2 2 2 6 6" xfId="32615"/>
    <cellStyle name="RowTitles-Detail 3 2 2 2 6 6 2" xfId="32616"/>
    <cellStyle name="RowTitles-Detail 3 2 2 2 6 7" xfId="32617"/>
    <cellStyle name="RowTitles-Detail 3 2 2 2 7" xfId="32618"/>
    <cellStyle name="RowTitles-Detail 3 2 2 2 7 2" xfId="32619"/>
    <cellStyle name="RowTitles-Detail 3 2 2 2 7 2 2" xfId="32620"/>
    <cellStyle name="RowTitles-Detail 3 2 2 2 7 2 2 2" xfId="32621"/>
    <cellStyle name="RowTitles-Detail 3 2 2 2 7 2 3" xfId="32622"/>
    <cellStyle name="RowTitles-Detail 3 2 2 2 7 3" xfId="32623"/>
    <cellStyle name="RowTitles-Detail 3 2 2 2 7 3 2" xfId="32624"/>
    <cellStyle name="RowTitles-Detail 3 2 2 2 7 3 2 2" xfId="32625"/>
    <cellStyle name="RowTitles-Detail 3 2 2 2 7 4" xfId="32626"/>
    <cellStyle name="RowTitles-Detail 3 2 2 2 7 4 2" xfId="32627"/>
    <cellStyle name="RowTitles-Detail 3 2 2 2 7 5" xfId="32628"/>
    <cellStyle name="RowTitles-Detail 3 2 2 2 8" xfId="32629"/>
    <cellStyle name="RowTitles-Detail 3 2 2 2 8 2" xfId="32630"/>
    <cellStyle name="RowTitles-Detail 3 2 2 2 9" xfId="32631"/>
    <cellStyle name="RowTitles-Detail 3 2 2 2 9 2" xfId="32632"/>
    <cellStyle name="RowTitles-Detail 3 2 2 2 9 2 2" xfId="32633"/>
    <cellStyle name="RowTitles-Detail 3 2 2 2_STUD aligned by INSTIT" xfId="32634"/>
    <cellStyle name="RowTitles-Detail 3 2 2 3" xfId="32635"/>
    <cellStyle name="RowTitles-Detail 3 2 2 3 2" xfId="32636"/>
    <cellStyle name="RowTitles-Detail 3 2 2 3 2 2" xfId="32637"/>
    <cellStyle name="RowTitles-Detail 3 2 2 3 2 2 2" xfId="32638"/>
    <cellStyle name="RowTitles-Detail 3 2 2 3 2 2 2 2" xfId="32639"/>
    <cellStyle name="RowTitles-Detail 3 2 2 3 2 2 2 2 2" xfId="32640"/>
    <cellStyle name="RowTitles-Detail 3 2 2 3 2 2 2 3" xfId="32641"/>
    <cellStyle name="RowTitles-Detail 3 2 2 3 2 2 3" xfId="32642"/>
    <cellStyle name="RowTitles-Detail 3 2 2 3 2 2 3 2" xfId="32643"/>
    <cellStyle name="RowTitles-Detail 3 2 2 3 2 2 3 2 2" xfId="32644"/>
    <cellStyle name="RowTitles-Detail 3 2 2 3 2 2 4" xfId="32645"/>
    <cellStyle name="RowTitles-Detail 3 2 2 3 2 2 4 2" xfId="32646"/>
    <cellStyle name="RowTitles-Detail 3 2 2 3 2 2 5" xfId="32647"/>
    <cellStyle name="RowTitles-Detail 3 2 2 3 2 3" xfId="32648"/>
    <cellStyle name="RowTitles-Detail 3 2 2 3 2 3 2" xfId="32649"/>
    <cellStyle name="RowTitles-Detail 3 2 2 3 2 3 2 2" xfId="32650"/>
    <cellStyle name="RowTitles-Detail 3 2 2 3 2 3 2 2 2" xfId="32651"/>
    <cellStyle name="RowTitles-Detail 3 2 2 3 2 3 2 3" xfId="32652"/>
    <cellStyle name="RowTitles-Detail 3 2 2 3 2 3 3" xfId="32653"/>
    <cellStyle name="RowTitles-Detail 3 2 2 3 2 3 3 2" xfId="32654"/>
    <cellStyle name="RowTitles-Detail 3 2 2 3 2 3 3 2 2" xfId="32655"/>
    <cellStyle name="RowTitles-Detail 3 2 2 3 2 3 4" xfId="32656"/>
    <cellStyle name="RowTitles-Detail 3 2 2 3 2 3 4 2" xfId="32657"/>
    <cellStyle name="RowTitles-Detail 3 2 2 3 2 3 5" xfId="32658"/>
    <cellStyle name="RowTitles-Detail 3 2 2 3 2 4" xfId="32659"/>
    <cellStyle name="RowTitles-Detail 3 2 2 3 2 4 2" xfId="32660"/>
    <cellStyle name="RowTitles-Detail 3 2 2 3 2 5" xfId="32661"/>
    <cellStyle name="RowTitles-Detail 3 2 2 3 2 5 2" xfId="32662"/>
    <cellStyle name="RowTitles-Detail 3 2 2 3 2 5 2 2" xfId="32663"/>
    <cellStyle name="RowTitles-Detail 3 2 2 3 2 5 3" xfId="32664"/>
    <cellStyle name="RowTitles-Detail 3 2 2 3 2 6" xfId="32665"/>
    <cellStyle name="RowTitles-Detail 3 2 2 3 2 6 2" xfId="32666"/>
    <cellStyle name="RowTitles-Detail 3 2 2 3 2 6 2 2" xfId="32667"/>
    <cellStyle name="RowTitles-Detail 3 2 2 3 2 7" xfId="32668"/>
    <cellStyle name="RowTitles-Detail 3 2 2 3 2 7 2" xfId="32669"/>
    <cellStyle name="RowTitles-Detail 3 2 2 3 2 8" xfId="32670"/>
    <cellStyle name="RowTitles-Detail 3 2 2 3 3" xfId="32671"/>
    <cellStyle name="RowTitles-Detail 3 2 2 3 3 2" xfId="32672"/>
    <cellStyle name="RowTitles-Detail 3 2 2 3 3 2 2" xfId="32673"/>
    <cellStyle name="RowTitles-Detail 3 2 2 3 3 2 2 2" xfId="32674"/>
    <cellStyle name="RowTitles-Detail 3 2 2 3 3 2 2 2 2" xfId="32675"/>
    <cellStyle name="RowTitles-Detail 3 2 2 3 3 2 2 3" xfId="32676"/>
    <cellStyle name="RowTitles-Detail 3 2 2 3 3 2 3" xfId="32677"/>
    <cellStyle name="RowTitles-Detail 3 2 2 3 3 2 3 2" xfId="32678"/>
    <cellStyle name="RowTitles-Detail 3 2 2 3 3 2 3 2 2" xfId="32679"/>
    <cellStyle name="RowTitles-Detail 3 2 2 3 3 2 4" xfId="32680"/>
    <cellStyle name="RowTitles-Detail 3 2 2 3 3 2 4 2" xfId="32681"/>
    <cellStyle name="RowTitles-Detail 3 2 2 3 3 2 5" xfId="32682"/>
    <cellStyle name="RowTitles-Detail 3 2 2 3 3 3" xfId="32683"/>
    <cellStyle name="RowTitles-Detail 3 2 2 3 3 3 2" xfId="32684"/>
    <cellStyle name="RowTitles-Detail 3 2 2 3 3 3 2 2" xfId="32685"/>
    <cellStyle name="RowTitles-Detail 3 2 2 3 3 3 2 2 2" xfId="32686"/>
    <cellStyle name="RowTitles-Detail 3 2 2 3 3 3 2 3" xfId="32687"/>
    <cellStyle name="RowTitles-Detail 3 2 2 3 3 3 3" xfId="32688"/>
    <cellStyle name="RowTitles-Detail 3 2 2 3 3 3 3 2" xfId="32689"/>
    <cellStyle name="RowTitles-Detail 3 2 2 3 3 3 3 2 2" xfId="32690"/>
    <cellStyle name="RowTitles-Detail 3 2 2 3 3 3 4" xfId="32691"/>
    <cellStyle name="RowTitles-Detail 3 2 2 3 3 3 4 2" xfId="32692"/>
    <cellStyle name="RowTitles-Detail 3 2 2 3 3 3 5" xfId="32693"/>
    <cellStyle name="RowTitles-Detail 3 2 2 3 3 4" xfId="32694"/>
    <cellStyle name="RowTitles-Detail 3 2 2 3 3 4 2" xfId="32695"/>
    <cellStyle name="RowTitles-Detail 3 2 2 3 3 5" xfId="32696"/>
    <cellStyle name="RowTitles-Detail 3 2 2 3 3 5 2" xfId="32697"/>
    <cellStyle name="RowTitles-Detail 3 2 2 3 3 5 2 2" xfId="32698"/>
    <cellStyle name="RowTitles-Detail 3 2 2 3 4" xfId="32699"/>
    <cellStyle name="RowTitles-Detail 3 2 2 3 4 2" xfId="32700"/>
    <cellStyle name="RowTitles-Detail 3 2 2 3 4 2 2" xfId="32701"/>
    <cellStyle name="RowTitles-Detail 3 2 2 3 4 2 2 2" xfId="32702"/>
    <cellStyle name="RowTitles-Detail 3 2 2 3 4 2 2 2 2" xfId="32703"/>
    <cellStyle name="RowTitles-Detail 3 2 2 3 4 2 2 3" xfId="32704"/>
    <cellStyle name="RowTitles-Detail 3 2 2 3 4 2 3" xfId="32705"/>
    <cellStyle name="RowTitles-Detail 3 2 2 3 4 2 3 2" xfId="32706"/>
    <cellStyle name="RowTitles-Detail 3 2 2 3 4 2 3 2 2" xfId="32707"/>
    <cellStyle name="RowTitles-Detail 3 2 2 3 4 2 4" xfId="32708"/>
    <cellStyle name="RowTitles-Detail 3 2 2 3 4 2 4 2" xfId="32709"/>
    <cellStyle name="RowTitles-Detail 3 2 2 3 4 2 5" xfId="32710"/>
    <cellStyle name="RowTitles-Detail 3 2 2 3 4 3" xfId="32711"/>
    <cellStyle name="RowTitles-Detail 3 2 2 3 4 3 2" xfId="32712"/>
    <cellStyle name="RowTitles-Detail 3 2 2 3 4 3 2 2" xfId="32713"/>
    <cellStyle name="RowTitles-Detail 3 2 2 3 4 3 2 2 2" xfId="32714"/>
    <cellStyle name="RowTitles-Detail 3 2 2 3 4 3 2 3" xfId="32715"/>
    <cellStyle name="RowTitles-Detail 3 2 2 3 4 3 3" xfId="32716"/>
    <cellStyle name="RowTitles-Detail 3 2 2 3 4 3 3 2" xfId="32717"/>
    <cellStyle name="RowTitles-Detail 3 2 2 3 4 3 3 2 2" xfId="32718"/>
    <cellStyle name="RowTitles-Detail 3 2 2 3 4 3 4" xfId="32719"/>
    <cellStyle name="RowTitles-Detail 3 2 2 3 4 3 4 2" xfId="32720"/>
    <cellStyle name="RowTitles-Detail 3 2 2 3 4 3 5" xfId="32721"/>
    <cellStyle name="RowTitles-Detail 3 2 2 3 4 4" xfId="32722"/>
    <cellStyle name="RowTitles-Detail 3 2 2 3 4 4 2" xfId="32723"/>
    <cellStyle name="RowTitles-Detail 3 2 2 3 4 4 2 2" xfId="32724"/>
    <cellStyle name="RowTitles-Detail 3 2 2 3 4 4 3" xfId="32725"/>
    <cellStyle name="RowTitles-Detail 3 2 2 3 4 5" xfId="32726"/>
    <cellStyle name="RowTitles-Detail 3 2 2 3 4 5 2" xfId="32727"/>
    <cellStyle name="RowTitles-Detail 3 2 2 3 4 5 2 2" xfId="32728"/>
    <cellStyle name="RowTitles-Detail 3 2 2 3 4 6" xfId="32729"/>
    <cellStyle name="RowTitles-Detail 3 2 2 3 4 6 2" xfId="32730"/>
    <cellStyle name="RowTitles-Detail 3 2 2 3 4 7" xfId="32731"/>
    <cellStyle name="RowTitles-Detail 3 2 2 3 5" xfId="32732"/>
    <cellStyle name="RowTitles-Detail 3 2 2 3 5 2" xfId="32733"/>
    <cellStyle name="RowTitles-Detail 3 2 2 3 5 2 2" xfId="32734"/>
    <cellStyle name="RowTitles-Detail 3 2 2 3 5 2 2 2" xfId="32735"/>
    <cellStyle name="RowTitles-Detail 3 2 2 3 5 2 2 2 2" xfId="32736"/>
    <cellStyle name="RowTitles-Detail 3 2 2 3 5 2 2 3" xfId="32737"/>
    <cellStyle name="RowTitles-Detail 3 2 2 3 5 2 3" xfId="32738"/>
    <cellStyle name="RowTitles-Detail 3 2 2 3 5 2 3 2" xfId="32739"/>
    <cellStyle name="RowTitles-Detail 3 2 2 3 5 2 3 2 2" xfId="32740"/>
    <cellStyle name="RowTitles-Detail 3 2 2 3 5 2 4" xfId="32741"/>
    <cellStyle name="RowTitles-Detail 3 2 2 3 5 2 4 2" xfId="32742"/>
    <cellStyle name="RowTitles-Detail 3 2 2 3 5 2 5" xfId="32743"/>
    <cellStyle name="RowTitles-Detail 3 2 2 3 5 3" xfId="32744"/>
    <cellStyle name="RowTitles-Detail 3 2 2 3 5 3 2" xfId="32745"/>
    <cellStyle name="RowTitles-Detail 3 2 2 3 5 3 2 2" xfId="32746"/>
    <cellStyle name="RowTitles-Detail 3 2 2 3 5 3 2 2 2" xfId="32747"/>
    <cellStyle name="RowTitles-Detail 3 2 2 3 5 3 2 3" xfId="32748"/>
    <cellStyle name="RowTitles-Detail 3 2 2 3 5 3 3" xfId="32749"/>
    <cellStyle name="RowTitles-Detail 3 2 2 3 5 3 3 2" xfId="32750"/>
    <cellStyle name="RowTitles-Detail 3 2 2 3 5 3 3 2 2" xfId="32751"/>
    <cellStyle name="RowTitles-Detail 3 2 2 3 5 3 4" xfId="32752"/>
    <cellStyle name="RowTitles-Detail 3 2 2 3 5 3 4 2" xfId="32753"/>
    <cellStyle name="RowTitles-Detail 3 2 2 3 5 3 5" xfId="32754"/>
    <cellStyle name="RowTitles-Detail 3 2 2 3 5 4" xfId="32755"/>
    <cellStyle name="RowTitles-Detail 3 2 2 3 5 4 2" xfId="32756"/>
    <cellStyle name="RowTitles-Detail 3 2 2 3 5 4 2 2" xfId="32757"/>
    <cellStyle name="RowTitles-Detail 3 2 2 3 5 4 3" xfId="32758"/>
    <cellStyle name="RowTitles-Detail 3 2 2 3 5 5" xfId="32759"/>
    <cellStyle name="RowTitles-Detail 3 2 2 3 5 5 2" xfId="32760"/>
    <cellStyle name="RowTitles-Detail 3 2 2 3 5 5 2 2" xfId="32761"/>
    <cellStyle name="RowTitles-Detail 3 2 2 3 5 6" xfId="32762"/>
    <cellStyle name="RowTitles-Detail 3 2 2 3 5 6 2" xfId="32763"/>
    <cellStyle name="RowTitles-Detail 3 2 2 3 5 7" xfId="32764"/>
    <cellStyle name="RowTitles-Detail 3 2 2 3 6" xfId="32765"/>
    <cellStyle name="RowTitles-Detail 3 2 2 3 6 2" xfId="32766"/>
    <cellStyle name="RowTitles-Detail 3 2 2 3 6 2 2" xfId="32767"/>
    <cellStyle name="RowTitles-Detail 3 2 2 3 6 2 2 2" xfId="32768"/>
    <cellStyle name="RowTitles-Detail 3 2 2 3 6 2 2 2 2" xfId="32769"/>
    <cellStyle name="RowTitles-Detail 3 2 2 3 6 2 2 3" xfId="32770"/>
    <cellStyle name="RowTitles-Detail 3 2 2 3 6 2 3" xfId="32771"/>
    <cellStyle name="RowTitles-Detail 3 2 2 3 6 2 3 2" xfId="32772"/>
    <cellStyle name="RowTitles-Detail 3 2 2 3 6 2 3 2 2" xfId="32773"/>
    <cellStyle name="RowTitles-Detail 3 2 2 3 6 2 4" xfId="32774"/>
    <cellStyle name="RowTitles-Detail 3 2 2 3 6 2 4 2" xfId="32775"/>
    <cellStyle name="RowTitles-Detail 3 2 2 3 6 2 5" xfId="32776"/>
    <cellStyle name="RowTitles-Detail 3 2 2 3 6 3" xfId="32777"/>
    <cellStyle name="RowTitles-Detail 3 2 2 3 6 3 2" xfId="32778"/>
    <cellStyle name="RowTitles-Detail 3 2 2 3 6 3 2 2" xfId="32779"/>
    <cellStyle name="RowTitles-Detail 3 2 2 3 6 3 2 2 2" xfId="32780"/>
    <cellStyle name="RowTitles-Detail 3 2 2 3 6 3 2 3" xfId="32781"/>
    <cellStyle name="RowTitles-Detail 3 2 2 3 6 3 3" xfId="32782"/>
    <cellStyle name="RowTitles-Detail 3 2 2 3 6 3 3 2" xfId="32783"/>
    <cellStyle name="RowTitles-Detail 3 2 2 3 6 3 3 2 2" xfId="32784"/>
    <cellStyle name="RowTitles-Detail 3 2 2 3 6 3 4" xfId="32785"/>
    <cellStyle name="RowTitles-Detail 3 2 2 3 6 3 4 2" xfId="32786"/>
    <cellStyle name="RowTitles-Detail 3 2 2 3 6 3 5" xfId="32787"/>
    <cellStyle name="RowTitles-Detail 3 2 2 3 6 4" xfId="32788"/>
    <cellStyle name="RowTitles-Detail 3 2 2 3 6 4 2" xfId="32789"/>
    <cellStyle name="RowTitles-Detail 3 2 2 3 6 4 2 2" xfId="32790"/>
    <cellStyle name="RowTitles-Detail 3 2 2 3 6 4 3" xfId="32791"/>
    <cellStyle name="RowTitles-Detail 3 2 2 3 6 5" xfId="32792"/>
    <cellStyle name="RowTitles-Detail 3 2 2 3 6 5 2" xfId="32793"/>
    <cellStyle name="RowTitles-Detail 3 2 2 3 6 5 2 2" xfId="32794"/>
    <cellStyle name="RowTitles-Detail 3 2 2 3 6 6" xfId="32795"/>
    <cellStyle name="RowTitles-Detail 3 2 2 3 6 6 2" xfId="32796"/>
    <cellStyle name="RowTitles-Detail 3 2 2 3 6 7" xfId="32797"/>
    <cellStyle name="RowTitles-Detail 3 2 2 3 7" xfId="32798"/>
    <cellStyle name="RowTitles-Detail 3 2 2 3 7 2" xfId="32799"/>
    <cellStyle name="RowTitles-Detail 3 2 2 3 7 2 2" xfId="32800"/>
    <cellStyle name="RowTitles-Detail 3 2 2 3 7 2 2 2" xfId="32801"/>
    <cellStyle name="RowTitles-Detail 3 2 2 3 7 2 3" xfId="32802"/>
    <cellStyle name="RowTitles-Detail 3 2 2 3 7 3" xfId="32803"/>
    <cellStyle name="RowTitles-Detail 3 2 2 3 7 3 2" xfId="32804"/>
    <cellStyle name="RowTitles-Detail 3 2 2 3 7 3 2 2" xfId="32805"/>
    <cellStyle name="RowTitles-Detail 3 2 2 3 7 4" xfId="32806"/>
    <cellStyle name="RowTitles-Detail 3 2 2 3 7 4 2" xfId="32807"/>
    <cellStyle name="RowTitles-Detail 3 2 2 3 7 5" xfId="32808"/>
    <cellStyle name="RowTitles-Detail 3 2 2 3 8" xfId="32809"/>
    <cellStyle name="RowTitles-Detail 3 2 2 3 8 2" xfId="32810"/>
    <cellStyle name="RowTitles-Detail 3 2 2 3 8 2 2" xfId="32811"/>
    <cellStyle name="RowTitles-Detail 3 2 2 3 8 2 2 2" xfId="32812"/>
    <cellStyle name="RowTitles-Detail 3 2 2 3 8 2 3" xfId="32813"/>
    <cellStyle name="RowTitles-Detail 3 2 2 3 8 3" xfId="32814"/>
    <cellStyle name="RowTitles-Detail 3 2 2 3 8 3 2" xfId="32815"/>
    <cellStyle name="RowTitles-Detail 3 2 2 3 8 3 2 2" xfId="32816"/>
    <cellStyle name="RowTitles-Detail 3 2 2 3 8 4" xfId="32817"/>
    <cellStyle name="RowTitles-Detail 3 2 2 3 8 4 2" xfId="32818"/>
    <cellStyle name="RowTitles-Detail 3 2 2 3 8 5" xfId="32819"/>
    <cellStyle name="RowTitles-Detail 3 2 2 3 9" xfId="32820"/>
    <cellStyle name="RowTitles-Detail 3 2 2 3 9 2" xfId="32821"/>
    <cellStyle name="RowTitles-Detail 3 2 2 3 9 2 2" xfId="32822"/>
    <cellStyle name="RowTitles-Detail 3 2 2 3_STUD aligned by INSTIT" xfId="32823"/>
    <cellStyle name="RowTitles-Detail 3 2 2 4" xfId="32824"/>
    <cellStyle name="RowTitles-Detail 3 2 2 4 2" xfId="32825"/>
    <cellStyle name="RowTitles-Detail 3 2 2 4 2 2" xfId="32826"/>
    <cellStyle name="RowTitles-Detail 3 2 2 4 2 2 2" xfId="32827"/>
    <cellStyle name="RowTitles-Detail 3 2 2 4 2 2 2 2" xfId="32828"/>
    <cellStyle name="RowTitles-Detail 3 2 2 4 2 2 2 2 2" xfId="32829"/>
    <cellStyle name="RowTitles-Detail 3 2 2 4 2 2 2 3" xfId="32830"/>
    <cellStyle name="RowTitles-Detail 3 2 2 4 2 2 3" xfId="32831"/>
    <cellStyle name="RowTitles-Detail 3 2 2 4 2 2 3 2" xfId="32832"/>
    <cellStyle name="RowTitles-Detail 3 2 2 4 2 2 3 2 2" xfId="32833"/>
    <cellStyle name="RowTitles-Detail 3 2 2 4 2 2 4" xfId="32834"/>
    <cellStyle name="RowTitles-Detail 3 2 2 4 2 2 4 2" xfId="32835"/>
    <cellStyle name="RowTitles-Detail 3 2 2 4 2 2 5" xfId="32836"/>
    <cellStyle name="RowTitles-Detail 3 2 2 4 2 3" xfId="32837"/>
    <cellStyle name="RowTitles-Detail 3 2 2 4 2 3 2" xfId="32838"/>
    <cellStyle name="RowTitles-Detail 3 2 2 4 2 3 2 2" xfId="32839"/>
    <cellStyle name="RowTitles-Detail 3 2 2 4 2 3 2 2 2" xfId="32840"/>
    <cellStyle name="RowTitles-Detail 3 2 2 4 2 3 2 3" xfId="32841"/>
    <cellStyle name="RowTitles-Detail 3 2 2 4 2 3 3" xfId="32842"/>
    <cellStyle name="RowTitles-Detail 3 2 2 4 2 3 3 2" xfId="32843"/>
    <cellStyle name="RowTitles-Detail 3 2 2 4 2 3 3 2 2" xfId="32844"/>
    <cellStyle name="RowTitles-Detail 3 2 2 4 2 3 4" xfId="32845"/>
    <cellStyle name="RowTitles-Detail 3 2 2 4 2 3 4 2" xfId="32846"/>
    <cellStyle name="RowTitles-Detail 3 2 2 4 2 3 5" xfId="32847"/>
    <cellStyle name="RowTitles-Detail 3 2 2 4 2 4" xfId="32848"/>
    <cellStyle name="RowTitles-Detail 3 2 2 4 2 4 2" xfId="32849"/>
    <cellStyle name="RowTitles-Detail 3 2 2 4 2 5" xfId="32850"/>
    <cellStyle name="RowTitles-Detail 3 2 2 4 2 5 2" xfId="32851"/>
    <cellStyle name="RowTitles-Detail 3 2 2 4 2 5 2 2" xfId="32852"/>
    <cellStyle name="RowTitles-Detail 3 2 2 4 2 5 3" xfId="32853"/>
    <cellStyle name="RowTitles-Detail 3 2 2 4 2 6" xfId="32854"/>
    <cellStyle name="RowTitles-Detail 3 2 2 4 2 6 2" xfId="32855"/>
    <cellStyle name="RowTitles-Detail 3 2 2 4 2 6 2 2" xfId="32856"/>
    <cellStyle name="RowTitles-Detail 3 2 2 4 3" xfId="32857"/>
    <cellStyle name="RowTitles-Detail 3 2 2 4 3 2" xfId="32858"/>
    <cellStyle name="RowTitles-Detail 3 2 2 4 3 2 2" xfId="32859"/>
    <cellStyle name="RowTitles-Detail 3 2 2 4 3 2 2 2" xfId="32860"/>
    <cellStyle name="RowTitles-Detail 3 2 2 4 3 2 2 2 2" xfId="32861"/>
    <cellStyle name="RowTitles-Detail 3 2 2 4 3 2 2 3" xfId="32862"/>
    <cellStyle name="RowTitles-Detail 3 2 2 4 3 2 3" xfId="32863"/>
    <cellStyle name="RowTitles-Detail 3 2 2 4 3 2 3 2" xfId="32864"/>
    <cellStyle name="RowTitles-Detail 3 2 2 4 3 2 3 2 2" xfId="32865"/>
    <cellStyle name="RowTitles-Detail 3 2 2 4 3 2 4" xfId="32866"/>
    <cellStyle name="RowTitles-Detail 3 2 2 4 3 2 4 2" xfId="32867"/>
    <cellStyle name="RowTitles-Detail 3 2 2 4 3 2 5" xfId="32868"/>
    <cellStyle name="RowTitles-Detail 3 2 2 4 3 3" xfId="32869"/>
    <cellStyle name="RowTitles-Detail 3 2 2 4 3 3 2" xfId="32870"/>
    <cellStyle name="RowTitles-Detail 3 2 2 4 3 3 2 2" xfId="32871"/>
    <cellStyle name="RowTitles-Detail 3 2 2 4 3 3 2 2 2" xfId="32872"/>
    <cellStyle name="RowTitles-Detail 3 2 2 4 3 3 2 3" xfId="32873"/>
    <cellStyle name="RowTitles-Detail 3 2 2 4 3 3 3" xfId="32874"/>
    <cellStyle name="RowTitles-Detail 3 2 2 4 3 3 3 2" xfId="32875"/>
    <cellStyle name="RowTitles-Detail 3 2 2 4 3 3 3 2 2" xfId="32876"/>
    <cellStyle name="RowTitles-Detail 3 2 2 4 3 3 4" xfId="32877"/>
    <cellStyle name="RowTitles-Detail 3 2 2 4 3 3 4 2" xfId="32878"/>
    <cellStyle name="RowTitles-Detail 3 2 2 4 3 3 5" xfId="32879"/>
    <cellStyle name="RowTitles-Detail 3 2 2 4 3 4" xfId="32880"/>
    <cellStyle name="RowTitles-Detail 3 2 2 4 3 4 2" xfId="32881"/>
    <cellStyle name="RowTitles-Detail 3 2 2 4 3 5" xfId="32882"/>
    <cellStyle name="RowTitles-Detail 3 2 2 4 3 5 2" xfId="32883"/>
    <cellStyle name="RowTitles-Detail 3 2 2 4 3 5 2 2" xfId="32884"/>
    <cellStyle name="RowTitles-Detail 3 2 2 4 3 6" xfId="32885"/>
    <cellStyle name="RowTitles-Detail 3 2 2 4 3 6 2" xfId="32886"/>
    <cellStyle name="RowTitles-Detail 3 2 2 4 3 7" xfId="32887"/>
    <cellStyle name="RowTitles-Detail 3 2 2 4 4" xfId="32888"/>
    <cellStyle name="RowTitles-Detail 3 2 2 4 4 2" xfId="32889"/>
    <cellStyle name="RowTitles-Detail 3 2 2 4 4 2 2" xfId="32890"/>
    <cellStyle name="RowTitles-Detail 3 2 2 4 4 2 2 2" xfId="32891"/>
    <cellStyle name="RowTitles-Detail 3 2 2 4 4 2 2 2 2" xfId="32892"/>
    <cellStyle name="RowTitles-Detail 3 2 2 4 4 2 2 3" xfId="32893"/>
    <cellStyle name="RowTitles-Detail 3 2 2 4 4 2 3" xfId="32894"/>
    <cellStyle name="RowTitles-Detail 3 2 2 4 4 2 3 2" xfId="32895"/>
    <cellStyle name="RowTitles-Detail 3 2 2 4 4 2 3 2 2" xfId="32896"/>
    <cellStyle name="RowTitles-Detail 3 2 2 4 4 2 4" xfId="32897"/>
    <cellStyle name="RowTitles-Detail 3 2 2 4 4 2 4 2" xfId="32898"/>
    <cellStyle name="RowTitles-Detail 3 2 2 4 4 2 5" xfId="32899"/>
    <cellStyle name="RowTitles-Detail 3 2 2 4 4 3" xfId="32900"/>
    <cellStyle name="RowTitles-Detail 3 2 2 4 4 3 2" xfId="32901"/>
    <cellStyle name="RowTitles-Detail 3 2 2 4 4 3 2 2" xfId="32902"/>
    <cellStyle name="RowTitles-Detail 3 2 2 4 4 3 2 2 2" xfId="32903"/>
    <cellStyle name="RowTitles-Detail 3 2 2 4 4 3 2 3" xfId="32904"/>
    <cellStyle name="RowTitles-Detail 3 2 2 4 4 3 3" xfId="32905"/>
    <cellStyle name="RowTitles-Detail 3 2 2 4 4 3 3 2" xfId="32906"/>
    <cellStyle name="RowTitles-Detail 3 2 2 4 4 3 3 2 2" xfId="32907"/>
    <cellStyle name="RowTitles-Detail 3 2 2 4 4 3 4" xfId="32908"/>
    <cellStyle name="RowTitles-Detail 3 2 2 4 4 3 4 2" xfId="32909"/>
    <cellStyle name="RowTitles-Detail 3 2 2 4 4 3 5" xfId="32910"/>
    <cellStyle name="RowTitles-Detail 3 2 2 4 4 4" xfId="32911"/>
    <cellStyle name="RowTitles-Detail 3 2 2 4 4 4 2" xfId="32912"/>
    <cellStyle name="RowTitles-Detail 3 2 2 4 4 5" xfId="32913"/>
    <cellStyle name="RowTitles-Detail 3 2 2 4 4 5 2" xfId="32914"/>
    <cellStyle name="RowTitles-Detail 3 2 2 4 4 5 2 2" xfId="32915"/>
    <cellStyle name="RowTitles-Detail 3 2 2 4 4 5 3" xfId="32916"/>
    <cellStyle name="RowTitles-Detail 3 2 2 4 4 6" xfId="32917"/>
    <cellStyle name="RowTitles-Detail 3 2 2 4 4 6 2" xfId="32918"/>
    <cellStyle name="RowTitles-Detail 3 2 2 4 4 6 2 2" xfId="32919"/>
    <cellStyle name="RowTitles-Detail 3 2 2 4 4 7" xfId="32920"/>
    <cellStyle name="RowTitles-Detail 3 2 2 4 4 7 2" xfId="32921"/>
    <cellStyle name="RowTitles-Detail 3 2 2 4 4 8" xfId="32922"/>
    <cellStyle name="RowTitles-Detail 3 2 2 4 5" xfId="32923"/>
    <cellStyle name="RowTitles-Detail 3 2 2 4 5 2" xfId="32924"/>
    <cellStyle name="RowTitles-Detail 3 2 2 4 5 2 2" xfId="32925"/>
    <cellStyle name="RowTitles-Detail 3 2 2 4 5 2 2 2" xfId="32926"/>
    <cellStyle name="RowTitles-Detail 3 2 2 4 5 2 2 2 2" xfId="32927"/>
    <cellStyle name="RowTitles-Detail 3 2 2 4 5 2 2 3" xfId="32928"/>
    <cellStyle name="RowTitles-Detail 3 2 2 4 5 2 3" xfId="32929"/>
    <cellStyle name="RowTitles-Detail 3 2 2 4 5 2 3 2" xfId="32930"/>
    <cellStyle name="RowTitles-Detail 3 2 2 4 5 2 3 2 2" xfId="32931"/>
    <cellStyle name="RowTitles-Detail 3 2 2 4 5 2 4" xfId="32932"/>
    <cellStyle name="RowTitles-Detail 3 2 2 4 5 2 4 2" xfId="32933"/>
    <cellStyle name="RowTitles-Detail 3 2 2 4 5 2 5" xfId="32934"/>
    <cellStyle name="RowTitles-Detail 3 2 2 4 5 3" xfId="32935"/>
    <cellStyle name="RowTitles-Detail 3 2 2 4 5 3 2" xfId="32936"/>
    <cellStyle name="RowTitles-Detail 3 2 2 4 5 3 2 2" xfId="32937"/>
    <cellStyle name="RowTitles-Detail 3 2 2 4 5 3 2 2 2" xfId="32938"/>
    <cellStyle name="RowTitles-Detail 3 2 2 4 5 3 2 3" xfId="32939"/>
    <cellStyle name="RowTitles-Detail 3 2 2 4 5 3 3" xfId="32940"/>
    <cellStyle name="RowTitles-Detail 3 2 2 4 5 3 3 2" xfId="32941"/>
    <cellStyle name="RowTitles-Detail 3 2 2 4 5 3 3 2 2" xfId="32942"/>
    <cellStyle name="RowTitles-Detail 3 2 2 4 5 3 4" xfId="32943"/>
    <cellStyle name="RowTitles-Detail 3 2 2 4 5 3 4 2" xfId="32944"/>
    <cellStyle name="RowTitles-Detail 3 2 2 4 5 3 5" xfId="32945"/>
    <cellStyle name="RowTitles-Detail 3 2 2 4 5 4" xfId="32946"/>
    <cellStyle name="RowTitles-Detail 3 2 2 4 5 4 2" xfId="32947"/>
    <cellStyle name="RowTitles-Detail 3 2 2 4 5 4 2 2" xfId="32948"/>
    <cellStyle name="RowTitles-Detail 3 2 2 4 5 4 3" xfId="32949"/>
    <cellStyle name="RowTitles-Detail 3 2 2 4 5 5" xfId="32950"/>
    <cellStyle name="RowTitles-Detail 3 2 2 4 5 5 2" xfId="32951"/>
    <cellStyle name="RowTitles-Detail 3 2 2 4 5 5 2 2" xfId="32952"/>
    <cellStyle name="RowTitles-Detail 3 2 2 4 5 6" xfId="32953"/>
    <cellStyle name="RowTitles-Detail 3 2 2 4 5 6 2" xfId="32954"/>
    <cellStyle name="RowTitles-Detail 3 2 2 4 5 7" xfId="32955"/>
    <cellStyle name="RowTitles-Detail 3 2 2 4 6" xfId="32956"/>
    <cellStyle name="RowTitles-Detail 3 2 2 4 6 2" xfId="32957"/>
    <cellStyle name="RowTitles-Detail 3 2 2 4 6 2 2" xfId="32958"/>
    <cellStyle name="RowTitles-Detail 3 2 2 4 6 2 2 2" xfId="32959"/>
    <cellStyle name="RowTitles-Detail 3 2 2 4 6 2 2 2 2" xfId="32960"/>
    <cellStyle name="RowTitles-Detail 3 2 2 4 6 2 2 3" xfId="32961"/>
    <cellStyle name="RowTitles-Detail 3 2 2 4 6 2 3" xfId="32962"/>
    <cellStyle name="RowTitles-Detail 3 2 2 4 6 2 3 2" xfId="32963"/>
    <cellStyle name="RowTitles-Detail 3 2 2 4 6 2 3 2 2" xfId="32964"/>
    <cellStyle name="RowTitles-Detail 3 2 2 4 6 2 4" xfId="32965"/>
    <cellStyle name="RowTitles-Detail 3 2 2 4 6 2 4 2" xfId="32966"/>
    <cellStyle name="RowTitles-Detail 3 2 2 4 6 2 5" xfId="32967"/>
    <cellStyle name="RowTitles-Detail 3 2 2 4 6 3" xfId="32968"/>
    <cellStyle name="RowTitles-Detail 3 2 2 4 6 3 2" xfId="32969"/>
    <cellStyle name="RowTitles-Detail 3 2 2 4 6 3 2 2" xfId="32970"/>
    <cellStyle name="RowTitles-Detail 3 2 2 4 6 3 2 2 2" xfId="32971"/>
    <cellStyle name="RowTitles-Detail 3 2 2 4 6 3 2 3" xfId="32972"/>
    <cellStyle name="RowTitles-Detail 3 2 2 4 6 3 3" xfId="32973"/>
    <cellStyle name="RowTitles-Detail 3 2 2 4 6 3 3 2" xfId="32974"/>
    <cellStyle name="RowTitles-Detail 3 2 2 4 6 3 3 2 2" xfId="32975"/>
    <cellStyle name="RowTitles-Detail 3 2 2 4 6 3 4" xfId="32976"/>
    <cellStyle name="RowTitles-Detail 3 2 2 4 6 3 4 2" xfId="32977"/>
    <cellStyle name="RowTitles-Detail 3 2 2 4 6 3 5" xfId="32978"/>
    <cellStyle name="RowTitles-Detail 3 2 2 4 6 4" xfId="32979"/>
    <cellStyle name="RowTitles-Detail 3 2 2 4 6 4 2" xfId="32980"/>
    <cellStyle name="RowTitles-Detail 3 2 2 4 6 4 2 2" xfId="32981"/>
    <cellStyle name="RowTitles-Detail 3 2 2 4 6 4 3" xfId="32982"/>
    <cellStyle name="RowTitles-Detail 3 2 2 4 6 5" xfId="32983"/>
    <cellStyle name="RowTitles-Detail 3 2 2 4 6 5 2" xfId="32984"/>
    <cellStyle name="RowTitles-Detail 3 2 2 4 6 5 2 2" xfId="32985"/>
    <cellStyle name="RowTitles-Detail 3 2 2 4 6 6" xfId="32986"/>
    <cellStyle name="RowTitles-Detail 3 2 2 4 6 6 2" xfId="32987"/>
    <cellStyle name="RowTitles-Detail 3 2 2 4 6 7" xfId="32988"/>
    <cellStyle name="RowTitles-Detail 3 2 2 4 7" xfId="32989"/>
    <cellStyle name="RowTitles-Detail 3 2 2 4 7 2" xfId="32990"/>
    <cellStyle name="RowTitles-Detail 3 2 2 4 7 2 2" xfId="32991"/>
    <cellStyle name="RowTitles-Detail 3 2 2 4 7 2 2 2" xfId="32992"/>
    <cellStyle name="RowTitles-Detail 3 2 2 4 7 2 3" xfId="32993"/>
    <cellStyle name="RowTitles-Detail 3 2 2 4 7 3" xfId="32994"/>
    <cellStyle name="RowTitles-Detail 3 2 2 4 7 3 2" xfId="32995"/>
    <cellStyle name="RowTitles-Detail 3 2 2 4 7 3 2 2" xfId="32996"/>
    <cellStyle name="RowTitles-Detail 3 2 2 4 7 4" xfId="32997"/>
    <cellStyle name="RowTitles-Detail 3 2 2 4 7 4 2" xfId="32998"/>
    <cellStyle name="RowTitles-Detail 3 2 2 4 7 5" xfId="32999"/>
    <cellStyle name="RowTitles-Detail 3 2 2 4 8" xfId="33000"/>
    <cellStyle name="RowTitles-Detail 3 2 2 4 8 2" xfId="33001"/>
    <cellStyle name="RowTitles-Detail 3 2 2 4 9" xfId="33002"/>
    <cellStyle name="RowTitles-Detail 3 2 2 4 9 2" xfId="33003"/>
    <cellStyle name="RowTitles-Detail 3 2 2 4 9 2 2" xfId="33004"/>
    <cellStyle name="RowTitles-Detail 3 2 2 4_STUD aligned by INSTIT" xfId="33005"/>
    <cellStyle name="RowTitles-Detail 3 2 2 5" xfId="33006"/>
    <cellStyle name="RowTitles-Detail 3 2 2 5 2" xfId="33007"/>
    <cellStyle name="RowTitles-Detail 3 2 2 5 2 2" xfId="33008"/>
    <cellStyle name="RowTitles-Detail 3 2 2 5 2 2 2" xfId="33009"/>
    <cellStyle name="RowTitles-Detail 3 2 2 5 2 2 2 2" xfId="33010"/>
    <cellStyle name="RowTitles-Detail 3 2 2 5 2 2 3" xfId="33011"/>
    <cellStyle name="RowTitles-Detail 3 2 2 5 2 3" xfId="33012"/>
    <cellStyle name="RowTitles-Detail 3 2 2 5 2 3 2" xfId="33013"/>
    <cellStyle name="RowTitles-Detail 3 2 2 5 2 3 2 2" xfId="33014"/>
    <cellStyle name="RowTitles-Detail 3 2 2 5 2 4" xfId="33015"/>
    <cellStyle name="RowTitles-Detail 3 2 2 5 2 4 2" xfId="33016"/>
    <cellStyle name="RowTitles-Detail 3 2 2 5 2 5" xfId="33017"/>
    <cellStyle name="RowTitles-Detail 3 2 2 5 3" xfId="33018"/>
    <cellStyle name="RowTitles-Detail 3 2 2 5 3 2" xfId="33019"/>
    <cellStyle name="RowTitles-Detail 3 2 2 5 3 2 2" xfId="33020"/>
    <cellStyle name="RowTitles-Detail 3 2 2 5 3 2 2 2" xfId="33021"/>
    <cellStyle name="RowTitles-Detail 3 2 2 5 3 2 3" xfId="33022"/>
    <cellStyle name="RowTitles-Detail 3 2 2 5 3 3" xfId="33023"/>
    <cellStyle name="RowTitles-Detail 3 2 2 5 3 3 2" xfId="33024"/>
    <cellStyle name="RowTitles-Detail 3 2 2 5 3 3 2 2" xfId="33025"/>
    <cellStyle name="RowTitles-Detail 3 2 2 5 3 4" xfId="33026"/>
    <cellStyle name="RowTitles-Detail 3 2 2 5 3 4 2" xfId="33027"/>
    <cellStyle name="RowTitles-Detail 3 2 2 5 3 5" xfId="33028"/>
    <cellStyle name="RowTitles-Detail 3 2 2 5 4" xfId="33029"/>
    <cellStyle name="RowTitles-Detail 3 2 2 5 4 2" xfId="33030"/>
    <cellStyle name="RowTitles-Detail 3 2 2 5 5" xfId="33031"/>
    <cellStyle name="RowTitles-Detail 3 2 2 5 5 2" xfId="33032"/>
    <cellStyle name="RowTitles-Detail 3 2 2 5 5 2 2" xfId="33033"/>
    <cellStyle name="RowTitles-Detail 3 2 2 5 5 3" xfId="33034"/>
    <cellStyle name="RowTitles-Detail 3 2 2 5 6" xfId="33035"/>
    <cellStyle name="RowTitles-Detail 3 2 2 5 6 2" xfId="33036"/>
    <cellStyle name="RowTitles-Detail 3 2 2 5 6 2 2" xfId="33037"/>
    <cellStyle name="RowTitles-Detail 3 2 2 6" xfId="33038"/>
    <cellStyle name="RowTitles-Detail 3 2 2 6 2" xfId="33039"/>
    <cellStyle name="RowTitles-Detail 3 2 2 6 2 2" xfId="33040"/>
    <cellStyle name="RowTitles-Detail 3 2 2 6 2 2 2" xfId="33041"/>
    <cellStyle name="RowTitles-Detail 3 2 2 6 2 2 2 2" xfId="33042"/>
    <cellStyle name="RowTitles-Detail 3 2 2 6 2 2 3" xfId="33043"/>
    <cellStyle name="RowTitles-Detail 3 2 2 6 2 3" xfId="33044"/>
    <cellStyle name="RowTitles-Detail 3 2 2 6 2 3 2" xfId="33045"/>
    <cellStyle name="RowTitles-Detail 3 2 2 6 2 3 2 2" xfId="33046"/>
    <cellStyle name="RowTitles-Detail 3 2 2 6 2 4" xfId="33047"/>
    <cellStyle name="RowTitles-Detail 3 2 2 6 2 4 2" xfId="33048"/>
    <cellStyle name="RowTitles-Detail 3 2 2 6 2 5" xfId="33049"/>
    <cellStyle name="RowTitles-Detail 3 2 2 6 3" xfId="33050"/>
    <cellStyle name="RowTitles-Detail 3 2 2 6 3 2" xfId="33051"/>
    <cellStyle name="RowTitles-Detail 3 2 2 6 3 2 2" xfId="33052"/>
    <cellStyle name="RowTitles-Detail 3 2 2 6 3 2 2 2" xfId="33053"/>
    <cellStyle name="RowTitles-Detail 3 2 2 6 3 2 3" xfId="33054"/>
    <cellStyle name="RowTitles-Detail 3 2 2 6 3 3" xfId="33055"/>
    <cellStyle name="RowTitles-Detail 3 2 2 6 3 3 2" xfId="33056"/>
    <cellStyle name="RowTitles-Detail 3 2 2 6 3 3 2 2" xfId="33057"/>
    <cellStyle name="RowTitles-Detail 3 2 2 6 3 4" xfId="33058"/>
    <cellStyle name="RowTitles-Detail 3 2 2 6 3 4 2" xfId="33059"/>
    <cellStyle name="RowTitles-Detail 3 2 2 6 3 5" xfId="33060"/>
    <cellStyle name="RowTitles-Detail 3 2 2 6 4" xfId="33061"/>
    <cellStyle name="RowTitles-Detail 3 2 2 6 4 2" xfId="33062"/>
    <cellStyle name="RowTitles-Detail 3 2 2 6 5" xfId="33063"/>
    <cellStyle name="RowTitles-Detail 3 2 2 6 5 2" xfId="33064"/>
    <cellStyle name="RowTitles-Detail 3 2 2 6 5 2 2" xfId="33065"/>
    <cellStyle name="RowTitles-Detail 3 2 2 6 6" xfId="33066"/>
    <cellStyle name="RowTitles-Detail 3 2 2 6 6 2" xfId="33067"/>
    <cellStyle name="RowTitles-Detail 3 2 2 6 7" xfId="33068"/>
    <cellStyle name="RowTitles-Detail 3 2 2 7" xfId="33069"/>
    <cellStyle name="RowTitles-Detail 3 2 2 7 2" xfId="33070"/>
    <cellStyle name="RowTitles-Detail 3 2 2 7 2 2" xfId="33071"/>
    <cellStyle name="RowTitles-Detail 3 2 2 7 2 2 2" xfId="33072"/>
    <cellStyle name="RowTitles-Detail 3 2 2 7 2 2 2 2" xfId="33073"/>
    <cellStyle name="RowTitles-Detail 3 2 2 7 2 2 3" xfId="33074"/>
    <cellStyle name="RowTitles-Detail 3 2 2 7 2 3" xfId="33075"/>
    <cellStyle name="RowTitles-Detail 3 2 2 7 2 3 2" xfId="33076"/>
    <cellStyle name="RowTitles-Detail 3 2 2 7 2 3 2 2" xfId="33077"/>
    <cellStyle name="RowTitles-Detail 3 2 2 7 2 4" xfId="33078"/>
    <cellStyle name="RowTitles-Detail 3 2 2 7 2 4 2" xfId="33079"/>
    <cellStyle name="RowTitles-Detail 3 2 2 7 2 5" xfId="33080"/>
    <cellStyle name="RowTitles-Detail 3 2 2 7 3" xfId="33081"/>
    <cellStyle name="RowTitles-Detail 3 2 2 7 3 2" xfId="33082"/>
    <cellStyle name="RowTitles-Detail 3 2 2 7 3 2 2" xfId="33083"/>
    <cellStyle name="RowTitles-Detail 3 2 2 7 3 2 2 2" xfId="33084"/>
    <cellStyle name="RowTitles-Detail 3 2 2 7 3 2 3" xfId="33085"/>
    <cellStyle name="RowTitles-Detail 3 2 2 7 3 3" xfId="33086"/>
    <cellStyle name="RowTitles-Detail 3 2 2 7 3 3 2" xfId="33087"/>
    <cellStyle name="RowTitles-Detail 3 2 2 7 3 3 2 2" xfId="33088"/>
    <cellStyle name="RowTitles-Detail 3 2 2 7 3 4" xfId="33089"/>
    <cellStyle name="RowTitles-Detail 3 2 2 7 3 4 2" xfId="33090"/>
    <cellStyle name="RowTitles-Detail 3 2 2 7 3 5" xfId="33091"/>
    <cellStyle name="RowTitles-Detail 3 2 2 7 4" xfId="33092"/>
    <cellStyle name="RowTitles-Detail 3 2 2 7 4 2" xfId="33093"/>
    <cellStyle name="RowTitles-Detail 3 2 2 7 5" xfId="33094"/>
    <cellStyle name="RowTitles-Detail 3 2 2 7 5 2" xfId="33095"/>
    <cellStyle name="RowTitles-Detail 3 2 2 7 5 2 2" xfId="33096"/>
    <cellStyle name="RowTitles-Detail 3 2 2 7 5 3" xfId="33097"/>
    <cellStyle name="RowTitles-Detail 3 2 2 7 6" xfId="33098"/>
    <cellStyle name="RowTitles-Detail 3 2 2 7 6 2" xfId="33099"/>
    <cellStyle name="RowTitles-Detail 3 2 2 7 6 2 2" xfId="33100"/>
    <cellStyle name="RowTitles-Detail 3 2 2 7 7" xfId="33101"/>
    <cellStyle name="RowTitles-Detail 3 2 2 7 7 2" xfId="33102"/>
    <cellStyle name="RowTitles-Detail 3 2 2 7 8" xfId="33103"/>
    <cellStyle name="RowTitles-Detail 3 2 2 8" xfId="33104"/>
    <cellStyle name="RowTitles-Detail 3 2 2 8 2" xfId="33105"/>
    <cellStyle name="RowTitles-Detail 3 2 2 8 2 2" xfId="33106"/>
    <cellStyle name="RowTitles-Detail 3 2 2 8 2 2 2" xfId="33107"/>
    <cellStyle name="RowTitles-Detail 3 2 2 8 2 2 2 2" xfId="33108"/>
    <cellStyle name="RowTitles-Detail 3 2 2 8 2 2 3" xfId="33109"/>
    <cellStyle name="RowTitles-Detail 3 2 2 8 2 3" xfId="33110"/>
    <cellStyle name="RowTitles-Detail 3 2 2 8 2 3 2" xfId="33111"/>
    <cellStyle name="RowTitles-Detail 3 2 2 8 2 3 2 2" xfId="33112"/>
    <cellStyle name="RowTitles-Detail 3 2 2 8 2 4" xfId="33113"/>
    <cellStyle name="RowTitles-Detail 3 2 2 8 2 4 2" xfId="33114"/>
    <cellStyle name="RowTitles-Detail 3 2 2 8 2 5" xfId="33115"/>
    <cellStyle name="RowTitles-Detail 3 2 2 8 3" xfId="33116"/>
    <cellStyle name="RowTitles-Detail 3 2 2 8 3 2" xfId="33117"/>
    <cellStyle name="RowTitles-Detail 3 2 2 8 3 2 2" xfId="33118"/>
    <cellStyle name="RowTitles-Detail 3 2 2 8 3 2 2 2" xfId="33119"/>
    <cellStyle name="RowTitles-Detail 3 2 2 8 3 2 3" xfId="33120"/>
    <cellStyle name="RowTitles-Detail 3 2 2 8 3 3" xfId="33121"/>
    <cellStyle name="RowTitles-Detail 3 2 2 8 3 3 2" xfId="33122"/>
    <cellStyle name="RowTitles-Detail 3 2 2 8 3 3 2 2" xfId="33123"/>
    <cellStyle name="RowTitles-Detail 3 2 2 8 3 4" xfId="33124"/>
    <cellStyle name="RowTitles-Detail 3 2 2 8 3 4 2" xfId="33125"/>
    <cellStyle name="RowTitles-Detail 3 2 2 8 3 5" xfId="33126"/>
    <cellStyle name="RowTitles-Detail 3 2 2 8 4" xfId="33127"/>
    <cellStyle name="RowTitles-Detail 3 2 2 8 4 2" xfId="33128"/>
    <cellStyle name="RowTitles-Detail 3 2 2 8 4 2 2" xfId="33129"/>
    <cellStyle name="RowTitles-Detail 3 2 2 8 4 3" xfId="33130"/>
    <cellStyle name="RowTitles-Detail 3 2 2 8 5" xfId="33131"/>
    <cellStyle name="RowTitles-Detail 3 2 2 8 5 2" xfId="33132"/>
    <cellStyle name="RowTitles-Detail 3 2 2 8 5 2 2" xfId="33133"/>
    <cellStyle name="RowTitles-Detail 3 2 2 8 6" xfId="33134"/>
    <cellStyle name="RowTitles-Detail 3 2 2 8 6 2" xfId="33135"/>
    <cellStyle name="RowTitles-Detail 3 2 2 8 7" xfId="33136"/>
    <cellStyle name="RowTitles-Detail 3 2 2 9" xfId="33137"/>
    <cellStyle name="RowTitles-Detail 3 2 2 9 2" xfId="33138"/>
    <cellStyle name="RowTitles-Detail 3 2 2 9 2 2" xfId="33139"/>
    <cellStyle name="RowTitles-Detail 3 2 2 9 2 2 2" xfId="33140"/>
    <cellStyle name="RowTitles-Detail 3 2 2 9 2 2 2 2" xfId="33141"/>
    <cellStyle name="RowTitles-Detail 3 2 2 9 2 2 3" xfId="33142"/>
    <cellStyle name="RowTitles-Detail 3 2 2 9 2 3" xfId="33143"/>
    <cellStyle name="RowTitles-Detail 3 2 2 9 2 3 2" xfId="33144"/>
    <cellStyle name="RowTitles-Detail 3 2 2 9 2 3 2 2" xfId="33145"/>
    <cellStyle name="RowTitles-Detail 3 2 2 9 2 4" xfId="33146"/>
    <cellStyle name="RowTitles-Detail 3 2 2 9 2 4 2" xfId="33147"/>
    <cellStyle name="RowTitles-Detail 3 2 2 9 2 5" xfId="33148"/>
    <cellStyle name="RowTitles-Detail 3 2 2 9 3" xfId="33149"/>
    <cellStyle name="RowTitles-Detail 3 2 2 9 3 2" xfId="33150"/>
    <cellStyle name="RowTitles-Detail 3 2 2 9 3 2 2" xfId="33151"/>
    <cellStyle name="RowTitles-Detail 3 2 2 9 3 2 2 2" xfId="33152"/>
    <cellStyle name="RowTitles-Detail 3 2 2 9 3 2 3" xfId="33153"/>
    <cellStyle name="RowTitles-Detail 3 2 2 9 3 3" xfId="33154"/>
    <cellStyle name="RowTitles-Detail 3 2 2 9 3 3 2" xfId="33155"/>
    <cellStyle name="RowTitles-Detail 3 2 2 9 3 3 2 2" xfId="33156"/>
    <cellStyle name="RowTitles-Detail 3 2 2 9 3 4" xfId="33157"/>
    <cellStyle name="RowTitles-Detail 3 2 2 9 3 4 2" xfId="33158"/>
    <cellStyle name="RowTitles-Detail 3 2 2 9 3 5" xfId="33159"/>
    <cellStyle name="RowTitles-Detail 3 2 2 9 4" xfId="33160"/>
    <cellStyle name="RowTitles-Detail 3 2 2 9 4 2" xfId="33161"/>
    <cellStyle name="RowTitles-Detail 3 2 2 9 4 2 2" xfId="33162"/>
    <cellStyle name="RowTitles-Detail 3 2 2 9 4 3" xfId="33163"/>
    <cellStyle name="RowTitles-Detail 3 2 2 9 5" xfId="33164"/>
    <cellStyle name="RowTitles-Detail 3 2 2 9 5 2" xfId="33165"/>
    <cellStyle name="RowTitles-Detail 3 2 2 9 5 2 2" xfId="33166"/>
    <cellStyle name="RowTitles-Detail 3 2 2 9 6" xfId="33167"/>
    <cellStyle name="RowTitles-Detail 3 2 2 9 6 2" xfId="33168"/>
    <cellStyle name="RowTitles-Detail 3 2 2 9 7" xfId="33169"/>
    <cellStyle name="RowTitles-Detail 3 2 2_STUD aligned by INSTIT" xfId="33170"/>
    <cellStyle name="RowTitles-Detail 3 2 3" xfId="33171"/>
    <cellStyle name="RowTitles-Detail 3 2 3 2" xfId="33172"/>
    <cellStyle name="RowTitles-Detail 3 2 3 2 2" xfId="33173"/>
    <cellStyle name="RowTitles-Detail 3 2 3 2 2 2" xfId="33174"/>
    <cellStyle name="RowTitles-Detail 3 2 3 2 2 2 2" xfId="33175"/>
    <cellStyle name="RowTitles-Detail 3 2 3 2 2 2 2 2" xfId="33176"/>
    <cellStyle name="RowTitles-Detail 3 2 3 2 2 2 3" xfId="33177"/>
    <cellStyle name="RowTitles-Detail 3 2 3 2 2 3" xfId="33178"/>
    <cellStyle name="RowTitles-Detail 3 2 3 2 2 3 2" xfId="33179"/>
    <cellStyle name="RowTitles-Detail 3 2 3 2 2 3 2 2" xfId="33180"/>
    <cellStyle name="RowTitles-Detail 3 2 3 2 2 4" xfId="33181"/>
    <cellStyle name="RowTitles-Detail 3 2 3 2 2 4 2" xfId="33182"/>
    <cellStyle name="RowTitles-Detail 3 2 3 2 2 5" xfId="33183"/>
    <cellStyle name="RowTitles-Detail 3 2 3 2 3" xfId="33184"/>
    <cellStyle name="RowTitles-Detail 3 2 3 2 3 2" xfId="33185"/>
    <cellStyle name="RowTitles-Detail 3 2 3 2 3 2 2" xfId="33186"/>
    <cellStyle name="RowTitles-Detail 3 2 3 2 3 2 2 2" xfId="33187"/>
    <cellStyle name="RowTitles-Detail 3 2 3 2 3 2 3" xfId="33188"/>
    <cellStyle name="RowTitles-Detail 3 2 3 2 3 3" xfId="33189"/>
    <cellStyle name="RowTitles-Detail 3 2 3 2 3 3 2" xfId="33190"/>
    <cellStyle name="RowTitles-Detail 3 2 3 2 3 3 2 2" xfId="33191"/>
    <cellStyle name="RowTitles-Detail 3 2 3 2 3 4" xfId="33192"/>
    <cellStyle name="RowTitles-Detail 3 2 3 2 3 4 2" xfId="33193"/>
    <cellStyle name="RowTitles-Detail 3 2 3 2 3 5" xfId="33194"/>
    <cellStyle name="RowTitles-Detail 3 2 3 2 4" xfId="33195"/>
    <cellStyle name="RowTitles-Detail 3 2 3 2 4 2" xfId="33196"/>
    <cellStyle name="RowTitles-Detail 3 2 3 2 5" xfId="33197"/>
    <cellStyle name="RowTitles-Detail 3 2 3 2 5 2" xfId="33198"/>
    <cellStyle name="RowTitles-Detail 3 2 3 2 5 2 2" xfId="33199"/>
    <cellStyle name="RowTitles-Detail 3 2 3 3" xfId="33200"/>
    <cellStyle name="RowTitles-Detail 3 2 3 3 2" xfId="33201"/>
    <cellStyle name="RowTitles-Detail 3 2 3 3 2 2" xfId="33202"/>
    <cellStyle name="RowTitles-Detail 3 2 3 3 2 2 2" xfId="33203"/>
    <cellStyle name="RowTitles-Detail 3 2 3 3 2 2 2 2" xfId="33204"/>
    <cellStyle name="RowTitles-Detail 3 2 3 3 2 2 3" xfId="33205"/>
    <cellStyle name="RowTitles-Detail 3 2 3 3 2 3" xfId="33206"/>
    <cellStyle name="RowTitles-Detail 3 2 3 3 2 3 2" xfId="33207"/>
    <cellStyle name="RowTitles-Detail 3 2 3 3 2 3 2 2" xfId="33208"/>
    <cellStyle name="RowTitles-Detail 3 2 3 3 2 4" xfId="33209"/>
    <cellStyle name="RowTitles-Detail 3 2 3 3 2 4 2" xfId="33210"/>
    <cellStyle name="RowTitles-Detail 3 2 3 3 2 5" xfId="33211"/>
    <cellStyle name="RowTitles-Detail 3 2 3 3 3" xfId="33212"/>
    <cellStyle name="RowTitles-Detail 3 2 3 3 3 2" xfId="33213"/>
    <cellStyle name="RowTitles-Detail 3 2 3 3 3 2 2" xfId="33214"/>
    <cellStyle name="RowTitles-Detail 3 2 3 3 3 2 2 2" xfId="33215"/>
    <cellStyle name="RowTitles-Detail 3 2 3 3 3 2 3" xfId="33216"/>
    <cellStyle name="RowTitles-Detail 3 2 3 3 3 3" xfId="33217"/>
    <cellStyle name="RowTitles-Detail 3 2 3 3 3 3 2" xfId="33218"/>
    <cellStyle name="RowTitles-Detail 3 2 3 3 3 3 2 2" xfId="33219"/>
    <cellStyle name="RowTitles-Detail 3 2 3 3 3 4" xfId="33220"/>
    <cellStyle name="RowTitles-Detail 3 2 3 3 3 4 2" xfId="33221"/>
    <cellStyle name="RowTitles-Detail 3 2 3 3 3 5" xfId="33222"/>
    <cellStyle name="RowTitles-Detail 3 2 3 3 4" xfId="33223"/>
    <cellStyle name="RowTitles-Detail 3 2 3 3 4 2" xfId="33224"/>
    <cellStyle name="RowTitles-Detail 3 2 3 3 5" xfId="33225"/>
    <cellStyle name="RowTitles-Detail 3 2 3 3 5 2" xfId="33226"/>
    <cellStyle name="RowTitles-Detail 3 2 3 3 5 2 2" xfId="33227"/>
    <cellStyle name="RowTitles-Detail 3 2 3 3 5 3" xfId="33228"/>
    <cellStyle name="RowTitles-Detail 3 2 3 3 6" xfId="33229"/>
    <cellStyle name="RowTitles-Detail 3 2 3 3 6 2" xfId="33230"/>
    <cellStyle name="RowTitles-Detail 3 2 3 3 6 2 2" xfId="33231"/>
    <cellStyle name="RowTitles-Detail 3 2 3 3 7" xfId="33232"/>
    <cellStyle name="RowTitles-Detail 3 2 3 3 7 2" xfId="33233"/>
    <cellStyle name="RowTitles-Detail 3 2 3 3 8" xfId="33234"/>
    <cellStyle name="RowTitles-Detail 3 2 3 4" xfId="33235"/>
    <cellStyle name="RowTitles-Detail 3 2 3 4 2" xfId="33236"/>
    <cellStyle name="RowTitles-Detail 3 2 3 4 2 2" xfId="33237"/>
    <cellStyle name="RowTitles-Detail 3 2 3 4 2 2 2" xfId="33238"/>
    <cellStyle name="RowTitles-Detail 3 2 3 4 2 2 2 2" xfId="33239"/>
    <cellStyle name="RowTitles-Detail 3 2 3 4 2 2 3" xfId="33240"/>
    <cellStyle name="RowTitles-Detail 3 2 3 4 2 3" xfId="33241"/>
    <cellStyle name="RowTitles-Detail 3 2 3 4 2 3 2" xfId="33242"/>
    <cellStyle name="RowTitles-Detail 3 2 3 4 2 3 2 2" xfId="33243"/>
    <cellStyle name="RowTitles-Detail 3 2 3 4 2 4" xfId="33244"/>
    <cellStyle name="RowTitles-Detail 3 2 3 4 2 4 2" xfId="33245"/>
    <cellStyle name="RowTitles-Detail 3 2 3 4 2 5" xfId="33246"/>
    <cellStyle name="RowTitles-Detail 3 2 3 4 3" xfId="33247"/>
    <cellStyle name="RowTitles-Detail 3 2 3 4 3 2" xfId="33248"/>
    <cellStyle name="RowTitles-Detail 3 2 3 4 3 2 2" xfId="33249"/>
    <cellStyle name="RowTitles-Detail 3 2 3 4 3 2 2 2" xfId="33250"/>
    <cellStyle name="RowTitles-Detail 3 2 3 4 3 2 3" xfId="33251"/>
    <cellStyle name="RowTitles-Detail 3 2 3 4 3 3" xfId="33252"/>
    <cellStyle name="RowTitles-Detail 3 2 3 4 3 3 2" xfId="33253"/>
    <cellStyle name="RowTitles-Detail 3 2 3 4 3 3 2 2" xfId="33254"/>
    <cellStyle name="RowTitles-Detail 3 2 3 4 3 4" xfId="33255"/>
    <cellStyle name="RowTitles-Detail 3 2 3 4 3 4 2" xfId="33256"/>
    <cellStyle name="RowTitles-Detail 3 2 3 4 3 5" xfId="33257"/>
    <cellStyle name="RowTitles-Detail 3 2 3 4 4" xfId="33258"/>
    <cellStyle name="RowTitles-Detail 3 2 3 4 4 2" xfId="33259"/>
    <cellStyle name="RowTitles-Detail 3 2 3 4 4 2 2" xfId="33260"/>
    <cellStyle name="RowTitles-Detail 3 2 3 4 4 3" xfId="33261"/>
    <cellStyle name="RowTitles-Detail 3 2 3 4 5" xfId="33262"/>
    <cellStyle name="RowTitles-Detail 3 2 3 4 5 2" xfId="33263"/>
    <cellStyle name="RowTitles-Detail 3 2 3 4 5 2 2" xfId="33264"/>
    <cellStyle name="RowTitles-Detail 3 2 3 4 6" xfId="33265"/>
    <cellStyle name="RowTitles-Detail 3 2 3 4 6 2" xfId="33266"/>
    <cellStyle name="RowTitles-Detail 3 2 3 4 7" xfId="33267"/>
    <cellStyle name="RowTitles-Detail 3 2 3 5" xfId="33268"/>
    <cellStyle name="RowTitles-Detail 3 2 3 5 2" xfId="33269"/>
    <cellStyle name="RowTitles-Detail 3 2 3 5 2 2" xfId="33270"/>
    <cellStyle name="RowTitles-Detail 3 2 3 5 2 2 2" xfId="33271"/>
    <cellStyle name="RowTitles-Detail 3 2 3 5 2 2 2 2" xfId="33272"/>
    <cellStyle name="RowTitles-Detail 3 2 3 5 2 2 3" xfId="33273"/>
    <cellStyle name="RowTitles-Detail 3 2 3 5 2 3" xfId="33274"/>
    <cellStyle name="RowTitles-Detail 3 2 3 5 2 3 2" xfId="33275"/>
    <cellStyle name="RowTitles-Detail 3 2 3 5 2 3 2 2" xfId="33276"/>
    <cellStyle name="RowTitles-Detail 3 2 3 5 2 4" xfId="33277"/>
    <cellStyle name="RowTitles-Detail 3 2 3 5 2 4 2" xfId="33278"/>
    <cellStyle name="RowTitles-Detail 3 2 3 5 2 5" xfId="33279"/>
    <cellStyle name="RowTitles-Detail 3 2 3 5 3" xfId="33280"/>
    <cellStyle name="RowTitles-Detail 3 2 3 5 3 2" xfId="33281"/>
    <cellStyle name="RowTitles-Detail 3 2 3 5 3 2 2" xfId="33282"/>
    <cellStyle name="RowTitles-Detail 3 2 3 5 3 2 2 2" xfId="33283"/>
    <cellStyle name="RowTitles-Detail 3 2 3 5 3 2 3" xfId="33284"/>
    <cellStyle name="RowTitles-Detail 3 2 3 5 3 3" xfId="33285"/>
    <cellStyle name="RowTitles-Detail 3 2 3 5 3 3 2" xfId="33286"/>
    <cellStyle name="RowTitles-Detail 3 2 3 5 3 3 2 2" xfId="33287"/>
    <cellStyle name="RowTitles-Detail 3 2 3 5 3 4" xfId="33288"/>
    <cellStyle name="RowTitles-Detail 3 2 3 5 3 4 2" xfId="33289"/>
    <cellStyle name="RowTitles-Detail 3 2 3 5 3 5" xfId="33290"/>
    <cellStyle name="RowTitles-Detail 3 2 3 5 4" xfId="33291"/>
    <cellStyle name="RowTitles-Detail 3 2 3 5 4 2" xfId="33292"/>
    <cellStyle name="RowTitles-Detail 3 2 3 5 4 2 2" xfId="33293"/>
    <cellStyle name="RowTitles-Detail 3 2 3 5 4 3" xfId="33294"/>
    <cellStyle name="RowTitles-Detail 3 2 3 5 5" xfId="33295"/>
    <cellStyle name="RowTitles-Detail 3 2 3 5 5 2" xfId="33296"/>
    <cellStyle name="RowTitles-Detail 3 2 3 5 5 2 2" xfId="33297"/>
    <cellStyle name="RowTitles-Detail 3 2 3 5 6" xfId="33298"/>
    <cellStyle name="RowTitles-Detail 3 2 3 5 6 2" xfId="33299"/>
    <cellStyle name="RowTitles-Detail 3 2 3 5 7" xfId="33300"/>
    <cellStyle name="RowTitles-Detail 3 2 3 6" xfId="33301"/>
    <cellStyle name="RowTitles-Detail 3 2 3 6 2" xfId="33302"/>
    <cellStyle name="RowTitles-Detail 3 2 3 6 2 2" xfId="33303"/>
    <cellStyle name="RowTitles-Detail 3 2 3 6 2 2 2" xfId="33304"/>
    <cellStyle name="RowTitles-Detail 3 2 3 6 2 2 2 2" xfId="33305"/>
    <cellStyle name="RowTitles-Detail 3 2 3 6 2 2 3" xfId="33306"/>
    <cellStyle name="RowTitles-Detail 3 2 3 6 2 3" xfId="33307"/>
    <cellStyle name="RowTitles-Detail 3 2 3 6 2 3 2" xfId="33308"/>
    <cellStyle name="RowTitles-Detail 3 2 3 6 2 3 2 2" xfId="33309"/>
    <cellStyle name="RowTitles-Detail 3 2 3 6 2 4" xfId="33310"/>
    <cellStyle name="RowTitles-Detail 3 2 3 6 2 4 2" xfId="33311"/>
    <cellStyle name="RowTitles-Detail 3 2 3 6 2 5" xfId="33312"/>
    <cellStyle name="RowTitles-Detail 3 2 3 6 3" xfId="33313"/>
    <cellStyle name="RowTitles-Detail 3 2 3 6 3 2" xfId="33314"/>
    <cellStyle name="RowTitles-Detail 3 2 3 6 3 2 2" xfId="33315"/>
    <cellStyle name="RowTitles-Detail 3 2 3 6 3 2 2 2" xfId="33316"/>
    <cellStyle name="RowTitles-Detail 3 2 3 6 3 2 3" xfId="33317"/>
    <cellStyle name="RowTitles-Detail 3 2 3 6 3 3" xfId="33318"/>
    <cellStyle name="RowTitles-Detail 3 2 3 6 3 3 2" xfId="33319"/>
    <cellStyle name="RowTitles-Detail 3 2 3 6 3 3 2 2" xfId="33320"/>
    <cellStyle name="RowTitles-Detail 3 2 3 6 3 4" xfId="33321"/>
    <cellStyle name="RowTitles-Detail 3 2 3 6 3 4 2" xfId="33322"/>
    <cellStyle name="RowTitles-Detail 3 2 3 6 3 5" xfId="33323"/>
    <cellStyle name="RowTitles-Detail 3 2 3 6 4" xfId="33324"/>
    <cellStyle name="RowTitles-Detail 3 2 3 6 4 2" xfId="33325"/>
    <cellStyle name="RowTitles-Detail 3 2 3 6 4 2 2" xfId="33326"/>
    <cellStyle name="RowTitles-Detail 3 2 3 6 4 3" xfId="33327"/>
    <cellStyle name="RowTitles-Detail 3 2 3 6 5" xfId="33328"/>
    <cellStyle name="RowTitles-Detail 3 2 3 6 5 2" xfId="33329"/>
    <cellStyle name="RowTitles-Detail 3 2 3 6 5 2 2" xfId="33330"/>
    <cellStyle name="RowTitles-Detail 3 2 3 6 6" xfId="33331"/>
    <cellStyle name="RowTitles-Detail 3 2 3 6 6 2" xfId="33332"/>
    <cellStyle name="RowTitles-Detail 3 2 3 6 7" xfId="33333"/>
    <cellStyle name="RowTitles-Detail 3 2 3 7" xfId="33334"/>
    <cellStyle name="RowTitles-Detail 3 2 3 7 2" xfId="33335"/>
    <cellStyle name="RowTitles-Detail 3 2 3 7 2 2" xfId="33336"/>
    <cellStyle name="RowTitles-Detail 3 2 3 7 2 2 2" xfId="33337"/>
    <cellStyle name="RowTitles-Detail 3 2 3 7 2 3" xfId="33338"/>
    <cellStyle name="RowTitles-Detail 3 2 3 7 3" xfId="33339"/>
    <cellStyle name="RowTitles-Detail 3 2 3 7 3 2" xfId="33340"/>
    <cellStyle name="RowTitles-Detail 3 2 3 7 3 2 2" xfId="33341"/>
    <cellStyle name="RowTitles-Detail 3 2 3 7 4" xfId="33342"/>
    <cellStyle name="RowTitles-Detail 3 2 3 7 4 2" xfId="33343"/>
    <cellStyle name="RowTitles-Detail 3 2 3 7 5" xfId="33344"/>
    <cellStyle name="RowTitles-Detail 3 2 3 8" xfId="33345"/>
    <cellStyle name="RowTitles-Detail 3 2 3 8 2" xfId="33346"/>
    <cellStyle name="RowTitles-Detail 3 2 3 9" xfId="33347"/>
    <cellStyle name="RowTitles-Detail 3 2 3 9 2" xfId="33348"/>
    <cellStyle name="RowTitles-Detail 3 2 3 9 2 2" xfId="33349"/>
    <cellStyle name="RowTitles-Detail 3 2 3_STUD aligned by INSTIT" xfId="33350"/>
    <cellStyle name="RowTitles-Detail 3 2 4" xfId="33351"/>
    <cellStyle name="RowTitles-Detail 3 2 4 2" xfId="33352"/>
    <cellStyle name="RowTitles-Detail 3 2 4 2 2" xfId="33353"/>
    <cellStyle name="RowTitles-Detail 3 2 4 2 2 2" xfId="33354"/>
    <cellStyle name="RowTitles-Detail 3 2 4 2 2 2 2" xfId="33355"/>
    <cellStyle name="RowTitles-Detail 3 2 4 2 2 2 2 2" xfId="33356"/>
    <cellStyle name="RowTitles-Detail 3 2 4 2 2 2 3" xfId="33357"/>
    <cellStyle name="RowTitles-Detail 3 2 4 2 2 3" xfId="33358"/>
    <cellStyle name="RowTitles-Detail 3 2 4 2 2 3 2" xfId="33359"/>
    <cellStyle name="RowTitles-Detail 3 2 4 2 2 3 2 2" xfId="33360"/>
    <cellStyle name="RowTitles-Detail 3 2 4 2 2 4" xfId="33361"/>
    <cellStyle name="RowTitles-Detail 3 2 4 2 2 4 2" xfId="33362"/>
    <cellStyle name="RowTitles-Detail 3 2 4 2 2 5" xfId="33363"/>
    <cellStyle name="RowTitles-Detail 3 2 4 2 3" xfId="33364"/>
    <cellStyle name="RowTitles-Detail 3 2 4 2 3 2" xfId="33365"/>
    <cellStyle name="RowTitles-Detail 3 2 4 2 3 2 2" xfId="33366"/>
    <cellStyle name="RowTitles-Detail 3 2 4 2 3 2 2 2" xfId="33367"/>
    <cellStyle name="RowTitles-Detail 3 2 4 2 3 2 3" xfId="33368"/>
    <cellStyle name="RowTitles-Detail 3 2 4 2 3 3" xfId="33369"/>
    <cellStyle name="RowTitles-Detail 3 2 4 2 3 3 2" xfId="33370"/>
    <cellStyle name="RowTitles-Detail 3 2 4 2 3 3 2 2" xfId="33371"/>
    <cellStyle name="RowTitles-Detail 3 2 4 2 3 4" xfId="33372"/>
    <cellStyle name="RowTitles-Detail 3 2 4 2 3 4 2" xfId="33373"/>
    <cellStyle name="RowTitles-Detail 3 2 4 2 3 5" xfId="33374"/>
    <cellStyle name="RowTitles-Detail 3 2 4 2 4" xfId="33375"/>
    <cellStyle name="RowTitles-Detail 3 2 4 2 4 2" xfId="33376"/>
    <cellStyle name="RowTitles-Detail 3 2 4 2 5" xfId="33377"/>
    <cellStyle name="RowTitles-Detail 3 2 4 2 5 2" xfId="33378"/>
    <cellStyle name="RowTitles-Detail 3 2 4 2 5 2 2" xfId="33379"/>
    <cellStyle name="RowTitles-Detail 3 2 4 2 5 3" xfId="33380"/>
    <cellStyle name="RowTitles-Detail 3 2 4 2 6" xfId="33381"/>
    <cellStyle name="RowTitles-Detail 3 2 4 2 6 2" xfId="33382"/>
    <cellStyle name="RowTitles-Detail 3 2 4 2 6 2 2" xfId="33383"/>
    <cellStyle name="RowTitles-Detail 3 2 4 2 7" xfId="33384"/>
    <cellStyle name="RowTitles-Detail 3 2 4 2 7 2" xfId="33385"/>
    <cellStyle name="RowTitles-Detail 3 2 4 2 8" xfId="33386"/>
    <cellStyle name="RowTitles-Detail 3 2 4 3" xfId="33387"/>
    <cellStyle name="RowTitles-Detail 3 2 4 3 2" xfId="33388"/>
    <cellStyle name="RowTitles-Detail 3 2 4 3 2 2" xfId="33389"/>
    <cellStyle name="RowTitles-Detail 3 2 4 3 2 2 2" xfId="33390"/>
    <cellStyle name="RowTitles-Detail 3 2 4 3 2 2 2 2" xfId="33391"/>
    <cellStyle name="RowTitles-Detail 3 2 4 3 2 2 3" xfId="33392"/>
    <cellStyle name="RowTitles-Detail 3 2 4 3 2 3" xfId="33393"/>
    <cellStyle name="RowTitles-Detail 3 2 4 3 2 3 2" xfId="33394"/>
    <cellStyle name="RowTitles-Detail 3 2 4 3 2 3 2 2" xfId="33395"/>
    <cellStyle name="RowTitles-Detail 3 2 4 3 2 4" xfId="33396"/>
    <cellStyle name="RowTitles-Detail 3 2 4 3 2 4 2" xfId="33397"/>
    <cellStyle name="RowTitles-Detail 3 2 4 3 2 5" xfId="33398"/>
    <cellStyle name="RowTitles-Detail 3 2 4 3 3" xfId="33399"/>
    <cellStyle name="RowTitles-Detail 3 2 4 3 3 2" xfId="33400"/>
    <cellStyle name="RowTitles-Detail 3 2 4 3 3 2 2" xfId="33401"/>
    <cellStyle name="RowTitles-Detail 3 2 4 3 3 2 2 2" xfId="33402"/>
    <cellStyle name="RowTitles-Detail 3 2 4 3 3 2 3" xfId="33403"/>
    <cellStyle name="RowTitles-Detail 3 2 4 3 3 3" xfId="33404"/>
    <cellStyle name="RowTitles-Detail 3 2 4 3 3 3 2" xfId="33405"/>
    <cellStyle name="RowTitles-Detail 3 2 4 3 3 3 2 2" xfId="33406"/>
    <cellStyle name="RowTitles-Detail 3 2 4 3 3 4" xfId="33407"/>
    <cellStyle name="RowTitles-Detail 3 2 4 3 3 4 2" xfId="33408"/>
    <cellStyle name="RowTitles-Detail 3 2 4 3 3 5" xfId="33409"/>
    <cellStyle name="RowTitles-Detail 3 2 4 3 4" xfId="33410"/>
    <cellStyle name="RowTitles-Detail 3 2 4 3 4 2" xfId="33411"/>
    <cellStyle name="RowTitles-Detail 3 2 4 3 5" xfId="33412"/>
    <cellStyle name="RowTitles-Detail 3 2 4 3 5 2" xfId="33413"/>
    <cellStyle name="RowTitles-Detail 3 2 4 3 5 2 2" xfId="33414"/>
    <cellStyle name="RowTitles-Detail 3 2 4 4" xfId="33415"/>
    <cellStyle name="RowTitles-Detail 3 2 4 4 2" xfId="33416"/>
    <cellStyle name="RowTitles-Detail 3 2 4 4 2 2" xfId="33417"/>
    <cellStyle name="RowTitles-Detail 3 2 4 4 2 2 2" xfId="33418"/>
    <cellStyle name="RowTitles-Detail 3 2 4 4 2 2 2 2" xfId="33419"/>
    <cellStyle name="RowTitles-Detail 3 2 4 4 2 2 3" xfId="33420"/>
    <cellStyle name="RowTitles-Detail 3 2 4 4 2 3" xfId="33421"/>
    <cellStyle name="RowTitles-Detail 3 2 4 4 2 3 2" xfId="33422"/>
    <cellStyle name="RowTitles-Detail 3 2 4 4 2 3 2 2" xfId="33423"/>
    <cellStyle name="RowTitles-Detail 3 2 4 4 2 4" xfId="33424"/>
    <cellStyle name="RowTitles-Detail 3 2 4 4 2 4 2" xfId="33425"/>
    <cellStyle name="RowTitles-Detail 3 2 4 4 2 5" xfId="33426"/>
    <cellStyle name="RowTitles-Detail 3 2 4 4 3" xfId="33427"/>
    <cellStyle name="RowTitles-Detail 3 2 4 4 3 2" xfId="33428"/>
    <cellStyle name="RowTitles-Detail 3 2 4 4 3 2 2" xfId="33429"/>
    <cellStyle name="RowTitles-Detail 3 2 4 4 3 2 2 2" xfId="33430"/>
    <cellStyle name="RowTitles-Detail 3 2 4 4 3 2 3" xfId="33431"/>
    <cellStyle name="RowTitles-Detail 3 2 4 4 3 3" xfId="33432"/>
    <cellStyle name="RowTitles-Detail 3 2 4 4 3 3 2" xfId="33433"/>
    <cellStyle name="RowTitles-Detail 3 2 4 4 3 3 2 2" xfId="33434"/>
    <cellStyle name="RowTitles-Detail 3 2 4 4 3 4" xfId="33435"/>
    <cellStyle name="RowTitles-Detail 3 2 4 4 3 4 2" xfId="33436"/>
    <cellStyle name="RowTitles-Detail 3 2 4 4 3 5" xfId="33437"/>
    <cellStyle name="RowTitles-Detail 3 2 4 4 4" xfId="33438"/>
    <cellStyle name="RowTitles-Detail 3 2 4 4 4 2" xfId="33439"/>
    <cellStyle name="RowTitles-Detail 3 2 4 4 4 2 2" xfId="33440"/>
    <cellStyle name="RowTitles-Detail 3 2 4 4 4 3" xfId="33441"/>
    <cellStyle name="RowTitles-Detail 3 2 4 4 5" xfId="33442"/>
    <cellStyle name="RowTitles-Detail 3 2 4 4 5 2" xfId="33443"/>
    <cellStyle name="RowTitles-Detail 3 2 4 4 5 2 2" xfId="33444"/>
    <cellStyle name="RowTitles-Detail 3 2 4 4 6" xfId="33445"/>
    <cellStyle name="RowTitles-Detail 3 2 4 4 6 2" xfId="33446"/>
    <cellStyle name="RowTitles-Detail 3 2 4 4 7" xfId="33447"/>
    <cellStyle name="RowTitles-Detail 3 2 4 5" xfId="33448"/>
    <cellStyle name="RowTitles-Detail 3 2 4 5 2" xfId="33449"/>
    <cellStyle name="RowTitles-Detail 3 2 4 5 2 2" xfId="33450"/>
    <cellStyle name="RowTitles-Detail 3 2 4 5 2 2 2" xfId="33451"/>
    <cellStyle name="RowTitles-Detail 3 2 4 5 2 2 2 2" xfId="33452"/>
    <cellStyle name="RowTitles-Detail 3 2 4 5 2 2 3" xfId="33453"/>
    <cellStyle name="RowTitles-Detail 3 2 4 5 2 3" xfId="33454"/>
    <cellStyle name="RowTitles-Detail 3 2 4 5 2 3 2" xfId="33455"/>
    <cellStyle name="RowTitles-Detail 3 2 4 5 2 3 2 2" xfId="33456"/>
    <cellStyle name="RowTitles-Detail 3 2 4 5 2 4" xfId="33457"/>
    <cellStyle name="RowTitles-Detail 3 2 4 5 2 4 2" xfId="33458"/>
    <cellStyle name="RowTitles-Detail 3 2 4 5 2 5" xfId="33459"/>
    <cellStyle name="RowTitles-Detail 3 2 4 5 3" xfId="33460"/>
    <cellStyle name="RowTitles-Detail 3 2 4 5 3 2" xfId="33461"/>
    <cellStyle name="RowTitles-Detail 3 2 4 5 3 2 2" xfId="33462"/>
    <cellStyle name="RowTitles-Detail 3 2 4 5 3 2 2 2" xfId="33463"/>
    <cellStyle name="RowTitles-Detail 3 2 4 5 3 2 3" xfId="33464"/>
    <cellStyle name="RowTitles-Detail 3 2 4 5 3 3" xfId="33465"/>
    <cellStyle name="RowTitles-Detail 3 2 4 5 3 3 2" xfId="33466"/>
    <cellStyle name="RowTitles-Detail 3 2 4 5 3 3 2 2" xfId="33467"/>
    <cellStyle name="RowTitles-Detail 3 2 4 5 3 4" xfId="33468"/>
    <cellStyle name="RowTitles-Detail 3 2 4 5 3 4 2" xfId="33469"/>
    <cellStyle name="RowTitles-Detail 3 2 4 5 3 5" xfId="33470"/>
    <cellStyle name="RowTitles-Detail 3 2 4 5 4" xfId="33471"/>
    <cellStyle name="RowTitles-Detail 3 2 4 5 4 2" xfId="33472"/>
    <cellStyle name="RowTitles-Detail 3 2 4 5 4 2 2" xfId="33473"/>
    <cellStyle name="RowTitles-Detail 3 2 4 5 4 3" xfId="33474"/>
    <cellStyle name="RowTitles-Detail 3 2 4 5 5" xfId="33475"/>
    <cellStyle name="RowTitles-Detail 3 2 4 5 5 2" xfId="33476"/>
    <cellStyle name="RowTitles-Detail 3 2 4 5 5 2 2" xfId="33477"/>
    <cellStyle name="RowTitles-Detail 3 2 4 5 6" xfId="33478"/>
    <cellStyle name="RowTitles-Detail 3 2 4 5 6 2" xfId="33479"/>
    <cellStyle name="RowTitles-Detail 3 2 4 5 7" xfId="33480"/>
    <cellStyle name="RowTitles-Detail 3 2 4 6" xfId="33481"/>
    <cellStyle name="RowTitles-Detail 3 2 4 6 2" xfId="33482"/>
    <cellStyle name="RowTitles-Detail 3 2 4 6 2 2" xfId="33483"/>
    <cellStyle name="RowTitles-Detail 3 2 4 6 2 2 2" xfId="33484"/>
    <cellStyle name="RowTitles-Detail 3 2 4 6 2 2 2 2" xfId="33485"/>
    <cellStyle name="RowTitles-Detail 3 2 4 6 2 2 3" xfId="33486"/>
    <cellStyle name="RowTitles-Detail 3 2 4 6 2 3" xfId="33487"/>
    <cellStyle name="RowTitles-Detail 3 2 4 6 2 3 2" xfId="33488"/>
    <cellStyle name="RowTitles-Detail 3 2 4 6 2 3 2 2" xfId="33489"/>
    <cellStyle name="RowTitles-Detail 3 2 4 6 2 4" xfId="33490"/>
    <cellStyle name="RowTitles-Detail 3 2 4 6 2 4 2" xfId="33491"/>
    <cellStyle name="RowTitles-Detail 3 2 4 6 2 5" xfId="33492"/>
    <cellStyle name="RowTitles-Detail 3 2 4 6 3" xfId="33493"/>
    <cellStyle name="RowTitles-Detail 3 2 4 6 3 2" xfId="33494"/>
    <cellStyle name="RowTitles-Detail 3 2 4 6 3 2 2" xfId="33495"/>
    <cellStyle name="RowTitles-Detail 3 2 4 6 3 2 2 2" xfId="33496"/>
    <cellStyle name="RowTitles-Detail 3 2 4 6 3 2 3" xfId="33497"/>
    <cellStyle name="RowTitles-Detail 3 2 4 6 3 3" xfId="33498"/>
    <cellStyle name="RowTitles-Detail 3 2 4 6 3 3 2" xfId="33499"/>
    <cellStyle name="RowTitles-Detail 3 2 4 6 3 3 2 2" xfId="33500"/>
    <cellStyle name="RowTitles-Detail 3 2 4 6 3 4" xfId="33501"/>
    <cellStyle name="RowTitles-Detail 3 2 4 6 3 4 2" xfId="33502"/>
    <cellStyle name="RowTitles-Detail 3 2 4 6 3 5" xfId="33503"/>
    <cellStyle name="RowTitles-Detail 3 2 4 6 4" xfId="33504"/>
    <cellStyle name="RowTitles-Detail 3 2 4 6 4 2" xfId="33505"/>
    <cellStyle name="RowTitles-Detail 3 2 4 6 4 2 2" xfId="33506"/>
    <cellStyle name="RowTitles-Detail 3 2 4 6 4 3" xfId="33507"/>
    <cellStyle name="RowTitles-Detail 3 2 4 6 5" xfId="33508"/>
    <cellStyle name="RowTitles-Detail 3 2 4 6 5 2" xfId="33509"/>
    <cellStyle name="RowTitles-Detail 3 2 4 6 5 2 2" xfId="33510"/>
    <cellStyle name="RowTitles-Detail 3 2 4 6 6" xfId="33511"/>
    <cellStyle name="RowTitles-Detail 3 2 4 6 6 2" xfId="33512"/>
    <cellStyle name="RowTitles-Detail 3 2 4 6 7" xfId="33513"/>
    <cellStyle name="RowTitles-Detail 3 2 4 7" xfId="33514"/>
    <cellStyle name="RowTitles-Detail 3 2 4 7 2" xfId="33515"/>
    <cellStyle name="RowTitles-Detail 3 2 4 7 2 2" xfId="33516"/>
    <cellStyle name="RowTitles-Detail 3 2 4 7 2 2 2" xfId="33517"/>
    <cellStyle name="RowTitles-Detail 3 2 4 7 2 3" xfId="33518"/>
    <cellStyle name="RowTitles-Detail 3 2 4 7 3" xfId="33519"/>
    <cellStyle name="RowTitles-Detail 3 2 4 7 3 2" xfId="33520"/>
    <cellStyle name="RowTitles-Detail 3 2 4 7 3 2 2" xfId="33521"/>
    <cellStyle name="RowTitles-Detail 3 2 4 7 4" xfId="33522"/>
    <cellStyle name="RowTitles-Detail 3 2 4 7 4 2" xfId="33523"/>
    <cellStyle name="RowTitles-Detail 3 2 4 7 5" xfId="33524"/>
    <cellStyle name="RowTitles-Detail 3 2 4 8" xfId="33525"/>
    <cellStyle name="RowTitles-Detail 3 2 4 8 2" xfId="33526"/>
    <cellStyle name="RowTitles-Detail 3 2 4 8 2 2" xfId="33527"/>
    <cellStyle name="RowTitles-Detail 3 2 4 8 2 2 2" xfId="33528"/>
    <cellStyle name="RowTitles-Detail 3 2 4 8 2 3" xfId="33529"/>
    <cellStyle name="RowTitles-Detail 3 2 4 8 3" xfId="33530"/>
    <cellStyle name="RowTitles-Detail 3 2 4 8 3 2" xfId="33531"/>
    <cellStyle name="RowTitles-Detail 3 2 4 8 3 2 2" xfId="33532"/>
    <cellStyle name="RowTitles-Detail 3 2 4 8 4" xfId="33533"/>
    <cellStyle name="RowTitles-Detail 3 2 4 8 4 2" xfId="33534"/>
    <cellStyle name="RowTitles-Detail 3 2 4 8 5" xfId="33535"/>
    <cellStyle name="RowTitles-Detail 3 2 4 9" xfId="33536"/>
    <cellStyle name="RowTitles-Detail 3 2 4 9 2" xfId="33537"/>
    <cellStyle name="RowTitles-Detail 3 2 4 9 2 2" xfId="33538"/>
    <cellStyle name="RowTitles-Detail 3 2 4_STUD aligned by INSTIT" xfId="33539"/>
    <cellStyle name="RowTitles-Detail 3 2 5" xfId="33540"/>
    <cellStyle name="RowTitles-Detail 3 2 5 2" xfId="33541"/>
    <cellStyle name="RowTitles-Detail 3 2 5 2 2" xfId="33542"/>
    <cellStyle name="RowTitles-Detail 3 2 5 2 2 2" xfId="33543"/>
    <cellStyle name="RowTitles-Detail 3 2 5 2 2 2 2" xfId="33544"/>
    <cellStyle name="RowTitles-Detail 3 2 5 2 2 2 2 2" xfId="33545"/>
    <cellStyle name="RowTitles-Detail 3 2 5 2 2 2 3" xfId="33546"/>
    <cellStyle name="RowTitles-Detail 3 2 5 2 2 3" xfId="33547"/>
    <cellStyle name="RowTitles-Detail 3 2 5 2 2 3 2" xfId="33548"/>
    <cellStyle name="RowTitles-Detail 3 2 5 2 2 3 2 2" xfId="33549"/>
    <cellStyle name="RowTitles-Detail 3 2 5 2 2 4" xfId="33550"/>
    <cellStyle name="RowTitles-Detail 3 2 5 2 2 4 2" xfId="33551"/>
    <cellStyle name="RowTitles-Detail 3 2 5 2 2 5" xfId="33552"/>
    <cellStyle name="RowTitles-Detail 3 2 5 2 3" xfId="33553"/>
    <cellStyle name="RowTitles-Detail 3 2 5 2 3 2" xfId="33554"/>
    <cellStyle name="RowTitles-Detail 3 2 5 2 3 2 2" xfId="33555"/>
    <cellStyle name="RowTitles-Detail 3 2 5 2 3 2 2 2" xfId="33556"/>
    <cellStyle name="RowTitles-Detail 3 2 5 2 3 2 3" xfId="33557"/>
    <cellStyle name="RowTitles-Detail 3 2 5 2 3 3" xfId="33558"/>
    <cellStyle name="RowTitles-Detail 3 2 5 2 3 3 2" xfId="33559"/>
    <cellStyle name="RowTitles-Detail 3 2 5 2 3 3 2 2" xfId="33560"/>
    <cellStyle name="RowTitles-Detail 3 2 5 2 3 4" xfId="33561"/>
    <cellStyle name="RowTitles-Detail 3 2 5 2 3 4 2" xfId="33562"/>
    <cellStyle name="RowTitles-Detail 3 2 5 2 3 5" xfId="33563"/>
    <cellStyle name="RowTitles-Detail 3 2 5 2 4" xfId="33564"/>
    <cellStyle name="RowTitles-Detail 3 2 5 2 4 2" xfId="33565"/>
    <cellStyle name="RowTitles-Detail 3 2 5 2 5" xfId="33566"/>
    <cellStyle name="RowTitles-Detail 3 2 5 2 5 2" xfId="33567"/>
    <cellStyle name="RowTitles-Detail 3 2 5 2 5 2 2" xfId="33568"/>
    <cellStyle name="RowTitles-Detail 3 2 5 2 5 3" xfId="33569"/>
    <cellStyle name="RowTitles-Detail 3 2 5 2 6" xfId="33570"/>
    <cellStyle name="RowTitles-Detail 3 2 5 2 6 2" xfId="33571"/>
    <cellStyle name="RowTitles-Detail 3 2 5 2 6 2 2" xfId="33572"/>
    <cellStyle name="RowTitles-Detail 3 2 5 3" xfId="33573"/>
    <cellStyle name="RowTitles-Detail 3 2 5 3 2" xfId="33574"/>
    <cellStyle name="RowTitles-Detail 3 2 5 3 2 2" xfId="33575"/>
    <cellStyle name="RowTitles-Detail 3 2 5 3 2 2 2" xfId="33576"/>
    <cellStyle name="RowTitles-Detail 3 2 5 3 2 2 2 2" xfId="33577"/>
    <cellStyle name="RowTitles-Detail 3 2 5 3 2 2 3" xfId="33578"/>
    <cellStyle name="RowTitles-Detail 3 2 5 3 2 3" xfId="33579"/>
    <cellStyle name="RowTitles-Detail 3 2 5 3 2 3 2" xfId="33580"/>
    <cellStyle name="RowTitles-Detail 3 2 5 3 2 3 2 2" xfId="33581"/>
    <cellStyle name="RowTitles-Detail 3 2 5 3 2 4" xfId="33582"/>
    <cellStyle name="RowTitles-Detail 3 2 5 3 2 4 2" xfId="33583"/>
    <cellStyle name="RowTitles-Detail 3 2 5 3 2 5" xfId="33584"/>
    <cellStyle name="RowTitles-Detail 3 2 5 3 3" xfId="33585"/>
    <cellStyle name="RowTitles-Detail 3 2 5 3 3 2" xfId="33586"/>
    <cellStyle name="RowTitles-Detail 3 2 5 3 3 2 2" xfId="33587"/>
    <cellStyle name="RowTitles-Detail 3 2 5 3 3 2 2 2" xfId="33588"/>
    <cellStyle name="RowTitles-Detail 3 2 5 3 3 2 3" xfId="33589"/>
    <cellStyle name="RowTitles-Detail 3 2 5 3 3 3" xfId="33590"/>
    <cellStyle name="RowTitles-Detail 3 2 5 3 3 3 2" xfId="33591"/>
    <cellStyle name="RowTitles-Detail 3 2 5 3 3 3 2 2" xfId="33592"/>
    <cellStyle name="RowTitles-Detail 3 2 5 3 3 4" xfId="33593"/>
    <cellStyle name="RowTitles-Detail 3 2 5 3 3 4 2" xfId="33594"/>
    <cellStyle name="RowTitles-Detail 3 2 5 3 3 5" xfId="33595"/>
    <cellStyle name="RowTitles-Detail 3 2 5 3 4" xfId="33596"/>
    <cellStyle name="RowTitles-Detail 3 2 5 3 4 2" xfId="33597"/>
    <cellStyle name="RowTitles-Detail 3 2 5 3 5" xfId="33598"/>
    <cellStyle name="RowTitles-Detail 3 2 5 3 5 2" xfId="33599"/>
    <cellStyle name="RowTitles-Detail 3 2 5 3 5 2 2" xfId="33600"/>
    <cellStyle name="RowTitles-Detail 3 2 5 3 6" xfId="33601"/>
    <cellStyle name="RowTitles-Detail 3 2 5 3 6 2" xfId="33602"/>
    <cellStyle name="RowTitles-Detail 3 2 5 3 7" xfId="33603"/>
    <cellStyle name="RowTitles-Detail 3 2 5 4" xfId="33604"/>
    <cellStyle name="RowTitles-Detail 3 2 5 4 2" xfId="33605"/>
    <cellStyle name="RowTitles-Detail 3 2 5 4 2 2" xfId="33606"/>
    <cellStyle name="RowTitles-Detail 3 2 5 4 2 2 2" xfId="33607"/>
    <cellStyle name="RowTitles-Detail 3 2 5 4 2 2 2 2" xfId="33608"/>
    <cellStyle name="RowTitles-Detail 3 2 5 4 2 2 3" xfId="33609"/>
    <cellStyle name="RowTitles-Detail 3 2 5 4 2 3" xfId="33610"/>
    <cellStyle name="RowTitles-Detail 3 2 5 4 2 3 2" xfId="33611"/>
    <cellStyle name="RowTitles-Detail 3 2 5 4 2 3 2 2" xfId="33612"/>
    <cellStyle name="RowTitles-Detail 3 2 5 4 2 4" xfId="33613"/>
    <cellStyle name="RowTitles-Detail 3 2 5 4 2 4 2" xfId="33614"/>
    <cellStyle name="RowTitles-Detail 3 2 5 4 2 5" xfId="33615"/>
    <cellStyle name="RowTitles-Detail 3 2 5 4 3" xfId="33616"/>
    <cellStyle name="RowTitles-Detail 3 2 5 4 3 2" xfId="33617"/>
    <cellStyle name="RowTitles-Detail 3 2 5 4 3 2 2" xfId="33618"/>
    <cellStyle name="RowTitles-Detail 3 2 5 4 3 2 2 2" xfId="33619"/>
    <cellStyle name="RowTitles-Detail 3 2 5 4 3 2 3" xfId="33620"/>
    <cellStyle name="RowTitles-Detail 3 2 5 4 3 3" xfId="33621"/>
    <cellStyle name="RowTitles-Detail 3 2 5 4 3 3 2" xfId="33622"/>
    <cellStyle name="RowTitles-Detail 3 2 5 4 3 3 2 2" xfId="33623"/>
    <cellStyle name="RowTitles-Detail 3 2 5 4 3 4" xfId="33624"/>
    <cellStyle name="RowTitles-Detail 3 2 5 4 3 4 2" xfId="33625"/>
    <cellStyle name="RowTitles-Detail 3 2 5 4 3 5" xfId="33626"/>
    <cellStyle name="RowTitles-Detail 3 2 5 4 4" xfId="33627"/>
    <cellStyle name="RowTitles-Detail 3 2 5 4 4 2" xfId="33628"/>
    <cellStyle name="RowTitles-Detail 3 2 5 4 5" xfId="33629"/>
    <cellStyle name="RowTitles-Detail 3 2 5 4 5 2" xfId="33630"/>
    <cellStyle name="RowTitles-Detail 3 2 5 4 5 2 2" xfId="33631"/>
    <cellStyle name="RowTitles-Detail 3 2 5 4 5 3" xfId="33632"/>
    <cellStyle name="RowTitles-Detail 3 2 5 4 6" xfId="33633"/>
    <cellStyle name="RowTitles-Detail 3 2 5 4 6 2" xfId="33634"/>
    <cellStyle name="RowTitles-Detail 3 2 5 4 6 2 2" xfId="33635"/>
    <cellStyle name="RowTitles-Detail 3 2 5 4 7" xfId="33636"/>
    <cellStyle name="RowTitles-Detail 3 2 5 4 7 2" xfId="33637"/>
    <cellStyle name="RowTitles-Detail 3 2 5 4 8" xfId="33638"/>
    <cellStyle name="RowTitles-Detail 3 2 5 5" xfId="33639"/>
    <cellStyle name="RowTitles-Detail 3 2 5 5 2" xfId="33640"/>
    <cellStyle name="RowTitles-Detail 3 2 5 5 2 2" xfId="33641"/>
    <cellStyle name="RowTitles-Detail 3 2 5 5 2 2 2" xfId="33642"/>
    <cellStyle name="RowTitles-Detail 3 2 5 5 2 2 2 2" xfId="33643"/>
    <cellStyle name="RowTitles-Detail 3 2 5 5 2 2 3" xfId="33644"/>
    <cellStyle name="RowTitles-Detail 3 2 5 5 2 3" xfId="33645"/>
    <cellStyle name="RowTitles-Detail 3 2 5 5 2 3 2" xfId="33646"/>
    <cellStyle name="RowTitles-Detail 3 2 5 5 2 3 2 2" xfId="33647"/>
    <cellStyle name="RowTitles-Detail 3 2 5 5 2 4" xfId="33648"/>
    <cellStyle name="RowTitles-Detail 3 2 5 5 2 4 2" xfId="33649"/>
    <cellStyle name="RowTitles-Detail 3 2 5 5 2 5" xfId="33650"/>
    <cellStyle name="RowTitles-Detail 3 2 5 5 3" xfId="33651"/>
    <cellStyle name="RowTitles-Detail 3 2 5 5 3 2" xfId="33652"/>
    <cellStyle name="RowTitles-Detail 3 2 5 5 3 2 2" xfId="33653"/>
    <cellStyle name="RowTitles-Detail 3 2 5 5 3 2 2 2" xfId="33654"/>
    <cellStyle name="RowTitles-Detail 3 2 5 5 3 2 3" xfId="33655"/>
    <cellStyle name="RowTitles-Detail 3 2 5 5 3 3" xfId="33656"/>
    <cellStyle name="RowTitles-Detail 3 2 5 5 3 3 2" xfId="33657"/>
    <cellStyle name="RowTitles-Detail 3 2 5 5 3 3 2 2" xfId="33658"/>
    <cellStyle name="RowTitles-Detail 3 2 5 5 3 4" xfId="33659"/>
    <cellStyle name="RowTitles-Detail 3 2 5 5 3 4 2" xfId="33660"/>
    <cellStyle name="RowTitles-Detail 3 2 5 5 3 5" xfId="33661"/>
    <cellStyle name="RowTitles-Detail 3 2 5 5 4" xfId="33662"/>
    <cellStyle name="RowTitles-Detail 3 2 5 5 4 2" xfId="33663"/>
    <cellStyle name="RowTitles-Detail 3 2 5 5 4 2 2" xfId="33664"/>
    <cellStyle name="RowTitles-Detail 3 2 5 5 4 3" xfId="33665"/>
    <cellStyle name="RowTitles-Detail 3 2 5 5 5" xfId="33666"/>
    <cellStyle name="RowTitles-Detail 3 2 5 5 5 2" xfId="33667"/>
    <cellStyle name="RowTitles-Detail 3 2 5 5 5 2 2" xfId="33668"/>
    <cellStyle name="RowTitles-Detail 3 2 5 5 6" xfId="33669"/>
    <cellStyle name="RowTitles-Detail 3 2 5 5 6 2" xfId="33670"/>
    <cellStyle name="RowTitles-Detail 3 2 5 5 7" xfId="33671"/>
    <cellStyle name="RowTitles-Detail 3 2 5 6" xfId="33672"/>
    <cellStyle name="RowTitles-Detail 3 2 5 6 2" xfId="33673"/>
    <cellStyle name="RowTitles-Detail 3 2 5 6 2 2" xfId="33674"/>
    <cellStyle name="RowTitles-Detail 3 2 5 6 2 2 2" xfId="33675"/>
    <cellStyle name="RowTitles-Detail 3 2 5 6 2 2 2 2" xfId="33676"/>
    <cellStyle name="RowTitles-Detail 3 2 5 6 2 2 3" xfId="33677"/>
    <cellStyle name="RowTitles-Detail 3 2 5 6 2 3" xfId="33678"/>
    <cellStyle name="RowTitles-Detail 3 2 5 6 2 3 2" xfId="33679"/>
    <cellStyle name="RowTitles-Detail 3 2 5 6 2 3 2 2" xfId="33680"/>
    <cellStyle name="RowTitles-Detail 3 2 5 6 2 4" xfId="33681"/>
    <cellStyle name="RowTitles-Detail 3 2 5 6 2 4 2" xfId="33682"/>
    <cellStyle name="RowTitles-Detail 3 2 5 6 2 5" xfId="33683"/>
    <cellStyle name="RowTitles-Detail 3 2 5 6 3" xfId="33684"/>
    <cellStyle name="RowTitles-Detail 3 2 5 6 3 2" xfId="33685"/>
    <cellStyle name="RowTitles-Detail 3 2 5 6 3 2 2" xfId="33686"/>
    <cellStyle name="RowTitles-Detail 3 2 5 6 3 2 2 2" xfId="33687"/>
    <cellStyle name="RowTitles-Detail 3 2 5 6 3 2 3" xfId="33688"/>
    <cellStyle name="RowTitles-Detail 3 2 5 6 3 3" xfId="33689"/>
    <cellStyle name="RowTitles-Detail 3 2 5 6 3 3 2" xfId="33690"/>
    <cellStyle name="RowTitles-Detail 3 2 5 6 3 3 2 2" xfId="33691"/>
    <cellStyle name="RowTitles-Detail 3 2 5 6 3 4" xfId="33692"/>
    <cellStyle name="RowTitles-Detail 3 2 5 6 3 4 2" xfId="33693"/>
    <cellStyle name="RowTitles-Detail 3 2 5 6 3 5" xfId="33694"/>
    <cellStyle name="RowTitles-Detail 3 2 5 6 4" xfId="33695"/>
    <cellStyle name="RowTitles-Detail 3 2 5 6 4 2" xfId="33696"/>
    <cellStyle name="RowTitles-Detail 3 2 5 6 4 2 2" xfId="33697"/>
    <cellStyle name="RowTitles-Detail 3 2 5 6 4 3" xfId="33698"/>
    <cellStyle name="RowTitles-Detail 3 2 5 6 5" xfId="33699"/>
    <cellStyle name="RowTitles-Detail 3 2 5 6 5 2" xfId="33700"/>
    <cellStyle name="RowTitles-Detail 3 2 5 6 5 2 2" xfId="33701"/>
    <cellStyle name="RowTitles-Detail 3 2 5 6 6" xfId="33702"/>
    <cellStyle name="RowTitles-Detail 3 2 5 6 6 2" xfId="33703"/>
    <cellStyle name="RowTitles-Detail 3 2 5 6 7" xfId="33704"/>
    <cellStyle name="RowTitles-Detail 3 2 5 7" xfId="33705"/>
    <cellStyle name="RowTitles-Detail 3 2 5 7 2" xfId="33706"/>
    <cellStyle name="RowTitles-Detail 3 2 5 7 2 2" xfId="33707"/>
    <cellStyle name="RowTitles-Detail 3 2 5 7 2 2 2" xfId="33708"/>
    <cellStyle name="RowTitles-Detail 3 2 5 7 2 3" xfId="33709"/>
    <cellStyle name="RowTitles-Detail 3 2 5 7 3" xfId="33710"/>
    <cellStyle name="RowTitles-Detail 3 2 5 7 3 2" xfId="33711"/>
    <cellStyle name="RowTitles-Detail 3 2 5 7 3 2 2" xfId="33712"/>
    <cellStyle name="RowTitles-Detail 3 2 5 7 4" xfId="33713"/>
    <cellStyle name="RowTitles-Detail 3 2 5 7 4 2" xfId="33714"/>
    <cellStyle name="RowTitles-Detail 3 2 5 7 5" xfId="33715"/>
    <cellStyle name="RowTitles-Detail 3 2 5 8" xfId="33716"/>
    <cellStyle name="RowTitles-Detail 3 2 5 8 2" xfId="33717"/>
    <cellStyle name="RowTitles-Detail 3 2 5 9" xfId="33718"/>
    <cellStyle name="RowTitles-Detail 3 2 5 9 2" xfId="33719"/>
    <cellStyle name="RowTitles-Detail 3 2 5 9 2 2" xfId="33720"/>
    <cellStyle name="RowTitles-Detail 3 2 5_STUD aligned by INSTIT" xfId="33721"/>
    <cellStyle name="RowTitles-Detail 3 2 6" xfId="33722"/>
    <cellStyle name="RowTitles-Detail 3 2 6 2" xfId="33723"/>
    <cellStyle name="RowTitles-Detail 3 2 6 2 2" xfId="33724"/>
    <cellStyle name="RowTitles-Detail 3 2 6 2 2 2" xfId="33725"/>
    <cellStyle name="RowTitles-Detail 3 2 6 2 2 2 2" xfId="33726"/>
    <cellStyle name="RowTitles-Detail 3 2 6 2 2 3" xfId="33727"/>
    <cellStyle name="RowTitles-Detail 3 2 6 2 3" xfId="33728"/>
    <cellStyle name="RowTitles-Detail 3 2 6 2 3 2" xfId="33729"/>
    <cellStyle name="RowTitles-Detail 3 2 6 2 3 2 2" xfId="33730"/>
    <cellStyle name="RowTitles-Detail 3 2 6 2 4" xfId="33731"/>
    <cellStyle name="RowTitles-Detail 3 2 6 2 4 2" xfId="33732"/>
    <cellStyle name="RowTitles-Detail 3 2 6 2 5" xfId="33733"/>
    <cellStyle name="RowTitles-Detail 3 2 6 3" xfId="33734"/>
    <cellStyle name="RowTitles-Detail 3 2 6 3 2" xfId="33735"/>
    <cellStyle name="RowTitles-Detail 3 2 6 3 2 2" xfId="33736"/>
    <cellStyle name="RowTitles-Detail 3 2 6 3 2 2 2" xfId="33737"/>
    <cellStyle name="RowTitles-Detail 3 2 6 3 2 3" xfId="33738"/>
    <cellStyle name="RowTitles-Detail 3 2 6 3 3" xfId="33739"/>
    <cellStyle name="RowTitles-Detail 3 2 6 3 3 2" xfId="33740"/>
    <cellStyle name="RowTitles-Detail 3 2 6 3 3 2 2" xfId="33741"/>
    <cellStyle name="RowTitles-Detail 3 2 6 3 4" xfId="33742"/>
    <cellStyle name="RowTitles-Detail 3 2 6 3 4 2" xfId="33743"/>
    <cellStyle name="RowTitles-Detail 3 2 6 3 5" xfId="33744"/>
    <cellStyle name="RowTitles-Detail 3 2 6 4" xfId="33745"/>
    <cellStyle name="RowTitles-Detail 3 2 6 4 2" xfId="33746"/>
    <cellStyle name="RowTitles-Detail 3 2 6 5" xfId="33747"/>
    <cellStyle name="RowTitles-Detail 3 2 6 5 2" xfId="33748"/>
    <cellStyle name="RowTitles-Detail 3 2 6 5 2 2" xfId="33749"/>
    <cellStyle name="RowTitles-Detail 3 2 6 5 3" xfId="33750"/>
    <cellStyle name="RowTitles-Detail 3 2 6 6" xfId="33751"/>
    <cellStyle name="RowTitles-Detail 3 2 6 6 2" xfId="33752"/>
    <cellStyle name="RowTitles-Detail 3 2 6 6 2 2" xfId="33753"/>
    <cellStyle name="RowTitles-Detail 3 2 7" xfId="33754"/>
    <cellStyle name="RowTitles-Detail 3 2 7 2" xfId="33755"/>
    <cellStyle name="RowTitles-Detail 3 2 7 2 2" xfId="33756"/>
    <cellStyle name="RowTitles-Detail 3 2 7 2 2 2" xfId="33757"/>
    <cellStyle name="RowTitles-Detail 3 2 7 2 2 2 2" xfId="33758"/>
    <cellStyle name="RowTitles-Detail 3 2 7 2 2 3" xfId="33759"/>
    <cellStyle name="RowTitles-Detail 3 2 7 2 3" xfId="33760"/>
    <cellStyle name="RowTitles-Detail 3 2 7 2 3 2" xfId="33761"/>
    <cellStyle name="RowTitles-Detail 3 2 7 2 3 2 2" xfId="33762"/>
    <cellStyle name="RowTitles-Detail 3 2 7 2 4" xfId="33763"/>
    <cellStyle name="RowTitles-Detail 3 2 7 2 4 2" xfId="33764"/>
    <cellStyle name="RowTitles-Detail 3 2 7 2 5" xfId="33765"/>
    <cellStyle name="RowTitles-Detail 3 2 7 3" xfId="33766"/>
    <cellStyle name="RowTitles-Detail 3 2 7 3 2" xfId="33767"/>
    <cellStyle name="RowTitles-Detail 3 2 7 3 2 2" xfId="33768"/>
    <cellStyle name="RowTitles-Detail 3 2 7 3 2 2 2" xfId="33769"/>
    <cellStyle name="RowTitles-Detail 3 2 7 3 2 3" xfId="33770"/>
    <cellStyle name="RowTitles-Detail 3 2 7 3 3" xfId="33771"/>
    <cellStyle name="RowTitles-Detail 3 2 7 3 3 2" xfId="33772"/>
    <cellStyle name="RowTitles-Detail 3 2 7 3 3 2 2" xfId="33773"/>
    <cellStyle name="RowTitles-Detail 3 2 7 3 4" xfId="33774"/>
    <cellStyle name="RowTitles-Detail 3 2 7 3 4 2" xfId="33775"/>
    <cellStyle name="RowTitles-Detail 3 2 7 3 5" xfId="33776"/>
    <cellStyle name="RowTitles-Detail 3 2 7 4" xfId="33777"/>
    <cellStyle name="RowTitles-Detail 3 2 7 4 2" xfId="33778"/>
    <cellStyle name="RowTitles-Detail 3 2 7 5" xfId="33779"/>
    <cellStyle name="RowTitles-Detail 3 2 7 5 2" xfId="33780"/>
    <cellStyle name="RowTitles-Detail 3 2 7 5 2 2" xfId="33781"/>
    <cellStyle name="RowTitles-Detail 3 2 7 6" xfId="33782"/>
    <cellStyle name="RowTitles-Detail 3 2 7 6 2" xfId="33783"/>
    <cellStyle name="RowTitles-Detail 3 2 7 7" xfId="33784"/>
    <cellStyle name="RowTitles-Detail 3 2 8" xfId="33785"/>
    <cellStyle name="RowTitles-Detail 3 2 8 2" xfId="33786"/>
    <cellStyle name="RowTitles-Detail 3 2 8 2 2" xfId="33787"/>
    <cellStyle name="RowTitles-Detail 3 2 8 2 2 2" xfId="33788"/>
    <cellStyle name="RowTitles-Detail 3 2 8 2 2 2 2" xfId="33789"/>
    <cellStyle name="RowTitles-Detail 3 2 8 2 2 3" xfId="33790"/>
    <cellStyle name="RowTitles-Detail 3 2 8 2 3" xfId="33791"/>
    <cellStyle name="RowTitles-Detail 3 2 8 2 3 2" xfId="33792"/>
    <cellStyle name="RowTitles-Detail 3 2 8 2 3 2 2" xfId="33793"/>
    <cellStyle name="RowTitles-Detail 3 2 8 2 4" xfId="33794"/>
    <cellStyle name="RowTitles-Detail 3 2 8 2 4 2" xfId="33795"/>
    <cellStyle name="RowTitles-Detail 3 2 8 2 5" xfId="33796"/>
    <cellStyle name="RowTitles-Detail 3 2 8 3" xfId="33797"/>
    <cellStyle name="RowTitles-Detail 3 2 8 3 2" xfId="33798"/>
    <cellStyle name="RowTitles-Detail 3 2 8 3 2 2" xfId="33799"/>
    <cellStyle name="RowTitles-Detail 3 2 8 3 2 2 2" xfId="33800"/>
    <cellStyle name="RowTitles-Detail 3 2 8 3 2 3" xfId="33801"/>
    <cellStyle name="RowTitles-Detail 3 2 8 3 3" xfId="33802"/>
    <cellStyle name="RowTitles-Detail 3 2 8 3 3 2" xfId="33803"/>
    <cellStyle name="RowTitles-Detail 3 2 8 3 3 2 2" xfId="33804"/>
    <cellStyle name="RowTitles-Detail 3 2 8 3 4" xfId="33805"/>
    <cellStyle name="RowTitles-Detail 3 2 8 3 4 2" xfId="33806"/>
    <cellStyle name="RowTitles-Detail 3 2 8 3 5" xfId="33807"/>
    <cellStyle name="RowTitles-Detail 3 2 8 4" xfId="33808"/>
    <cellStyle name="RowTitles-Detail 3 2 8 4 2" xfId="33809"/>
    <cellStyle name="RowTitles-Detail 3 2 8 5" xfId="33810"/>
    <cellStyle name="RowTitles-Detail 3 2 8 5 2" xfId="33811"/>
    <cellStyle name="RowTitles-Detail 3 2 8 5 2 2" xfId="33812"/>
    <cellStyle name="RowTitles-Detail 3 2 8 5 3" xfId="33813"/>
    <cellStyle name="RowTitles-Detail 3 2 8 6" xfId="33814"/>
    <cellStyle name="RowTitles-Detail 3 2 8 6 2" xfId="33815"/>
    <cellStyle name="RowTitles-Detail 3 2 8 6 2 2" xfId="33816"/>
    <cellStyle name="RowTitles-Detail 3 2 8 7" xfId="33817"/>
    <cellStyle name="RowTitles-Detail 3 2 8 7 2" xfId="33818"/>
    <cellStyle name="RowTitles-Detail 3 2 8 8" xfId="33819"/>
    <cellStyle name="RowTitles-Detail 3 2 9" xfId="33820"/>
    <cellStyle name="RowTitles-Detail 3 2 9 2" xfId="33821"/>
    <cellStyle name="RowTitles-Detail 3 2 9 2 2" xfId="33822"/>
    <cellStyle name="RowTitles-Detail 3 2 9 2 2 2" xfId="33823"/>
    <cellStyle name="RowTitles-Detail 3 2 9 2 2 2 2" xfId="33824"/>
    <cellStyle name="RowTitles-Detail 3 2 9 2 2 3" xfId="33825"/>
    <cellStyle name="RowTitles-Detail 3 2 9 2 3" xfId="33826"/>
    <cellStyle name="RowTitles-Detail 3 2 9 2 3 2" xfId="33827"/>
    <cellStyle name="RowTitles-Detail 3 2 9 2 3 2 2" xfId="33828"/>
    <cellStyle name="RowTitles-Detail 3 2 9 2 4" xfId="33829"/>
    <cellStyle name="RowTitles-Detail 3 2 9 2 4 2" xfId="33830"/>
    <cellStyle name="RowTitles-Detail 3 2 9 2 5" xfId="33831"/>
    <cellStyle name="RowTitles-Detail 3 2 9 3" xfId="33832"/>
    <cellStyle name="RowTitles-Detail 3 2 9 3 2" xfId="33833"/>
    <cellStyle name="RowTitles-Detail 3 2 9 3 2 2" xfId="33834"/>
    <cellStyle name="RowTitles-Detail 3 2 9 3 2 2 2" xfId="33835"/>
    <cellStyle name="RowTitles-Detail 3 2 9 3 2 3" xfId="33836"/>
    <cellStyle name="RowTitles-Detail 3 2 9 3 3" xfId="33837"/>
    <cellStyle name="RowTitles-Detail 3 2 9 3 3 2" xfId="33838"/>
    <cellStyle name="RowTitles-Detail 3 2 9 3 3 2 2" xfId="33839"/>
    <cellStyle name="RowTitles-Detail 3 2 9 3 4" xfId="33840"/>
    <cellStyle name="RowTitles-Detail 3 2 9 3 4 2" xfId="33841"/>
    <cellStyle name="RowTitles-Detail 3 2 9 3 5" xfId="33842"/>
    <cellStyle name="RowTitles-Detail 3 2 9 4" xfId="33843"/>
    <cellStyle name="RowTitles-Detail 3 2 9 4 2" xfId="33844"/>
    <cellStyle name="RowTitles-Detail 3 2 9 4 2 2" xfId="33845"/>
    <cellStyle name="RowTitles-Detail 3 2 9 4 3" xfId="33846"/>
    <cellStyle name="RowTitles-Detail 3 2 9 5" xfId="33847"/>
    <cellStyle name="RowTitles-Detail 3 2 9 5 2" xfId="33848"/>
    <cellStyle name="RowTitles-Detail 3 2 9 5 2 2" xfId="33849"/>
    <cellStyle name="RowTitles-Detail 3 2 9 6" xfId="33850"/>
    <cellStyle name="RowTitles-Detail 3 2 9 6 2" xfId="33851"/>
    <cellStyle name="RowTitles-Detail 3 2 9 7" xfId="33852"/>
    <cellStyle name="RowTitles-Detail 3 2_STUD aligned by INSTIT" xfId="33853"/>
    <cellStyle name="RowTitles-Detail 3 3" xfId="33854"/>
    <cellStyle name="RowTitles-Detail 3 3 10" xfId="33855"/>
    <cellStyle name="RowTitles-Detail 3 3 10 2" xfId="33856"/>
    <cellStyle name="RowTitles-Detail 3 3 10 2 2" xfId="33857"/>
    <cellStyle name="RowTitles-Detail 3 3 10 2 2 2" xfId="33858"/>
    <cellStyle name="RowTitles-Detail 3 3 10 2 3" xfId="33859"/>
    <cellStyle name="RowTitles-Detail 3 3 10 3" xfId="33860"/>
    <cellStyle name="RowTitles-Detail 3 3 10 3 2" xfId="33861"/>
    <cellStyle name="RowTitles-Detail 3 3 10 3 2 2" xfId="33862"/>
    <cellStyle name="RowTitles-Detail 3 3 10 4" xfId="33863"/>
    <cellStyle name="RowTitles-Detail 3 3 10 4 2" xfId="33864"/>
    <cellStyle name="RowTitles-Detail 3 3 10 5" xfId="33865"/>
    <cellStyle name="RowTitles-Detail 3 3 11" xfId="33866"/>
    <cellStyle name="RowTitles-Detail 3 3 11 2" xfId="33867"/>
    <cellStyle name="RowTitles-Detail 3 3 12" xfId="33868"/>
    <cellStyle name="RowTitles-Detail 3 3 12 2" xfId="33869"/>
    <cellStyle name="RowTitles-Detail 3 3 12 2 2" xfId="33870"/>
    <cellStyle name="RowTitles-Detail 3 3 2" xfId="33871"/>
    <cellStyle name="RowTitles-Detail 3 3 2 2" xfId="33872"/>
    <cellStyle name="RowTitles-Detail 3 3 2 2 2" xfId="33873"/>
    <cellStyle name="RowTitles-Detail 3 3 2 2 2 2" xfId="33874"/>
    <cellStyle name="RowTitles-Detail 3 3 2 2 2 2 2" xfId="33875"/>
    <cellStyle name="RowTitles-Detail 3 3 2 2 2 2 2 2" xfId="33876"/>
    <cellStyle name="RowTitles-Detail 3 3 2 2 2 2 3" xfId="33877"/>
    <cellStyle name="RowTitles-Detail 3 3 2 2 2 3" xfId="33878"/>
    <cellStyle name="RowTitles-Detail 3 3 2 2 2 3 2" xfId="33879"/>
    <cellStyle name="RowTitles-Detail 3 3 2 2 2 3 2 2" xfId="33880"/>
    <cellStyle name="RowTitles-Detail 3 3 2 2 2 4" xfId="33881"/>
    <cellStyle name="RowTitles-Detail 3 3 2 2 2 4 2" xfId="33882"/>
    <cellStyle name="RowTitles-Detail 3 3 2 2 2 5" xfId="33883"/>
    <cellStyle name="RowTitles-Detail 3 3 2 2 3" xfId="33884"/>
    <cellStyle name="RowTitles-Detail 3 3 2 2 3 2" xfId="33885"/>
    <cellStyle name="RowTitles-Detail 3 3 2 2 3 2 2" xfId="33886"/>
    <cellStyle name="RowTitles-Detail 3 3 2 2 3 2 2 2" xfId="33887"/>
    <cellStyle name="RowTitles-Detail 3 3 2 2 3 2 3" xfId="33888"/>
    <cellStyle name="RowTitles-Detail 3 3 2 2 3 3" xfId="33889"/>
    <cellStyle name="RowTitles-Detail 3 3 2 2 3 3 2" xfId="33890"/>
    <cellStyle name="RowTitles-Detail 3 3 2 2 3 3 2 2" xfId="33891"/>
    <cellStyle name="RowTitles-Detail 3 3 2 2 3 4" xfId="33892"/>
    <cellStyle name="RowTitles-Detail 3 3 2 2 3 4 2" xfId="33893"/>
    <cellStyle name="RowTitles-Detail 3 3 2 2 3 5" xfId="33894"/>
    <cellStyle name="RowTitles-Detail 3 3 2 2 4" xfId="33895"/>
    <cellStyle name="RowTitles-Detail 3 3 2 2 4 2" xfId="33896"/>
    <cellStyle name="RowTitles-Detail 3 3 2 2 5" xfId="33897"/>
    <cellStyle name="RowTitles-Detail 3 3 2 2 5 2" xfId="33898"/>
    <cellStyle name="RowTitles-Detail 3 3 2 2 5 2 2" xfId="33899"/>
    <cellStyle name="RowTitles-Detail 3 3 2 3" xfId="33900"/>
    <cellStyle name="RowTitles-Detail 3 3 2 3 2" xfId="33901"/>
    <cellStyle name="RowTitles-Detail 3 3 2 3 2 2" xfId="33902"/>
    <cellStyle name="RowTitles-Detail 3 3 2 3 2 2 2" xfId="33903"/>
    <cellStyle name="RowTitles-Detail 3 3 2 3 2 2 2 2" xfId="33904"/>
    <cellStyle name="RowTitles-Detail 3 3 2 3 2 2 3" xfId="33905"/>
    <cellStyle name="RowTitles-Detail 3 3 2 3 2 3" xfId="33906"/>
    <cellStyle name="RowTitles-Detail 3 3 2 3 2 3 2" xfId="33907"/>
    <cellStyle name="RowTitles-Detail 3 3 2 3 2 3 2 2" xfId="33908"/>
    <cellStyle name="RowTitles-Detail 3 3 2 3 2 4" xfId="33909"/>
    <cellStyle name="RowTitles-Detail 3 3 2 3 2 4 2" xfId="33910"/>
    <cellStyle name="RowTitles-Detail 3 3 2 3 2 5" xfId="33911"/>
    <cellStyle name="RowTitles-Detail 3 3 2 3 3" xfId="33912"/>
    <cellStyle name="RowTitles-Detail 3 3 2 3 3 2" xfId="33913"/>
    <cellStyle name="RowTitles-Detail 3 3 2 3 3 2 2" xfId="33914"/>
    <cellStyle name="RowTitles-Detail 3 3 2 3 3 2 2 2" xfId="33915"/>
    <cellStyle name="RowTitles-Detail 3 3 2 3 3 2 3" xfId="33916"/>
    <cellStyle name="RowTitles-Detail 3 3 2 3 3 3" xfId="33917"/>
    <cellStyle name="RowTitles-Detail 3 3 2 3 3 3 2" xfId="33918"/>
    <cellStyle name="RowTitles-Detail 3 3 2 3 3 3 2 2" xfId="33919"/>
    <cellStyle name="RowTitles-Detail 3 3 2 3 3 4" xfId="33920"/>
    <cellStyle name="RowTitles-Detail 3 3 2 3 3 4 2" xfId="33921"/>
    <cellStyle name="RowTitles-Detail 3 3 2 3 3 5" xfId="33922"/>
    <cellStyle name="RowTitles-Detail 3 3 2 3 4" xfId="33923"/>
    <cellStyle name="RowTitles-Detail 3 3 2 3 4 2" xfId="33924"/>
    <cellStyle name="RowTitles-Detail 3 3 2 3 5" xfId="33925"/>
    <cellStyle name="RowTitles-Detail 3 3 2 3 5 2" xfId="33926"/>
    <cellStyle name="RowTitles-Detail 3 3 2 3 5 2 2" xfId="33927"/>
    <cellStyle name="RowTitles-Detail 3 3 2 3 5 3" xfId="33928"/>
    <cellStyle name="RowTitles-Detail 3 3 2 3 6" xfId="33929"/>
    <cellStyle name="RowTitles-Detail 3 3 2 3 6 2" xfId="33930"/>
    <cellStyle name="RowTitles-Detail 3 3 2 3 6 2 2" xfId="33931"/>
    <cellStyle name="RowTitles-Detail 3 3 2 3 7" xfId="33932"/>
    <cellStyle name="RowTitles-Detail 3 3 2 3 7 2" xfId="33933"/>
    <cellStyle name="RowTitles-Detail 3 3 2 3 8" xfId="33934"/>
    <cellStyle name="RowTitles-Detail 3 3 2 4" xfId="33935"/>
    <cellStyle name="RowTitles-Detail 3 3 2 4 2" xfId="33936"/>
    <cellStyle name="RowTitles-Detail 3 3 2 4 2 2" xfId="33937"/>
    <cellStyle name="RowTitles-Detail 3 3 2 4 2 2 2" xfId="33938"/>
    <cellStyle name="RowTitles-Detail 3 3 2 4 2 2 2 2" xfId="33939"/>
    <cellStyle name="RowTitles-Detail 3 3 2 4 2 2 3" xfId="33940"/>
    <cellStyle name="RowTitles-Detail 3 3 2 4 2 3" xfId="33941"/>
    <cellStyle name="RowTitles-Detail 3 3 2 4 2 3 2" xfId="33942"/>
    <cellStyle name="RowTitles-Detail 3 3 2 4 2 3 2 2" xfId="33943"/>
    <cellStyle name="RowTitles-Detail 3 3 2 4 2 4" xfId="33944"/>
    <cellStyle name="RowTitles-Detail 3 3 2 4 2 4 2" xfId="33945"/>
    <cellStyle name="RowTitles-Detail 3 3 2 4 2 5" xfId="33946"/>
    <cellStyle name="RowTitles-Detail 3 3 2 4 3" xfId="33947"/>
    <cellStyle name="RowTitles-Detail 3 3 2 4 3 2" xfId="33948"/>
    <cellStyle name="RowTitles-Detail 3 3 2 4 3 2 2" xfId="33949"/>
    <cellStyle name="RowTitles-Detail 3 3 2 4 3 2 2 2" xfId="33950"/>
    <cellStyle name="RowTitles-Detail 3 3 2 4 3 2 3" xfId="33951"/>
    <cellStyle name="RowTitles-Detail 3 3 2 4 3 3" xfId="33952"/>
    <cellStyle name="RowTitles-Detail 3 3 2 4 3 3 2" xfId="33953"/>
    <cellStyle name="RowTitles-Detail 3 3 2 4 3 3 2 2" xfId="33954"/>
    <cellStyle name="RowTitles-Detail 3 3 2 4 3 4" xfId="33955"/>
    <cellStyle name="RowTitles-Detail 3 3 2 4 3 4 2" xfId="33956"/>
    <cellStyle name="RowTitles-Detail 3 3 2 4 3 5" xfId="33957"/>
    <cellStyle name="RowTitles-Detail 3 3 2 4 4" xfId="33958"/>
    <cellStyle name="RowTitles-Detail 3 3 2 4 4 2" xfId="33959"/>
    <cellStyle name="RowTitles-Detail 3 3 2 4 4 2 2" xfId="33960"/>
    <cellStyle name="RowTitles-Detail 3 3 2 4 4 3" xfId="33961"/>
    <cellStyle name="RowTitles-Detail 3 3 2 4 5" xfId="33962"/>
    <cellStyle name="RowTitles-Detail 3 3 2 4 5 2" xfId="33963"/>
    <cellStyle name="RowTitles-Detail 3 3 2 4 5 2 2" xfId="33964"/>
    <cellStyle name="RowTitles-Detail 3 3 2 4 6" xfId="33965"/>
    <cellStyle name="RowTitles-Detail 3 3 2 4 6 2" xfId="33966"/>
    <cellStyle name="RowTitles-Detail 3 3 2 4 7" xfId="33967"/>
    <cellStyle name="RowTitles-Detail 3 3 2 5" xfId="33968"/>
    <cellStyle name="RowTitles-Detail 3 3 2 5 2" xfId="33969"/>
    <cellStyle name="RowTitles-Detail 3 3 2 5 2 2" xfId="33970"/>
    <cellStyle name="RowTitles-Detail 3 3 2 5 2 2 2" xfId="33971"/>
    <cellStyle name="RowTitles-Detail 3 3 2 5 2 2 2 2" xfId="33972"/>
    <cellStyle name="RowTitles-Detail 3 3 2 5 2 2 3" xfId="33973"/>
    <cellStyle name="RowTitles-Detail 3 3 2 5 2 3" xfId="33974"/>
    <cellStyle name="RowTitles-Detail 3 3 2 5 2 3 2" xfId="33975"/>
    <cellStyle name="RowTitles-Detail 3 3 2 5 2 3 2 2" xfId="33976"/>
    <cellStyle name="RowTitles-Detail 3 3 2 5 2 4" xfId="33977"/>
    <cellStyle name="RowTitles-Detail 3 3 2 5 2 4 2" xfId="33978"/>
    <cellStyle name="RowTitles-Detail 3 3 2 5 2 5" xfId="33979"/>
    <cellStyle name="RowTitles-Detail 3 3 2 5 3" xfId="33980"/>
    <cellStyle name="RowTitles-Detail 3 3 2 5 3 2" xfId="33981"/>
    <cellStyle name="RowTitles-Detail 3 3 2 5 3 2 2" xfId="33982"/>
    <cellStyle name="RowTitles-Detail 3 3 2 5 3 2 2 2" xfId="33983"/>
    <cellStyle name="RowTitles-Detail 3 3 2 5 3 2 3" xfId="33984"/>
    <cellStyle name="RowTitles-Detail 3 3 2 5 3 3" xfId="33985"/>
    <cellStyle name="RowTitles-Detail 3 3 2 5 3 3 2" xfId="33986"/>
    <cellStyle name="RowTitles-Detail 3 3 2 5 3 3 2 2" xfId="33987"/>
    <cellStyle name="RowTitles-Detail 3 3 2 5 3 4" xfId="33988"/>
    <cellStyle name="RowTitles-Detail 3 3 2 5 3 4 2" xfId="33989"/>
    <cellStyle name="RowTitles-Detail 3 3 2 5 3 5" xfId="33990"/>
    <cellStyle name="RowTitles-Detail 3 3 2 5 4" xfId="33991"/>
    <cellStyle name="RowTitles-Detail 3 3 2 5 4 2" xfId="33992"/>
    <cellStyle name="RowTitles-Detail 3 3 2 5 4 2 2" xfId="33993"/>
    <cellStyle name="RowTitles-Detail 3 3 2 5 4 3" xfId="33994"/>
    <cellStyle name="RowTitles-Detail 3 3 2 5 5" xfId="33995"/>
    <cellStyle name="RowTitles-Detail 3 3 2 5 5 2" xfId="33996"/>
    <cellStyle name="RowTitles-Detail 3 3 2 5 5 2 2" xfId="33997"/>
    <cellStyle name="RowTitles-Detail 3 3 2 5 6" xfId="33998"/>
    <cellStyle name="RowTitles-Detail 3 3 2 5 6 2" xfId="33999"/>
    <cellStyle name="RowTitles-Detail 3 3 2 5 7" xfId="34000"/>
    <cellStyle name="RowTitles-Detail 3 3 2 6" xfId="34001"/>
    <cellStyle name="RowTitles-Detail 3 3 2 6 2" xfId="34002"/>
    <cellStyle name="RowTitles-Detail 3 3 2 6 2 2" xfId="34003"/>
    <cellStyle name="RowTitles-Detail 3 3 2 6 2 2 2" xfId="34004"/>
    <cellStyle name="RowTitles-Detail 3 3 2 6 2 2 2 2" xfId="34005"/>
    <cellStyle name="RowTitles-Detail 3 3 2 6 2 2 3" xfId="34006"/>
    <cellStyle name="RowTitles-Detail 3 3 2 6 2 3" xfId="34007"/>
    <cellStyle name="RowTitles-Detail 3 3 2 6 2 3 2" xfId="34008"/>
    <cellStyle name="RowTitles-Detail 3 3 2 6 2 3 2 2" xfId="34009"/>
    <cellStyle name="RowTitles-Detail 3 3 2 6 2 4" xfId="34010"/>
    <cellStyle name="RowTitles-Detail 3 3 2 6 2 4 2" xfId="34011"/>
    <cellStyle name="RowTitles-Detail 3 3 2 6 2 5" xfId="34012"/>
    <cellStyle name="RowTitles-Detail 3 3 2 6 3" xfId="34013"/>
    <cellStyle name="RowTitles-Detail 3 3 2 6 3 2" xfId="34014"/>
    <cellStyle name="RowTitles-Detail 3 3 2 6 3 2 2" xfId="34015"/>
    <cellStyle name="RowTitles-Detail 3 3 2 6 3 2 2 2" xfId="34016"/>
    <cellStyle name="RowTitles-Detail 3 3 2 6 3 2 3" xfId="34017"/>
    <cellStyle name="RowTitles-Detail 3 3 2 6 3 3" xfId="34018"/>
    <cellStyle name="RowTitles-Detail 3 3 2 6 3 3 2" xfId="34019"/>
    <cellStyle name="RowTitles-Detail 3 3 2 6 3 3 2 2" xfId="34020"/>
    <cellStyle name="RowTitles-Detail 3 3 2 6 3 4" xfId="34021"/>
    <cellStyle name="RowTitles-Detail 3 3 2 6 3 4 2" xfId="34022"/>
    <cellStyle name="RowTitles-Detail 3 3 2 6 3 5" xfId="34023"/>
    <cellStyle name="RowTitles-Detail 3 3 2 6 4" xfId="34024"/>
    <cellStyle name="RowTitles-Detail 3 3 2 6 4 2" xfId="34025"/>
    <cellStyle name="RowTitles-Detail 3 3 2 6 4 2 2" xfId="34026"/>
    <cellStyle name="RowTitles-Detail 3 3 2 6 4 3" xfId="34027"/>
    <cellStyle name="RowTitles-Detail 3 3 2 6 5" xfId="34028"/>
    <cellStyle name="RowTitles-Detail 3 3 2 6 5 2" xfId="34029"/>
    <cellStyle name="RowTitles-Detail 3 3 2 6 5 2 2" xfId="34030"/>
    <cellStyle name="RowTitles-Detail 3 3 2 6 6" xfId="34031"/>
    <cellStyle name="RowTitles-Detail 3 3 2 6 6 2" xfId="34032"/>
    <cellStyle name="RowTitles-Detail 3 3 2 6 7" xfId="34033"/>
    <cellStyle name="RowTitles-Detail 3 3 2 7" xfId="34034"/>
    <cellStyle name="RowTitles-Detail 3 3 2 7 2" xfId="34035"/>
    <cellStyle name="RowTitles-Detail 3 3 2 7 2 2" xfId="34036"/>
    <cellStyle name="RowTitles-Detail 3 3 2 7 2 2 2" xfId="34037"/>
    <cellStyle name="RowTitles-Detail 3 3 2 7 2 3" xfId="34038"/>
    <cellStyle name="RowTitles-Detail 3 3 2 7 3" xfId="34039"/>
    <cellStyle name="RowTitles-Detail 3 3 2 7 3 2" xfId="34040"/>
    <cellStyle name="RowTitles-Detail 3 3 2 7 3 2 2" xfId="34041"/>
    <cellStyle name="RowTitles-Detail 3 3 2 7 4" xfId="34042"/>
    <cellStyle name="RowTitles-Detail 3 3 2 7 4 2" xfId="34043"/>
    <cellStyle name="RowTitles-Detail 3 3 2 7 5" xfId="34044"/>
    <cellStyle name="RowTitles-Detail 3 3 2 8" xfId="34045"/>
    <cellStyle name="RowTitles-Detail 3 3 2 8 2" xfId="34046"/>
    <cellStyle name="RowTitles-Detail 3 3 2 9" xfId="34047"/>
    <cellStyle name="RowTitles-Detail 3 3 2 9 2" xfId="34048"/>
    <cellStyle name="RowTitles-Detail 3 3 2 9 2 2" xfId="34049"/>
    <cellStyle name="RowTitles-Detail 3 3 2_STUD aligned by INSTIT" xfId="34050"/>
    <cellStyle name="RowTitles-Detail 3 3 3" xfId="34051"/>
    <cellStyle name="RowTitles-Detail 3 3 3 2" xfId="34052"/>
    <cellStyle name="RowTitles-Detail 3 3 3 2 2" xfId="34053"/>
    <cellStyle name="RowTitles-Detail 3 3 3 2 2 2" xfId="34054"/>
    <cellStyle name="RowTitles-Detail 3 3 3 2 2 2 2" xfId="34055"/>
    <cellStyle name="RowTitles-Detail 3 3 3 2 2 2 2 2" xfId="34056"/>
    <cellStyle name="RowTitles-Detail 3 3 3 2 2 2 3" xfId="34057"/>
    <cellStyle name="RowTitles-Detail 3 3 3 2 2 3" xfId="34058"/>
    <cellStyle name="RowTitles-Detail 3 3 3 2 2 3 2" xfId="34059"/>
    <cellStyle name="RowTitles-Detail 3 3 3 2 2 3 2 2" xfId="34060"/>
    <cellStyle name="RowTitles-Detail 3 3 3 2 2 4" xfId="34061"/>
    <cellStyle name="RowTitles-Detail 3 3 3 2 2 4 2" xfId="34062"/>
    <cellStyle name="RowTitles-Detail 3 3 3 2 2 5" xfId="34063"/>
    <cellStyle name="RowTitles-Detail 3 3 3 2 3" xfId="34064"/>
    <cellStyle name="RowTitles-Detail 3 3 3 2 3 2" xfId="34065"/>
    <cellStyle name="RowTitles-Detail 3 3 3 2 3 2 2" xfId="34066"/>
    <cellStyle name="RowTitles-Detail 3 3 3 2 3 2 2 2" xfId="34067"/>
    <cellStyle name="RowTitles-Detail 3 3 3 2 3 2 3" xfId="34068"/>
    <cellStyle name="RowTitles-Detail 3 3 3 2 3 3" xfId="34069"/>
    <cellStyle name="RowTitles-Detail 3 3 3 2 3 3 2" xfId="34070"/>
    <cellStyle name="RowTitles-Detail 3 3 3 2 3 3 2 2" xfId="34071"/>
    <cellStyle name="RowTitles-Detail 3 3 3 2 3 4" xfId="34072"/>
    <cellStyle name="RowTitles-Detail 3 3 3 2 3 4 2" xfId="34073"/>
    <cellStyle name="RowTitles-Detail 3 3 3 2 3 5" xfId="34074"/>
    <cellStyle name="RowTitles-Detail 3 3 3 2 4" xfId="34075"/>
    <cellStyle name="RowTitles-Detail 3 3 3 2 4 2" xfId="34076"/>
    <cellStyle name="RowTitles-Detail 3 3 3 2 5" xfId="34077"/>
    <cellStyle name="RowTitles-Detail 3 3 3 2 5 2" xfId="34078"/>
    <cellStyle name="RowTitles-Detail 3 3 3 2 5 2 2" xfId="34079"/>
    <cellStyle name="RowTitles-Detail 3 3 3 2 5 3" xfId="34080"/>
    <cellStyle name="RowTitles-Detail 3 3 3 2 6" xfId="34081"/>
    <cellStyle name="RowTitles-Detail 3 3 3 2 6 2" xfId="34082"/>
    <cellStyle name="RowTitles-Detail 3 3 3 2 6 2 2" xfId="34083"/>
    <cellStyle name="RowTitles-Detail 3 3 3 2 7" xfId="34084"/>
    <cellStyle name="RowTitles-Detail 3 3 3 2 7 2" xfId="34085"/>
    <cellStyle name="RowTitles-Detail 3 3 3 2 8" xfId="34086"/>
    <cellStyle name="RowTitles-Detail 3 3 3 3" xfId="34087"/>
    <cellStyle name="RowTitles-Detail 3 3 3 3 2" xfId="34088"/>
    <cellStyle name="RowTitles-Detail 3 3 3 3 2 2" xfId="34089"/>
    <cellStyle name="RowTitles-Detail 3 3 3 3 2 2 2" xfId="34090"/>
    <cellStyle name="RowTitles-Detail 3 3 3 3 2 2 2 2" xfId="34091"/>
    <cellStyle name="RowTitles-Detail 3 3 3 3 2 2 3" xfId="34092"/>
    <cellStyle name="RowTitles-Detail 3 3 3 3 2 3" xfId="34093"/>
    <cellStyle name="RowTitles-Detail 3 3 3 3 2 3 2" xfId="34094"/>
    <cellStyle name="RowTitles-Detail 3 3 3 3 2 3 2 2" xfId="34095"/>
    <cellStyle name="RowTitles-Detail 3 3 3 3 2 4" xfId="34096"/>
    <cellStyle name="RowTitles-Detail 3 3 3 3 2 4 2" xfId="34097"/>
    <cellStyle name="RowTitles-Detail 3 3 3 3 2 5" xfId="34098"/>
    <cellStyle name="RowTitles-Detail 3 3 3 3 3" xfId="34099"/>
    <cellStyle name="RowTitles-Detail 3 3 3 3 3 2" xfId="34100"/>
    <cellStyle name="RowTitles-Detail 3 3 3 3 3 2 2" xfId="34101"/>
    <cellStyle name="RowTitles-Detail 3 3 3 3 3 2 2 2" xfId="34102"/>
    <cellStyle name="RowTitles-Detail 3 3 3 3 3 2 3" xfId="34103"/>
    <cellStyle name="RowTitles-Detail 3 3 3 3 3 3" xfId="34104"/>
    <cellStyle name="RowTitles-Detail 3 3 3 3 3 3 2" xfId="34105"/>
    <cellStyle name="RowTitles-Detail 3 3 3 3 3 3 2 2" xfId="34106"/>
    <cellStyle name="RowTitles-Detail 3 3 3 3 3 4" xfId="34107"/>
    <cellStyle name="RowTitles-Detail 3 3 3 3 3 4 2" xfId="34108"/>
    <cellStyle name="RowTitles-Detail 3 3 3 3 3 5" xfId="34109"/>
    <cellStyle name="RowTitles-Detail 3 3 3 3 4" xfId="34110"/>
    <cellStyle name="RowTitles-Detail 3 3 3 3 4 2" xfId="34111"/>
    <cellStyle name="RowTitles-Detail 3 3 3 3 5" xfId="34112"/>
    <cellStyle name="RowTitles-Detail 3 3 3 3 5 2" xfId="34113"/>
    <cellStyle name="RowTitles-Detail 3 3 3 3 5 2 2" xfId="34114"/>
    <cellStyle name="RowTitles-Detail 3 3 3 4" xfId="34115"/>
    <cellStyle name="RowTitles-Detail 3 3 3 4 2" xfId="34116"/>
    <cellStyle name="RowTitles-Detail 3 3 3 4 2 2" xfId="34117"/>
    <cellStyle name="RowTitles-Detail 3 3 3 4 2 2 2" xfId="34118"/>
    <cellStyle name="RowTitles-Detail 3 3 3 4 2 2 2 2" xfId="34119"/>
    <cellStyle name="RowTitles-Detail 3 3 3 4 2 2 3" xfId="34120"/>
    <cellStyle name="RowTitles-Detail 3 3 3 4 2 3" xfId="34121"/>
    <cellStyle name="RowTitles-Detail 3 3 3 4 2 3 2" xfId="34122"/>
    <cellStyle name="RowTitles-Detail 3 3 3 4 2 3 2 2" xfId="34123"/>
    <cellStyle name="RowTitles-Detail 3 3 3 4 2 4" xfId="34124"/>
    <cellStyle name="RowTitles-Detail 3 3 3 4 2 4 2" xfId="34125"/>
    <cellStyle name="RowTitles-Detail 3 3 3 4 2 5" xfId="34126"/>
    <cellStyle name="RowTitles-Detail 3 3 3 4 3" xfId="34127"/>
    <cellStyle name="RowTitles-Detail 3 3 3 4 3 2" xfId="34128"/>
    <cellStyle name="RowTitles-Detail 3 3 3 4 3 2 2" xfId="34129"/>
    <cellStyle name="RowTitles-Detail 3 3 3 4 3 2 2 2" xfId="34130"/>
    <cellStyle name="RowTitles-Detail 3 3 3 4 3 2 3" xfId="34131"/>
    <cellStyle name="RowTitles-Detail 3 3 3 4 3 3" xfId="34132"/>
    <cellStyle name="RowTitles-Detail 3 3 3 4 3 3 2" xfId="34133"/>
    <cellStyle name="RowTitles-Detail 3 3 3 4 3 3 2 2" xfId="34134"/>
    <cellStyle name="RowTitles-Detail 3 3 3 4 3 4" xfId="34135"/>
    <cellStyle name="RowTitles-Detail 3 3 3 4 3 4 2" xfId="34136"/>
    <cellStyle name="RowTitles-Detail 3 3 3 4 3 5" xfId="34137"/>
    <cellStyle name="RowTitles-Detail 3 3 3 4 4" xfId="34138"/>
    <cellStyle name="RowTitles-Detail 3 3 3 4 4 2" xfId="34139"/>
    <cellStyle name="RowTitles-Detail 3 3 3 4 4 2 2" xfId="34140"/>
    <cellStyle name="RowTitles-Detail 3 3 3 4 4 3" xfId="34141"/>
    <cellStyle name="RowTitles-Detail 3 3 3 4 5" xfId="34142"/>
    <cellStyle name="RowTitles-Detail 3 3 3 4 5 2" xfId="34143"/>
    <cellStyle name="RowTitles-Detail 3 3 3 4 5 2 2" xfId="34144"/>
    <cellStyle name="RowTitles-Detail 3 3 3 4 6" xfId="34145"/>
    <cellStyle name="RowTitles-Detail 3 3 3 4 6 2" xfId="34146"/>
    <cellStyle name="RowTitles-Detail 3 3 3 4 7" xfId="34147"/>
    <cellStyle name="RowTitles-Detail 3 3 3 5" xfId="34148"/>
    <cellStyle name="RowTitles-Detail 3 3 3 5 2" xfId="34149"/>
    <cellStyle name="RowTitles-Detail 3 3 3 5 2 2" xfId="34150"/>
    <cellStyle name="RowTitles-Detail 3 3 3 5 2 2 2" xfId="34151"/>
    <cellStyle name="RowTitles-Detail 3 3 3 5 2 2 2 2" xfId="34152"/>
    <cellStyle name="RowTitles-Detail 3 3 3 5 2 2 3" xfId="34153"/>
    <cellStyle name="RowTitles-Detail 3 3 3 5 2 3" xfId="34154"/>
    <cellStyle name="RowTitles-Detail 3 3 3 5 2 3 2" xfId="34155"/>
    <cellStyle name="RowTitles-Detail 3 3 3 5 2 3 2 2" xfId="34156"/>
    <cellStyle name="RowTitles-Detail 3 3 3 5 2 4" xfId="34157"/>
    <cellStyle name="RowTitles-Detail 3 3 3 5 2 4 2" xfId="34158"/>
    <cellStyle name="RowTitles-Detail 3 3 3 5 2 5" xfId="34159"/>
    <cellStyle name="RowTitles-Detail 3 3 3 5 3" xfId="34160"/>
    <cellStyle name="RowTitles-Detail 3 3 3 5 3 2" xfId="34161"/>
    <cellStyle name="RowTitles-Detail 3 3 3 5 3 2 2" xfId="34162"/>
    <cellStyle name="RowTitles-Detail 3 3 3 5 3 2 2 2" xfId="34163"/>
    <cellStyle name="RowTitles-Detail 3 3 3 5 3 2 3" xfId="34164"/>
    <cellStyle name="RowTitles-Detail 3 3 3 5 3 3" xfId="34165"/>
    <cellStyle name="RowTitles-Detail 3 3 3 5 3 3 2" xfId="34166"/>
    <cellStyle name="RowTitles-Detail 3 3 3 5 3 3 2 2" xfId="34167"/>
    <cellStyle name="RowTitles-Detail 3 3 3 5 3 4" xfId="34168"/>
    <cellStyle name="RowTitles-Detail 3 3 3 5 3 4 2" xfId="34169"/>
    <cellStyle name="RowTitles-Detail 3 3 3 5 3 5" xfId="34170"/>
    <cellStyle name="RowTitles-Detail 3 3 3 5 4" xfId="34171"/>
    <cellStyle name="RowTitles-Detail 3 3 3 5 4 2" xfId="34172"/>
    <cellStyle name="RowTitles-Detail 3 3 3 5 4 2 2" xfId="34173"/>
    <cellStyle name="RowTitles-Detail 3 3 3 5 4 3" xfId="34174"/>
    <cellStyle name="RowTitles-Detail 3 3 3 5 5" xfId="34175"/>
    <cellStyle name="RowTitles-Detail 3 3 3 5 5 2" xfId="34176"/>
    <cellStyle name="RowTitles-Detail 3 3 3 5 5 2 2" xfId="34177"/>
    <cellStyle name="RowTitles-Detail 3 3 3 5 6" xfId="34178"/>
    <cellStyle name="RowTitles-Detail 3 3 3 5 6 2" xfId="34179"/>
    <cellStyle name="RowTitles-Detail 3 3 3 5 7" xfId="34180"/>
    <cellStyle name="RowTitles-Detail 3 3 3 6" xfId="34181"/>
    <cellStyle name="RowTitles-Detail 3 3 3 6 2" xfId="34182"/>
    <cellStyle name="RowTitles-Detail 3 3 3 6 2 2" xfId="34183"/>
    <cellStyle name="RowTitles-Detail 3 3 3 6 2 2 2" xfId="34184"/>
    <cellStyle name="RowTitles-Detail 3 3 3 6 2 2 2 2" xfId="34185"/>
    <cellStyle name="RowTitles-Detail 3 3 3 6 2 2 3" xfId="34186"/>
    <cellStyle name="RowTitles-Detail 3 3 3 6 2 3" xfId="34187"/>
    <cellStyle name="RowTitles-Detail 3 3 3 6 2 3 2" xfId="34188"/>
    <cellStyle name="RowTitles-Detail 3 3 3 6 2 3 2 2" xfId="34189"/>
    <cellStyle name="RowTitles-Detail 3 3 3 6 2 4" xfId="34190"/>
    <cellStyle name="RowTitles-Detail 3 3 3 6 2 4 2" xfId="34191"/>
    <cellStyle name="RowTitles-Detail 3 3 3 6 2 5" xfId="34192"/>
    <cellStyle name="RowTitles-Detail 3 3 3 6 3" xfId="34193"/>
    <cellStyle name="RowTitles-Detail 3 3 3 6 3 2" xfId="34194"/>
    <cellStyle name="RowTitles-Detail 3 3 3 6 3 2 2" xfId="34195"/>
    <cellStyle name="RowTitles-Detail 3 3 3 6 3 2 2 2" xfId="34196"/>
    <cellStyle name="RowTitles-Detail 3 3 3 6 3 2 3" xfId="34197"/>
    <cellStyle name="RowTitles-Detail 3 3 3 6 3 3" xfId="34198"/>
    <cellStyle name="RowTitles-Detail 3 3 3 6 3 3 2" xfId="34199"/>
    <cellStyle name="RowTitles-Detail 3 3 3 6 3 3 2 2" xfId="34200"/>
    <cellStyle name="RowTitles-Detail 3 3 3 6 3 4" xfId="34201"/>
    <cellStyle name="RowTitles-Detail 3 3 3 6 3 4 2" xfId="34202"/>
    <cellStyle name="RowTitles-Detail 3 3 3 6 3 5" xfId="34203"/>
    <cellStyle name="RowTitles-Detail 3 3 3 6 4" xfId="34204"/>
    <cellStyle name="RowTitles-Detail 3 3 3 6 4 2" xfId="34205"/>
    <cellStyle name="RowTitles-Detail 3 3 3 6 4 2 2" xfId="34206"/>
    <cellStyle name="RowTitles-Detail 3 3 3 6 4 3" xfId="34207"/>
    <cellStyle name="RowTitles-Detail 3 3 3 6 5" xfId="34208"/>
    <cellStyle name="RowTitles-Detail 3 3 3 6 5 2" xfId="34209"/>
    <cellStyle name="RowTitles-Detail 3 3 3 6 5 2 2" xfId="34210"/>
    <cellStyle name="RowTitles-Detail 3 3 3 6 6" xfId="34211"/>
    <cellStyle name="RowTitles-Detail 3 3 3 6 6 2" xfId="34212"/>
    <cellStyle name="RowTitles-Detail 3 3 3 6 7" xfId="34213"/>
    <cellStyle name="RowTitles-Detail 3 3 3 7" xfId="34214"/>
    <cellStyle name="RowTitles-Detail 3 3 3 7 2" xfId="34215"/>
    <cellStyle name="RowTitles-Detail 3 3 3 7 2 2" xfId="34216"/>
    <cellStyle name="RowTitles-Detail 3 3 3 7 2 2 2" xfId="34217"/>
    <cellStyle name="RowTitles-Detail 3 3 3 7 2 3" xfId="34218"/>
    <cellStyle name="RowTitles-Detail 3 3 3 7 3" xfId="34219"/>
    <cellStyle name="RowTitles-Detail 3 3 3 7 3 2" xfId="34220"/>
    <cellStyle name="RowTitles-Detail 3 3 3 7 3 2 2" xfId="34221"/>
    <cellStyle name="RowTitles-Detail 3 3 3 7 4" xfId="34222"/>
    <cellStyle name="RowTitles-Detail 3 3 3 7 4 2" xfId="34223"/>
    <cellStyle name="RowTitles-Detail 3 3 3 7 5" xfId="34224"/>
    <cellStyle name="RowTitles-Detail 3 3 3 8" xfId="34225"/>
    <cellStyle name="RowTitles-Detail 3 3 3 8 2" xfId="34226"/>
    <cellStyle name="RowTitles-Detail 3 3 3 8 2 2" xfId="34227"/>
    <cellStyle name="RowTitles-Detail 3 3 3 8 2 2 2" xfId="34228"/>
    <cellStyle name="RowTitles-Detail 3 3 3 8 2 3" xfId="34229"/>
    <cellStyle name="RowTitles-Detail 3 3 3 8 3" xfId="34230"/>
    <cellStyle name="RowTitles-Detail 3 3 3 8 3 2" xfId="34231"/>
    <cellStyle name="RowTitles-Detail 3 3 3 8 3 2 2" xfId="34232"/>
    <cellStyle name="RowTitles-Detail 3 3 3 8 4" xfId="34233"/>
    <cellStyle name="RowTitles-Detail 3 3 3 8 4 2" xfId="34234"/>
    <cellStyle name="RowTitles-Detail 3 3 3 8 5" xfId="34235"/>
    <cellStyle name="RowTitles-Detail 3 3 3 9" xfId="34236"/>
    <cellStyle name="RowTitles-Detail 3 3 3 9 2" xfId="34237"/>
    <cellStyle name="RowTitles-Detail 3 3 3 9 2 2" xfId="34238"/>
    <cellStyle name="RowTitles-Detail 3 3 3_STUD aligned by INSTIT" xfId="34239"/>
    <cellStyle name="RowTitles-Detail 3 3 4" xfId="34240"/>
    <cellStyle name="RowTitles-Detail 3 3 4 2" xfId="34241"/>
    <cellStyle name="RowTitles-Detail 3 3 4 2 2" xfId="34242"/>
    <cellStyle name="RowTitles-Detail 3 3 4 2 2 2" xfId="34243"/>
    <cellStyle name="RowTitles-Detail 3 3 4 2 2 2 2" xfId="34244"/>
    <cellStyle name="RowTitles-Detail 3 3 4 2 2 2 2 2" xfId="34245"/>
    <cellStyle name="RowTitles-Detail 3 3 4 2 2 2 3" xfId="34246"/>
    <cellStyle name="RowTitles-Detail 3 3 4 2 2 3" xfId="34247"/>
    <cellStyle name="RowTitles-Detail 3 3 4 2 2 3 2" xfId="34248"/>
    <cellStyle name="RowTitles-Detail 3 3 4 2 2 3 2 2" xfId="34249"/>
    <cellStyle name="RowTitles-Detail 3 3 4 2 2 4" xfId="34250"/>
    <cellStyle name="RowTitles-Detail 3 3 4 2 2 4 2" xfId="34251"/>
    <cellStyle name="RowTitles-Detail 3 3 4 2 2 5" xfId="34252"/>
    <cellStyle name="RowTitles-Detail 3 3 4 2 3" xfId="34253"/>
    <cellStyle name="RowTitles-Detail 3 3 4 2 3 2" xfId="34254"/>
    <cellStyle name="RowTitles-Detail 3 3 4 2 3 2 2" xfId="34255"/>
    <cellStyle name="RowTitles-Detail 3 3 4 2 3 2 2 2" xfId="34256"/>
    <cellStyle name="RowTitles-Detail 3 3 4 2 3 2 3" xfId="34257"/>
    <cellStyle name="RowTitles-Detail 3 3 4 2 3 3" xfId="34258"/>
    <cellStyle name="RowTitles-Detail 3 3 4 2 3 3 2" xfId="34259"/>
    <cellStyle name="RowTitles-Detail 3 3 4 2 3 3 2 2" xfId="34260"/>
    <cellStyle name="RowTitles-Detail 3 3 4 2 3 4" xfId="34261"/>
    <cellStyle name="RowTitles-Detail 3 3 4 2 3 4 2" xfId="34262"/>
    <cellStyle name="RowTitles-Detail 3 3 4 2 3 5" xfId="34263"/>
    <cellStyle name="RowTitles-Detail 3 3 4 2 4" xfId="34264"/>
    <cellStyle name="RowTitles-Detail 3 3 4 2 4 2" xfId="34265"/>
    <cellStyle name="RowTitles-Detail 3 3 4 2 5" xfId="34266"/>
    <cellStyle name="RowTitles-Detail 3 3 4 2 5 2" xfId="34267"/>
    <cellStyle name="RowTitles-Detail 3 3 4 2 5 2 2" xfId="34268"/>
    <cellStyle name="RowTitles-Detail 3 3 4 2 5 3" xfId="34269"/>
    <cellStyle name="RowTitles-Detail 3 3 4 2 6" xfId="34270"/>
    <cellStyle name="RowTitles-Detail 3 3 4 2 6 2" xfId="34271"/>
    <cellStyle name="RowTitles-Detail 3 3 4 2 6 2 2" xfId="34272"/>
    <cellStyle name="RowTitles-Detail 3 3 4 3" xfId="34273"/>
    <cellStyle name="RowTitles-Detail 3 3 4 3 2" xfId="34274"/>
    <cellStyle name="RowTitles-Detail 3 3 4 3 2 2" xfId="34275"/>
    <cellStyle name="RowTitles-Detail 3 3 4 3 2 2 2" xfId="34276"/>
    <cellStyle name="RowTitles-Detail 3 3 4 3 2 2 2 2" xfId="34277"/>
    <cellStyle name="RowTitles-Detail 3 3 4 3 2 2 3" xfId="34278"/>
    <cellStyle name="RowTitles-Detail 3 3 4 3 2 3" xfId="34279"/>
    <cellStyle name="RowTitles-Detail 3 3 4 3 2 3 2" xfId="34280"/>
    <cellStyle name="RowTitles-Detail 3 3 4 3 2 3 2 2" xfId="34281"/>
    <cellStyle name="RowTitles-Detail 3 3 4 3 2 4" xfId="34282"/>
    <cellStyle name="RowTitles-Detail 3 3 4 3 2 4 2" xfId="34283"/>
    <cellStyle name="RowTitles-Detail 3 3 4 3 2 5" xfId="34284"/>
    <cellStyle name="RowTitles-Detail 3 3 4 3 3" xfId="34285"/>
    <cellStyle name="RowTitles-Detail 3 3 4 3 3 2" xfId="34286"/>
    <cellStyle name="RowTitles-Detail 3 3 4 3 3 2 2" xfId="34287"/>
    <cellStyle name="RowTitles-Detail 3 3 4 3 3 2 2 2" xfId="34288"/>
    <cellStyle name="RowTitles-Detail 3 3 4 3 3 2 3" xfId="34289"/>
    <cellStyle name="RowTitles-Detail 3 3 4 3 3 3" xfId="34290"/>
    <cellStyle name="RowTitles-Detail 3 3 4 3 3 3 2" xfId="34291"/>
    <cellStyle name="RowTitles-Detail 3 3 4 3 3 3 2 2" xfId="34292"/>
    <cellStyle name="RowTitles-Detail 3 3 4 3 3 4" xfId="34293"/>
    <cellStyle name="RowTitles-Detail 3 3 4 3 3 4 2" xfId="34294"/>
    <cellStyle name="RowTitles-Detail 3 3 4 3 3 5" xfId="34295"/>
    <cellStyle name="RowTitles-Detail 3 3 4 3 4" xfId="34296"/>
    <cellStyle name="RowTitles-Detail 3 3 4 3 4 2" xfId="34297"/>
    <cellStyle name="RowTitles-Detail 3 3 4 3 5" xfId="34298"/>
    <cellStyle name="RowTitles-Detail 3 3 4 3 5 2" xfId="34299"/>
    <cellStyle name="RowTitles-Detail 3 3 4 3 5 2 2" xfId="34300"/>
    <cellStyle name="RowTitles-Detail 3 3 4 3 6" xfId="34301"/>
    <cellStyle name="RowTitles-Detail 3 3 4 3 6 2" xfId="34302"/>
    <cellStyle name="RowTitles-Detail 3 3 4 3 7" xfId="34303"/>
    <cellStyle name="RowTitles-Detail 3 3 4 4" xfId="34304"/>
    <cellStyle name="RowTitles-Detail 3 3 4 4 2" xfId="34305"/>
    <cellStyle name="RowTitles-Detail 3 3 4 4 2 2" xfId="34306"/>
    <cellStyle name="RowTitles-Detail 3 3 4 4 2 2 2" xfId="34307"/>
    <cellStyle name="RowTitles-Detail 3 3 4 4 2 2 2 2" xfId="34308"/>
    <cellStyle name="RowTitles-Detail 3 3 4 4 2 2 3" xfId="34309"/>
    <cellStyle name="RowTitles-Detail 3 3 4 4 2 3" xfId="34310"/>
    <cellStyle name="RowTitles-Detail 3 3 4 4 2 3 2" xfId="34311"/>
    <cellStyle name="RowTitles-Detail 3 3 4 4 2 3 2 2" xfId="34312"/>
    <cellStyle name="RowTitles-Detail 3 3 4 4 2 4" xfId="34313"/>
    <cellStyle name="RowTitles-Detail 3 3 4 4 2 4 2" xfId="34314"/>
    <cellStyle name="RowTitles-Detail 3 3 4 4 2 5" xfId="34315"/>
    <cellStyle name="RowTitles-Detail 3 3 4 4 3" xfId="34316"/>
    <cellStyle name="RowTitles-Detail 3 3 4 4 3 2" xfId="34317"/>
    <cellStyle name="RowTitles-Detail 3 3 4 4 3 2 2" xfId="34318"/>
    <cellStyle name="RowTitles-Detail 3 3 4 4 3 2 2 2" xfId="34319"/>
    <cellStyle name="RowTitles-Detail 3 3 4 4 3 2 3" xfId="34320"/>
    <cellStyle name="RowTitles-Detail 3 3 4 4 3 3" xfId="34321"/>
    <cellStyle name="RowTitles-Detail 3 3 4 4 3 3 2" xfId="34322"/>
    <cellStyle name="RowTitles-Detail 3 3 4 4 3 3 2 2" xfId="34323"/>
    <cellStyle name="RowTitles-Detail 3 3 4 4 3 4" xfId="34324"/>
    <cellStyle name="RowTitles-Detail 3 3 4 4 3 4 2" xfId="34325"/>
    <cellStyle name="RowTitles-Detail 3 3 4 4 3 5" xfId="34326"/>
    <cellStyle name="RowTitles-Detail 3 3 4 4 4" xfId="34327"/>
    <cellStyle name="RowTitles-Detail 3 3 4 4 4 2" xfId="34328"/>
    <cellStyle name="RowTitles-Detail 3 3 4 4 5" xfId="34329"/>
    <cellStyle name="RowTitles-Detail 3 3 4 4 5 2" xfId="34330"/>
    <cellStyle name="RowTitles-Detail 3 3 4 4 5 2 2" xfId="34331"/>
    <cellStyle name="RowTitles-Detail 3 3 4 4 5 3" xfId="34332"/>
    <cellStyle name="RowTitles-Detail 3 3 4 4 6" xfId="34333"/>
    <cellStyle name="RowTitles-Detail 3 3 4 4 6 2" xfId="34334"/>
    <cellStyle name="RowTitles-Detail 3 3 4 4 6 2 2" xfId="34335"/>
    <cellStyle name="RowTitles-Detail 3 3 4 4 7" xfId="34336"/>
    <cellStyle name="RowTitles-Detail 3 3 4 4 7 2" xfId="34337"/>
    <cellStyle name="RowTitles-Detail 3 3 4 4 8" xfId="34338"/>
    <cellStyle name="RowTitles-Detail 3 3 4 5" xfId="34339"/>
    <cellStyle name="RowTitles-Detail 3 3 4 5 2" xfId="34340"/>
    <cellStyle name="RowTitles-Detail 3 3 4 5 2 2" xfId="34341"/>
    <cellStyle name="RowTitles-Detail 3 3 4 5 2 2 2" xfId="34342"/>
    <cellStyle name="RowTitles-Detail 3 3 4 5 2 2 2 2" xfId="34343"/>
    <cellStyle name="RowTitles-Detail 3 3 4 5 2 2 3" xfId="34344"/>
    <cellStyle name="RowTitles-Detail 3 3 4 5 2 3" xfId="34345"/>
    <cellStyle name="RowTitles-Detail 3 3 4 5 2 3 2" xfId="34346"/>
    <cellStyle name="RowTitles-Detail 3 3 4 5 2 3 2 2" xfId="34347"/>
    <cellStyle name="RowTitles-Detail 3 3 4 5 2 4" xfId="34348"/>
    <cellStyle name="RowTitles-Detail 3 3 4 5 2 4 2" xfId="34349"/>
    <cellStyle name="RowTitles-Detail 3 3 4 5 2 5" xfId="34350"/>
    <cellStyle name="RowTitles-Detail 3 3 4 5 3" xfId="34351"/>
    <cellStyle name="RowTitles-Detail 3 3 4 5 3 2" xfId="34352"/>
    <cellStyle name="RowTitles-Detail 3 3 4 5 3 2 2" xfId="34353"/>
    <cellStyle name="RowTitles-Detail 3 3 4 5 3 2 2 2" xfId="34354"/>
    <cellStyle name="RowTitles-Detail 3 3 4 5 3 2 3" xfId="34355"/>
    <cellStyle name="RowTitles-Detail 3 3 4 5 3 3" xfId="34356"/>
    <cellStyle name="RowTitles-Detail 3 3 4 5 3 3 2" xfId="34357"/>
    <cellStyle name="RowTitles-Detail 3 3 4 5 3 3 2 2" xfId="34358"/>
    <cellStyle name="RowTitles-Detail 3 3 4 5 3 4" xfId="34359"/>
    <cellStyle name="RowTitles-Detail 3 3 4 5 3 4 2" xfId="34360"/>
    <cellStyle name="RowTitles-Detail 3 3 4 5 3 5" xfId="34361"/>
    <cellStyle name="RowTitles-Detail 3 3 4 5 4" xfId="34362"/>
    <cellStyle name="RowTitles-Detail 3 3 4 5 4 2" xfId="34363"/>
    <cellStyle name="RowTitles-Detail 3 3 4 5 4 2 2" xfId="34364"/>
    <cellStyle name="RowTitles-Detail 3 3 4 5 4 3" xfId="34365"/>
    <cellStyle name="RowTitles-Detail 3 3 4 5 5" xfId="34366"/>
    <cellStyle name="RowTitles-Detail 3 3 4 5 5 2" xfId="34367"/>
    <cellStyle name="RowTitles-Detail 3 3 4 5 5 2 2" xfId="34368"/>
    <cellStyle name="RowTitles-Detail 3 3 4 5 6" xfId="34369"/>
    <cellStyle name="RowTitles-Detail 3 3 4 5 6 2" xfId="34370"/>
    <cellStyle name="RowTitles-Detail 3 3 4 5 7" xfId="34371"/>
    <cellStyle name="RowTitles-Detail 3 3 4 6" xfId="34372"/>
    <cellStyle name="RowTitles-Detail 3 3 4 6 2" xfId="34373"/>
    <cellStyle name="RowTitles-Detail 3 3 4 6 2 2" xfId="34374"/>
    <cellStyle name="RowTitles-Detail 3 3 4 6 2 2 2" xfId="34375"/>
    <cellStyle name="RowTitles-Detail 3 3 4 6 2 2 2 2" xfId="34376"/>
    <cellStyle name="RowTitles-Detail 3 3 4 6 2 2 3" xfId="34377"/>
    <cellStyle name="RowTitles-Detail 3 3 4 6 2 3" xfId="34378"/>
    <cellStyle name="RowTitles-Detail 3 3 4 6 2 3 2" xfId="34379"/>
    <cellStyle name="RowTitles-Detail 3 3 4 6 2 3 2 2" xfId="34380"/>
    <cellStyle name="RowTitles-Detail 3 3 4 6 2 4" xfId="34381"/>
    <cellStyle name="RowTitles-Detail 3 3 4 6 2 4 2" xfId="34382"/>
    <cellStyle name="RowTitles-Detail 3 3 4 6 2 5" xfId="34383"/>
    <cellStyle name="RowTitles-Detail 3 3 4 6 3" xfId="34384"/>
    <cellStyle name="RowTitles-Detail 3 3 4 6 3 2" xfId="34385"/>
    <cellStyle name="RowTitles-Detail 3 3 4 6 3 2 2" xfId="34386"/>
    <cellStyle name="RowTitles-Detail 3 3 4 6 3 2 2 2" xfId="34387"/>
    <cellStyle name="RowTitles-Detail 3 3 4 6 3 2 3" xfId="34388"/>
    <cellStyle name="RowTitles-Detail 3 3 4 6 3 3" xfId="34389"/>
    <cellStyle name="RowTitles-Detail 3 3 4 6 3 3 2" xfId="34390"/>
    <cellStyle name="RowTitles-Detail 3 3 4 6 3 3 2 2" xfId="34391"/>
    <cellStyle name="RowTitles-Detail 3 3 4 6 3 4" xfId="34392"/>
    <cellStyle name="RowTitles-Detail 3 3 4 6 3 4 2" xfId="34393"/>
    <cellStyle name="RowTitles-Detail 3 3 4 6 3 5" xfId="34394"/>
    <cellStyle name="RowTitles-Detail 3 3 4 6 4" xfId="34395"/>
    <cellStyle name="RowTitles-Detail 3 3 4 6 4 2" xfId="34396"/>
    <cellStyle name="RowTitles-Detail 3 3 4 6 4 2 2" xfId="34397"/>
    <cellStyle name="RowTitles-Detail 3 3 4 6 4 3" xfId="34398"/>
    <cellStyle name="RowTitles-Detail 3 3 4 6 5" xfId="34399"/>
    <cellStyle name="RowTitles-Detail 3 3 4 6 5 2" xfId="34400"/>
    <cellStyle name="RowTitles-Detail 3 3 4 6 5 2 2" xfId="34401"/>
    <cellStyle name="RowTitles-Detail 3 3 4 6 6" xfId="34402"/>
    <cellStyle name="RowTitles-Detail 3 3 4 6 6 2" xfId="34403"/>
    <cellStyle name="RowTitles-Detail 3 3 4 6 7" xfId="34404"/>
    <cellStyle name="RowTitles-Detail 3 3 4 7" xfId="34405"/>
    <cellStyle name="RowTitles-Detail 3 3 4 7 2" xfId="34406"/>
    <cellStyle name="RowTitles-Detail 3 3 4 7 2 2" xfId="34407"/>
    <cellStyle name="RowTitles-Detail 3 3 4 7 2 2 2" xfId="34408"/>
    <cellStyle name="RowTitles-Detail 3 3 4 7 2 3" xfId="34409"/>
    <cellStyle name="RowTitles-Detail 3 3 4 7 3" xfId="34410"/>
    <cellStyle name="RowTitles-Detail 3 3 4 7 3 2" xfId="34411"/>
    <cellStyle name="RowTitles-Detail 3 3 4 7 3 2 2" xfId="34412"/>
    <cellStyle name="RowTitles-Detail 3 3 4 7 4" xfId="34413"/>
    <cellStyle name="RowTitles-Detail 3 3 4 7 4 2" xfId="34414"/>
    <cellStyle name="RowTitles-Detail 3 3 4 7 5" xfId="34415"/>
    <cellStyle name="RowTitles-Detail 3 3 4 8" xfId="34416"/>
    <cellStyle name="RowTitles-Detail 3 3 4 8 2" xfId="34417"/>
    <cellStyle name="RowTitles-Detail 3 3 4 9" xfId="34418"/>
    <cellStyle name="RowTitles-Detail 3 3 4 9 2" xfId="34419"/>
    <cellStyle name="RowTitles-Detail 3 3 4 9 2 2" xfId="34420"/>
    <cellStyle name="RowTitles-Detail 3 3 4_STUD aligned by INSTIT" xfId="34421"/>
    <cellStyle name="RowTitles-Detail 3 3 5" xfId="34422"/>
    <cellStyle name="RowTitles-Detail 3 3 5 2" xfId="34423"/>
    <cellStyle name="RowTitles-Detail 3 3 5 2 2" xfId="34424"/>
    <cellStyle name="RowTitles-Detail 3 3 5 2 2 2" xfId="34425"/>
    <cellStyle name="RowTitles-Detail 3 3 5 2 2 2 2" xfId="34426"/>
    <cellStyle name="RowTitles-Detail 3 3 5 2 2 3" xfId="34427"/>
    <cellStyle name="RowTitles-Detail 3 3 5 2 3" xfId="34428"/>
    <cellStyle name="RowTitles-Detail 3 3 5 2 3 2" xfId="34429"/>
    <cellStyle name="RowTitles-Detail 3 3 5 2 3 2 2" xfId="34430"/>
    <cellStyle name="RowTitles-Detail 3 3 5 2 4" xfId="34431"/>
    <cellStyle name="RowTitles-Detail 3 3 5 2 4 2" xfId="34432"/>
    <cellStyle name="RowTitles-Detail 3 3 5 2 5" xfId="34433"/>
    <cellStyle name="RowTitles-Detail 3 3 5 3" xfId="34434"/>
    <cellStyle name="RowTitles-Detail 3 3 5 3 2" xfId="34435"/>
    <cellStyle name="RowTitles-Detail 3 3 5 3 2 2" xfId="34436"/>
    <cellStyle name="RowTitles-Detail 3 3 5 3 2 2 2" xfId="34437"/>
    <cellStyle name="RowTitles-Detail 3 3 5 3 2 3" xfId="34438"/>
    <cellStyle name="RowTitles-Detail 3 3 5 3 3" xfId="34439"/>
    <cellStyle name="RowTitles-Detail 3 3 5 3 3 2" xfId="34440"/>
    <cellStyle name="RowTitles-Detail 3 3 5 3 3 2 2" xfId="34441"/>
    <cellStyle name="RowTitles-Detail 3 3 5 3 4" xfId="34442"/>
    <cellStyle name="RowTitles-Detail 3 3 5 3 4 2" xfId="34443"/>
    <cellStyle name="RowTitles-Detail 3 3 5 3 5" xfId="34444"/>
    <cellStyle name="RowTitles-Detail 3 3 5 4" xfId="34445"/>
    <cellStyle name="RowTitles-Detail 3 3 5 4 2" xfId="34446"/>
    <cellStyle name="RowTitles-Detail 3 3 5 5" xfId="34447"/>
    <cellStyle name="RowTitles-Detail 3 3 5 5 2" xfId="34448"/>
    <cellStyle name="RowTitles-Detail 3 3 5 5 2 2" xfId="34449"/>
    <cellStyle name="RowTitles-Detail 3 3 5 5 3" xfId="34450"/>
    <cellStyle name="RowTitles-Detail 3 3 5 6" xfId="34451"/>
    <cellStyle name="RowTitles-Detail 3 3 5 6 2" xfId="34452"/>
    <cellStyle name="RowTitles-Detail 3 3 5 6 2 2" xfId="34453"/>
    <cellStyle name="RowTitles-Detail 3 3 6" xfId="34454"/>
    <cellStyle name="RowTitles-Detail 3 3 6 2" xfId="34455"/>
    <cellStyle name="RowTitles-Detail 3 3 6 2 2" xfId="34456"/>
    <cellStyle name="RowTitles-Detail 3 3 6 2 2 2" xfId="34457"/>
    <cellStyle name="RowTitles-Detail 3 3 6 2 2 2 2" xfId="34458"/>
    <cellStyle name="RowTitles-Detail 3 3 6 2 2 3" xfId="34459"/>
    <cellStyle name="RowTitles-Detail 3 3 6 2 3" xfId="34460"/>
    <cellStyle name="RowTitles-Detail 3 3 6 2 3 2" xfId="34461"/>
    <cellStyle name="RowTitles-Detail 3 3 6 2 3 2 2" xfId="34462"/>
    <cellStyle name="RowTitles-Detail 3 3 6 2 4" xfId="34463"/>
    <cellStyle name="RowTitles-Detail 3 3 6 2 4 2" xfId="34464"/>
    <cellStyle name="RowTitles-Detail 3 3 6 2 5" xfId="34465"/>
    <cellStyle name="RowTitles-Detail 3 3 6 3" xfId="34466"/>
    <cellStyle name="RowTitles-Detail 3 3 6 3 2" xfId="34467"/>
    <cellStyle name="RowTitles-Detail 3 3 6 3 2 2" xfId="34468"/>
    <cellStyle name="RowTitles-Detail 3 3 6 3 2 2 2" xfId="34469"/>
    <cellStyle name="RowTitles-Detail 3 3 6 3 2 3" xfId="34470"/>
    <cellStyle name="RowTitles-Detail 3 3 6 3 3" xfId="34471"/>
    <cellStyle name="RowTitles-Detail 3 3 6 3 3 2" xfId="34472"/>
    <cellStyle name="RowTitles-Detail 3 3 6 3 3 2 2" xfId="34473"/>
    <cellStyle name="RowTitles-Detail 3 3 6 3 4" xfId="34474"/>
    <cellStyle name="RowTitles-Detail 3 3 6 3 4 2" xfId="34475"/>
    <cellStyle name="RowTitles-Detail 3 3 6 3 5" xfId="34476"/>
    <cellStyle name="RowTitles-Detail 3 3 6 4" xfId="34477"/>
    <cellStyle name="RowTitles-Detail 3 3 6 4 2" xfId="34478"/>
    <cellStyle name="RowTitles-Detail 3 3 6 5" xfId="34479"/>
    <cellStyle name="RowTitles-Detail 3 3 6 5 2" xfId="34480"/>
    <cellStyle name="RowTitles-Detail 3 3 6 5 2 2" xfId="34481"/>
    <cellStyle name="RowTitles-Detail 3 3 6 6" xfId="34482"/>
    <cellStyle name="RowTitles-Detail 3 3 6 6 2" xfId="34483"/>
    <cellStyle name="RowTitles-Detail 3 3 6 7" xfId="34484"/>
    <cellStyle name="RowTitles-Detail 3 3 7" xfId="34485"/>
    <cellStyle name="RowTitles-Detail 3 3 7 2" xfId="34486"/>
    <cellStyle name="RowTitles-Detail 3 3 7 2 2" xfId="34487"/>
    <cellStyle name="RowTitles-Detail 3 3 7 2 2 2" xfId="34488"/>
    <cellStyle name="RowTitles-Detail 3 3 7 2 2 2 2" xfId="34489"/>
    <cellStyle name="RowTitles-Detail 3 3 7 2 2 3" xfId="34490"/>
    <cellStyle name="RowTitles-Detail 3 3 7 2 3" xfId="34491"/>
    <cellStyle name="RowTitles-Detail 3 3 7 2 3 2" xfId="34492"/>
    <cellStyle name="RowTitles-Detail 3 3 7 2 3 2 2" xfId="34493"/>
    <cellStyle name="RowTitles-Detail 3 3 7 2 4" xfId="34494"/>
    <cellStyle name="RowTitles-Detail 3 3 7 2 4 2" xfId="34495"/>
    <cellStyle name="RowTitles-Detail 3 3 7 2 5" xfId="34496"/>
    <cellStyle name="RowTitles-Detail 3 3 7 3" xfId="34497"/>
    <cellStyle name="RowTitles-Detail 3 3 7 3 2" xfId="34498"/>
    <cellStyle name="RowTitles-Detail 3 3 7 3 2 2" xfId="34499"/>
    <cellStyle name="RowTitles-Detail 3 3 7 3 2 2 2" xfId="34500"/>
    <cellStyle name="RowTitles-Detail 3 3 7 3 2 3" xfId="34501"/>
    <cellStyle name="RowTitles-Detail 3 3 7 3 3" xfId="34502"/>
    <cellStyle name="RowTitles-Detail 3 3 7 3 3 2" xfId="34503"/>
    <cellStyle name="RowTitles-Detail 3 3 7 3 3 2 2" xfId="34504"/>
    <cellStyle name="RowTitles-Detail 3 3 7 3 4" xfId="34505"/>
    <cellStyle name="RowTitles-Detail 3 3 7 3 4 2" xfId="34506"/>
    <cellStyle name="RowTitles-Detail 3 3 7 3 5" xfId="34507"/>
    <cellStyle name="RowTitles-Detail 3 3 7 4" xfId="34508"/>
    <cellStyle name="RowTitles-Detail 3 3 7 4 2" xfId="34509"/>
    <cellStyle name="RowTitles-Detail 3 3 7 5" xfId="34510"/>
    <cellStyle name="RowTitles-Detail 3 3 7 5 2" xfId="34511"/>
    <cellStyle name="RowTitles-Detail 3 3 7 5 2 2" xfId="34512"/>
    <cellStyle name="RowTitles-Detail 3 3 7 5 3" xfId="34513"/>
    <cellStyle name="RowTitles-Detail 3 3 7 6" xfId="34514"/>
    <cellStyle name="RowTitles-Detail 3 3 7 6 2" xfId="34515"/>
    <cellStyle name="RowTitles-Detail 3 3 7 6 2 2" xfId="34516"/>
    <cellStyle name="RowTitles-Detail 3 3 7 7" xfId="34517"/>
    <cellStyle name="RowTitles-Detail 3 3 7 7 2" xfId="34518"/>
    <cellStyle name="RowTitles-Detail 3 3 7 8" xfId="34519"/>
    <cellStyle name="RowTitles-Detail 3 3 8" xfId="34520"/>
    <cellStyle name="RowTitles-Detail 3 3 8 2" xfId="34521"/>
    <cellStyle name="RowTitles-Detail 3 3 8 2 2" xfId="34522"/>
    <cellStyle name="RowTitles-Detail 3 3 8 2 2 2" xfId="34523"/>
    <cellStyle name="RowTitles-Detail 3 3 8 2 2 2 2" xfId="34524"/>
    <cellStyle name="RowTitles-Detail 3 3 8 2 2 3" xfId="34525"/>
    <cellStyle name="RowTitles-Detail 3 3 8 2 3" xfId="34526"/>
    <cellStyle name="RowTitles-Detail 3 3 8 2 3 2" xfId="34527"/>
    <cellStyle name="RowTitles-Detail 3 3 8 2 3 2 2" xfId="34528"/>
    <cellStyle name="RowTitles-Detail 3 3 8 2 4" xfId="34529"/>
    <cellStyle name="RowTitles-Detail 3 3 8 2 4 2" xfId="34530"/>
    <cellStyle name="RowTitles-Detail 3 3 8 2 5" xfId="34531"/>
    <cellStyle name="RowTitles-Detail 3 3 8 3" xfId="34532"/>
    <cellStyle name="RowTitles-Detail 3 3 8 3 2" xfId="34533"/>
    <cellStyle name="RowTitles-Detail 3 3 8 3 2 2" xfId="34534"/>
    <cellStyle name="RowTitles-Detail 3 3 8 3 2 2 2" xfId="34535"/>
    <cellStyle name="RowTitles-Detail 3 3 8 3 2 3" xfId="34536"/>
    <cellStyle name="RowTitles-Detail 3 3 8 3 3" xfId="34537"/>
    <cellStyle name="RowTitles-Detail 3 3 8 3 3 2" xfId="34538"/>
    <cellStyle name="RowTitles-Detail 3 3 8 3 3 2 2" xfId="34539"/>
    <cellStyle name="RowTitles-Detail 3 3 8 3 4" xfId="34540"/>
    <cellStyle name="RowTitles-Detail 3 3 8 3 4 2" xfId="34541"/>
    <cellStyle name="RowTitles-Detail 3 3 8 3 5" xfId="34542"/>
    <cellStyle name="RowTitles-Detail 3 3 8 4" xfId="34543"/>
    <cellStyle name="RowTitles-Detail 3 3 8 4 2" xfId="34544"/>
    <cellStyle name="RowTitles-Detail 3 3 8 4 2 2" xfId="34545"/>
    <cellStyle name="RowTitles-Detail 3 3 8 4 3" xfId="34546"/>
    <cellStyle name="RowTitles-Detail 3 3 8 5" xfId="34547"/>
    <cellStyle name="RowTitles-Detail 3 3 8 5 2" xfId="34548"/>
    <cellStyle name="RowTitles-Detail 3 3 8 5 2 2" xfId="34549"/>
    <cellStyle name="RowTitles-Detail 3 3 8 6" xfId="34550"/>
    <cellStyle name="RowTitles-Detail 3 3 8 6 2" xfId="34551"/>
    <cellStyle name="RowTitles-Detail 3 3 8 7" xfId="34552"/>
    <cellStyle name="RowTitles-Detail 3 3 9" xfId="34553"/>
    <cellStyle name="RowTitles-Detail 3 3 9 2" xfId="34554"/>
    <cellStyle name="RowTitles-Detail 3 3 9 2 2" xfId="34555"/>
    <cellStyle name="RowTitles-Detail 3 3 9 2 2 2" xfId="34556"/>
    <cellStyle name="RowTitles-Detail 3 3 9 2 2 2 2" xfId="34557"/>
    <cellStyle name="RowTitles-Detail 3 3 9 2 2 3" xfId="34558"/>
    <cellStyle name="RowTitles-Detail 3 3 9 2 3" xfId="34559"/>
    <cellStyle name="RowTitles-Detail 3 3 9 2 3 2" xfId="34560"/>
    <cellStyle name="RowTitles-Detail 3 3 9 2 3 2 2" xfId="34561"/>
    <cellStyle name="RowTitles-Detail 3 3 9 2 4" xfId="34562"/>
    <cellStyle name="RowTitles-Detail 3 3 9 2 4 2" xfId="34563"/>
    <cellStyle name="RowTitles-Detail 3 3 9 2 5" xfId="34564"/>
    <cellStyle name="RowTitles-Detail 3 3 9 3" xfId="34565"/>
    <cellStyle name="RowTitles-Detail 3 3 9 3 2" xfId="34566"/>
    <cellStyle name="RowTitles-Detail 3 3 9 3 2 2" xfId="34567"/>
    <cellStyle name="RowTitles-Detail 3 3 9 3 2 2 2" xfId="34568"/>
    <cellStyle name="RowTitles-Detail 3 3 9 3 2 3" xfId="34569"/>
    <cellStyle name="RowTitles-Detail 3 3 9 3 3" xfId="34570"/>
    <cellStyle name="RowTitles-Detail 3 3 9 3 3 2" xfId="34571"/>
    <cellStyle name="RowTitles-Detail 3 3 9 3 3 2 2" xfId="34572"/>
    <cellStyle name="RowTitles-Detail 3 3 9 3 4" xfId="34573"/>
    <cellStyle name="RowTitles-Detail 3 3 9 3 4 2" xfId="34574"/>
    <cellStyle name="RowTitles-Detail 3 3 9 3 5" xfId="34575"/>
    <cellStyle name="RowTitles-Detail 3 3 9 4" xfId="34576"/>
    <cellStyle name="RowTitles-Detail 3 3 9 4 2" xfId="34577"/>
    <cellStyle name="RowTitles-Detail 3 3 9 4 2 2" xfId="34578"/>
    <cellStyle name="RowTitles-Detail 3 3 9 4 3" xfId="34579"/>
    <cellStyle name="RowTitles-Detail 3 3 9 5" xfId="34580"/>
    <cellStyle name="RowTitles-Detail 3 3 9 5 2" xfId="34581"/>
    <cellStyle name="RowTitles-Detail 3 3 9 5 2 2" xfId="34582"/>
    <cellStyle name="RowTitles-Detail 3 3 9 6" xfId="34583"/>
    <cellStyle name="RowTitles-Detail 3 3 9 6 2" xfId="34584"/>
    <cellStyle name="RowTitles-Detail 3 3 9 7" xfId="34585"/>
    <cellStyle name="RowTitles-Detail 3 3_STUD aligned by INSTIT" xfId="34586"/>
    <cellStyle name="RowTitles-Detail 3 4" xfId="34587"/>
    <cellStyle name="RowTitles-Detail 3 4 2" xfId="34588"/>
    <cellStyle name="RowTitles-Detail 3 4 2 2" xfId="34589"/>
    <cellStyle name="RowTitles-Detail 3 4 2 2 2" xfId="34590"/>
    <cellStyle name="RowTitles-Detail 3 4 2 2 2 2" xfId="34591"/>
    <cellStyle name="RowTitles-Detail 3 4 2 2 2 2 2" xfId="34592"/>
    <cellStyle name="RowTitles-Detail 3 4 2 2 2 3" xfId="34593"/>
    <cellStyle name="RowTitles-Detail 3 4 2 2 3" xfId="34594"/>
    <cellStyle name="RowTitles-Detail 3 4 2 2 3 2" xfId="34595"/>
    <cellStyle name="RowTitles-Detail 3 4 2 2 3 2 2" xfId="34596"/>
    <cellStyle name="RowTitles-Detail 3 4 2 2 4" xfId="34597"/>
    <cellStyle name="RowTitles-Detail 3 4 2 2 4 2" xfId="34598"/>
    <cellStyle name="RowTitles-Detail 3 4 2 2 5" xfId="34599"/>
    <cellStyle name="RowTitles-Detail 3 4 2 3" xfId="34600"/>
    <cellStyle name="RowTitles-Detail 3 4 2 3 2" xfId="34601"/>
    <cellStyle name="RowTitles-Detail 3 4 2 3 2 2" xfId="34602"/>
    <cellStyle name="RowTitles-Detail 3 4 2 3 2 2 2" xfId="34603"/>
    <cellStyle name="RowTitles-Detail 3 4 2 3 2 3" xfId="34604"/>
    <cellStyle name="RowTitles-Detail 3 4 2 3 3" xfId="34605"/>
    <cellStyle name="RowTitles-Detail 3 4 2 3 3 2" xfId="34606"/>
    <cellStyle name="RowTitles-Detail 3 4 2 3 3 2 2" xfId="34607"/>
    <cellStyle name="RowTitles-Detail 3 4 2 3 4" xfId="34608"/>
    <cellStyle name="RowTitles-Detail 3 4 2 3 4 2" xfId="34609"/>
    <cellStyle name="RowTitles-Detail 3 4 2 3 5" xfId="34610"/>
    <cellStyle name="RowTitles-Detail 3 4 2 4" xfId="34611"/>
    <cellStyle name="RowTitles-Detail 3 4 2 4 2" xfId="34612"/>
    <cellStyle name="RowTitles-Detail 3 4 2 5" xfId="34613"/>
    <cellStyle name="RowTitles-Detail 3 4 2 5 2" xfId="34614"/>
    <cellStyle name="RowTitles-Detail 3 4 2 5 2 2" xfId="34615"/>
    <cellStyle name="RowTitles-Detail 3 4 3" xfId="34616"/>
    <cellStyle name="RowTitles-Detail 3 4 3 2" xfId="34617"/>
    <cellStyle name="RowTitles-Detail 3 4 3 2 2" xfId="34618"/>
    <cellStyle name="RowTitles-Detail 3 4 3 2 2 2" xfId="34619"/>
    <cellStyle name="RowTitles-Detail 3 4 3 2 2 2 2" xfId="34620"/>
    <cellStyle name="RowTitles-Detail 3 4 3 2 2 3" xfId="34621"/>
    <cellStyle name="RowTitles-Detail 3 4 3 2 3" xfId="34622"/>
    <cellStyle name="RowTitles-Detail 3 4 3 2 3 2" xfId="34623"/>
    <cellStyle name="RowTitles-Detail 3 4 3 2 3 2 2" xfId="34624"/>
    <cellStyle name="RowTitles-Detail 3 4 3 2 4" xfId="34625"/>
    <cellStyle name="RowTitles-Detail 3 4 3 2 4 2" xfId="34626"/>
    <cellStyle name="RowTitles-Detail 3 4 3 2 5" xfId="34627"/>
    <cellStyle name="RowTitles-Detail 3 4 3 3" xfId="34628"/>
    <cellStyle name="RowTitles-Detail 3 4 3 3 2" xfId="34629"/>
    <cellStyle name="RowTitles-Detail 3 4 3 3 2 2" xfId="34630"/>
    <cellStyle name="RowTitles-Detail 3 4 3 3 2 2 2" xfId="34631"/>
    <cellStyle name="RowTitles-Detail 3 4 3 3 2 3" xfId="34632"/>
    <cellStyle name="RowTitles-Detail 3 4 3 3 3" xfId="34633"/>
    <cellStyle name="RowTitles-Detail 3 4 3 3 3 2" xfId="34634"/>
    <cellStyle name="RowTitles-Detail 3 4 3 3 3 2 2" xfId="34635"/>
    <cellStyle name="RowTitles-Detail 3 4 3 3 4" xfId="34636"/>
    <cellStyle name="RowTitles-Detail 3 4 3 3 4 2" xfId="34637"/>
    <cellStyle name="RowTitles-Detail 3 4 3 3 5" xfId="34638"/>
    <cellStyle name="RowTitles-Detail 3 4 3 4" xfId="34639"/>
    <cellStyle name="RowTitles-Detail 3 4 3 4 2" xfId="34640"/>
    <cellStyle name="RowTitles-Detail 3 4 3 5" xfId="34641"/>
    <cellStyle name="RowTitles-Detail 3 4 3 5 2" xfId="34642"/>
    <cellStyle name="RowTitles-Detail 3 4 3 5 2 2" xfId="34643"/>
    <cellStyle name="RowTitles-Detail 3 4 3 5 3" xfId="34644"/>
    <cellStyle name="RowTitles-Detail 3 4 3 6" xfId="34645"/>
    <cellStyle name="RowTitles-Detail 3 4 3 6 2" xfId="34646"/>
    <cellStyle name="RowTitles-Detail 3 4 3 6 2 2" xfId="34647"/>
    <cellStyle name="RowTitles-Detail 3 4 3 7" xfId="34648"/>
    <cellStyle name="RowTitles-Detail 3 4 3 7 2" xfId="34649"/>
    <cellStyle name="RowTitles-Detail 3 4 3 8" xfId="34650"/>
    <cellStyle name="RowTitles-Detail 3 4 4" xfId="34651"/>
    <cellStyle name="RowTitles-Detail 3 4 4 2" xfId="34652"/>
    <cellStyle name="RowTitles-Detail 3 4 4 2 2" xfId="34653"/>
    <cellStyle name="RowTitles-Detail 3 4 4 2 2 2" xfId="34654"/>
    <cellStyle name="RowTitles-Detail 3 4 4 2 2 2 2" xfId="34655"/>
    <cellStyle name="RowTitles-Detail 3 4 4 2 2 3" xfId="34656"/>
    <cellStyle name="RowTitles-Detail 3 4 4 2 3" xfId="34657"/>
    <cellStyle name="RowTitles-Detail 3 4 4 2 3 2" xfId="34658"/>
    <cellStyle name="RowTitles-Detail 3 4 4 2 3 2 2" xfId="34659"/>
    <cellStyle name="RowTitles-Detail 3 4 4 2 4" xfId="34660"/>
    <cellStyle name="RowTitles-Detail 3 4 4 2 4 2" xfId="34661"/>
    <cellStyle name="RowTitles-Detail 3 4 4 2 5" xfId="34662"/>
    <cellStyle name="RowTitles-Detail 3 4 4 3" xfId="34663"/>
    <cellStyle name="RowTitles-Detail 3 4 4 3 2" xfId="34664"/>
    <cellStyle name="RowTitles-Detail 3 4 4 3 2 2" xfId="34665"/>
    <cellStyle name="RowTitles-Detail 3 4 4 3 2 2 2" xfId="34666"/>
    <cellStyle name="RowTitles-Detail 3 4 4 3 2 3" xfId="34667"/>
    <cellStyle name="RowTitles-Detail 3 4 4 3 3" xfId="34668"/>
    <cellStyle name="RowTitles-Detail 3 4 4 3 3 2" xfId="34669"/>
    <cellStyle name="RowTitles-Detail 3 4 4 3 3 2 2" xfId="34670"/>
    <cellStyle name="RowTitles-Detail 3 4 4 3 4" xfId="34671"/>
    <cellStyle name="RowTitles-Detail 3 4 4 3 4 2" xfId="34672"/>
    <cellStyle name="RowTitles-Detail 3 4 4 3 5" xfId="34673"/>
    <cellStyle name="RowTitles-Detail 3 4 4 4" xfId="34674"/>
    <cellStyle name="RowTitles-Detail 3 4 4 4 2" xfId="34675"/>
    <cellStyle name="RowTitles-Detail 3 4 4 4 2 2" xfId="34676"/>
    <cellStyle name="RowTitles-Detail 3 4 4 4 3" xfId="34677"/>
    <cellStyle name="RowTitles-Detail 3 4 4 5" xfId="34678"/>
    <cellStyle name="RowTitles-Detail 3 4 4 5 2" xfId="34679"/>
    <cellStyle name="RowTitles-Detail 3 4 4 5 2 2" xfId="34680"/>
    <cellStyle name="RowTitles-Detail 3 4 4 6" xfId="34681"/>
    <cellStyle name="RowTitles-Detail 3 4 4 6 2" xfId="34682"/>
    <cellStyle name="RowTitles-Detail 3 4 4 7" xfId="34683"/>
    <cellStyle name="RowTitles-Detail 3 4 5" xfId="34684"/>
    <cellStyle name="RowTitles-Detail 3 4 5 2" xfId="34685"/>
    <cellStyle name="RowTitles-Detail 3 4 5 2 2" xfId="34686"/>
    <cellStyle name="RowTitles-Detail 3 4 5 2 2 2" xfId="34687"/>
    <cellStyle name="RowTitles-Detail 3 4 5 2 2 2 2" xfId="34688"/>
    <cellStyle name="RowTitles-Detail 3 4 5 2 2 3" xfId="34689"/>
    <cellStyle name="RowTitles-Detail 3 4 5 2 3" xfId="34690"/>
    <cellStyle name="RowTitles-Detail 3 4 5 2 3 2" xfId="34691"/>
    <cellStyle name="RowTitles-Detail 3 4 5 2 3 2 2" xfId="34692"/>
    <cellStyle name="RowTitles-Detail 3 4 5 2 4" xfId="34693"/>
    <cellStyle name="RowTitles-Detail 3 4 5 2 4 2" xfId="34694"/>
    <cellStyle name="RowTitles-Detail 3 4 5 2 5" xfId="34695"/>
    <cellStyle name="RowTitles-Detail 3 4 5 3" xfId="34696"/>
    <cellStyle name="RowTitles-Detail 3 4 5 3 2" xfId="34697"/>
    <cellStyle name="RowTitles-Detail 3 4 5 3 2 2" xfId="34698"/>
    <cellStyle name="RowTitles-Detail 3 4 5 3 2 2 2" xfId="34699"/>
    <cellStyle name="RowTitles-Detail 3 4 5 3 2 3" xfId="34700"/>
    <cellStyle name="RowTitles-Detail 3 4 5 3 3" xfId="34701"/>
    <cellStyle name="RowTitles-Detail 3 4 5 3 3 2" xfId="34702"/>
    <cellStyle name="RowTitles-Detail 3 4 5 3 3 2 2" xfId="34703"/>
    <cellStyle name="RowTitles-Detail 3 4 5 3 4" xfId="34704"/>
    <cellStyle name="RowTitles-Detail 3 4 5 3 4 2" xfId="34705"/>
    <cellStyle name="RowTitles-Detail 3 4 5 3 5" xfId="34706"/>
    <cellStyle name="RowTitles-Detail 3 4 5 4" xfId="34707"/>
    <cellStyle name="RowTitles-Detail 3 4 5 4 2" xfId="34708"/>
    <cellStyle name="RowTitles-Detail 3 4 5 4 2 2" xfId="34709"/>
    <cellStyle name="RowTitles-Detail 3 4 5 4 3" xfId="34710"/>
    <cellStyle name="RowTitles-Detail 3 4 5 5" xfId="34711"/>
    <cellStyle name="RowTitles-Detail 3 4 5 5 2" xfId="34712"/>
    <cellStyle name="RowTitles-Detail 3 4 5 5 2 2" xfId="34713"/>
    <cellStyle name="RowTitles-Detail 3 4 5 6" xfId="34714"/>
    <cellStyle name="RowTitles-Detail 3 4 5 6 2" xfId="34715"/>
    <cellStyle name="RowTitles-Detail 3 4 5 7" xfId="34716"/>
    <cellStyle name="RowTitles-Detail 3 4 6" xfId="34717"/>
    <cellStyle name="RowTitles-Detail 3 4 6 2" xfId="34718"/>
    <cellStyle name="RowTitles-Detail 3 4 6 2 2" xfId="34719"/>
    <cellStyle name="RowTitles-Detail 3 4 6 2 2 2" xfId="34720"/>
    <cellStyle name="RowTitles-Detail 3 4 6 2 2 2 2" xfId="34721"/>
    <cellStyle name="RowTitles-Detail 3 4 6 2 2 3" xfId="34722"/>
    <cellStyle name="RowTitles-Detail 3 4 6 2 3" xfId="34723"/>
    <cellStyle name="RowTitles-Detail 3 4 6 2 3 2" xfId="34724"/>
    <cellStyle name="RowTitles-Detail 3 4 6 2 3 2 2" xfId="34725"/>
    <cellStyle name="RowTitles-Detail 3 4 6 2 4" xfId="34726"/>
    <cellStyle name="RowTitles-Detail 3 4 6 2 4 2" xfId="34727"/>
    <cellStyle name="RowTitles-Detail 3 4 6 2 5" xfId="34728"/>
    <cellStyle name="RowTitles-Detail 3 4 6 3" xfId="34729"/>
    <cellStyle name="RowTitles-Detail 3 4 6 3 2" xfId="34730"/>
    <cellStyle name="RowTitles-Detail 3 4 6 3 2 2" xfId="34731"/>
    <cellStyle name="RowTitles-Detail 3 4 6 3 2 2 2" xfId="34732"/>
    <cellStyle name="RowTitles-Detail 3 4 6 3 2 3" xfId="34733"/>
    <cellStyle name="RowTitles-Detail 3 4 6 3 3" xfId="34734"/>
    <cellStyle name="RowTitles-Detail 3 4 6 3 3 2" xfId="34735"/>
    <cellStyle name="RowTitles-Detail 3 4 6 3 3 2 2" xfId="34736"/>
    <cellStyle name="RowTitles-Detail 3 4 6 3 4" xfId="34737"/>
    <cellStyle name="RowTitles-Detail 3 4 6 3 4 2" xfId="34738"/>
    <cellStyle name="RowTitles-Detail 3 4 6 3 5" xfId="34739"/>
    <cellStyle name="RowTitles-Detail 3 4 6 4" xfId="34740"/>
    <cellStyle name="RowTitles-Detail 3 4 6 4 2" xfId="34741"/>
    <cellStyle name="RowTitles-Detail 3 4 6 4 2 2" xfId="34742"/>
    <cellStyle name="RowTitles-Detail 3 4 6 4 3" xfId="34743"/>
    <cellStyle name="RowTitles-Detail 3 4 6 5" xfId="34744"/>
    <cellStyle name="RowTitles-Detail 3 4 6 5 2" xfId="34745"/>
    <cellStyle name="RowTitles-Detail 3 4 6 5 2 2" xfId="34746"/>
    <cellStyle name="RowTitles-Detail 3 4 6 6" xfId="34747"/>
    <cellStyle name="RowTitles-Detail 3 4 6 6 2" xfId="34748"/>
    <cellStyle name="RowTitles-Detail 3 4 6 7" xfId="34749"/>
    <cellStyle name="RowTitles-Detail 3 4 7" xfId="34750"/>
    <cellStyle name="RowTitles-Detail 3 4 7 2" xfId="34751"/>
    <cellStyle name="RowTitles-Detail 3 4 7 2 2" xfId="34752"/>
    <cellStyle name="RowTitles-Detail 3 4 7 2 2 2" xfId="34753"/>
    <cellStyle name="RowTitles-Detail 3 4 7 2 3" xfId="34754"/>
    <cellStyle name="RowTitles-Detail 3 4 7 3" xfId="34755"/>
    <cellStyle name="RowTitles-Detail 3 4 7 3 2" xfId="34756"/>
    <cellStyle name="RowTitles-Detail 3 4 7 3 2 2" xfId="34757"/>
    <cellStyle name="RowTitles-Detail 3 4 7 4" xfId="34758"/>
    <cellStyle name="RowTitles-Detail 3 4 7 4 2" xfId="34759"/>
    <cellStyle name="RowTitles-Detail 3 4 7 5" xfId="34760"/>
    <cellStyle name="RowTitles-Detail 3 4 8" xfId="34761"/>
    <cellStyle name="RowTitles-Detail 3 4 8 2" xfId="34762"/>
    <cellStyle name="RowTitles-Detail 3 4 9" xfId="34763"/>
    <cellStyle name="RowTitles-Detail 3 4 9 2" xfId="34764"/>
    <cellStyle name="RowTitles-Detail 3 4 9 2 2" xfId="34765"/>
    <cellStyle name="RowTitles-Detail 3 4_STUD aligned by INSTIT" xfId="34766"/>
    <cellStyle name="RowTitles-Detail 3 5" xfId="34767"/>
    <cellStyle name="RowTitles-Detail 3 5 2" xfId="34768"/>
    <cellStyle name="RowTitles-Detail 3 5 2 2" xfId="34769"/>
    <cellStyle name="RowTitles-Detail 3 5 2 2 2" xfId="34770"/>
    <cellStyle name="RowTitles-Detail 3 5 2 2 2 2" xfId="34771"/>
    <cellStyle name="RowTitles-Detail 3 5 2 2 2 2 2" xfId="34772"/>
    <cellStyle name="RowTitles-Detail 3 5 2 2 2 3" xfId="34773"/>
    <cellStyle name="RowTitles-Detail 3 5 2 2 3" xfId="34774"/>
    <cellStyle name="RowTitles-Detail 3 5 2 2 3 2" xfId="34775"/>
    <cellStyle name="RowTitles-Detail 3 5 2 2 3 2 2" xfId="34776"/>
    <cellStyle name="RowTitles-Detail 3 5 2 2 4" xfId="34777"/>
    <cellStyle name="RowTitles-Detail 3 5 2 2 4 2" xfId="34778"/>
    <cellStyle name="RowTitles-Detail 3 5 2 2 5" xfId="34779"/>
    <cellStyle name="RowTitles-Detail 3 5 2 3" xfId="34780"/>
    <cellStyle name="RowTitles-Detail 3 5 2 3 2" xfId="34781"/>
    <cellStyle name="RowTitles-Detail 3 5 2 3 2 2" xfId="34782"/>
    <cellStyle name="RowTitles-Detail 3 5 2 3 2 2 2" xfId="34783"/>
    <cellStyle name="RowTitles-Detail 3 5 2 3 2 3" xfId="34784"/>
    <cellStyle name="RowTitles-Detail 3 5 2 3 3" xfId="34785"/>
    <cellStyle name="RowTitles-Detail 3 5 2 3 3 2" xfId="34786"/>
    <cellStyle name="RowTitles-Detail 3 5 2 3 3 2 2" xfId="34787"/>
    <cellStyle name="RowTitles-Detail 3 5 2 3 4" xfId="34788"/>
    <cellStyle name="RowTitles-Detail 3 5 2 3 4 2" xfId="34789"/>
    <cellStyle name="RowTitles-Detail 3 5 2 3 5" xfId="34790"/>
    <cellStyle name="RowTitles-Detail 3 5 2 4" xfId="34791"/>
    <cellStyle name="RowTitles-Detail 3 5 2 4 2" xfId="34792"/>
    <cellStyle name="RowTitles-Detail 3 5 2 5" xfId="34793"/>
    <cellStyle name="RowTitles-Detail 3 5 2 5 2" xfId="34794"/>
    <cellStyle name="RowTitles-Detail 3 5 2 5 2 2" xfId="34795"/>
    <cellStyle name="RowTitles-Detail 3 5 2 5 3" xfId="34796"/>
    <cellStyle name="RowTitles-Detail 3 5 2 6" xfId="34797"/>
    <cellStyle name="RowTitles-Detail 3 5 2 6 2" xfId="34798"/>
    <cellStyle name="RowTitles-Detail 3 5 2 6 2 2" xfId="34799"/>
    <cellStyle name="RowTitles-Detail 3 5 2 7" xfId="34800"/>
    <cellStyle name="RowTitles-Detail 3 5 2 7 2" xfId="34801"/>
    <cellStyle name="RowTitles-Detail 3 5 2 8" xfId="34802"/>
    <cellStyle name="RowTitles-Detail 3 5 3" xfId="34803"/>
    <cellStyle name="RowTitles-Detail 3 5 3 2" xfId="34804"/>
    <cellStyle name="RowTitles-Detail 3 5 3 2 2" xfId="34805"/>
    <cellStyle name="RowTitles-Detail 3 5 3 2 2 2" xfId="34806"/>
    <cellStyle name="RowTitles-Detail 3 5 3 2 2 2 2" xfId="34807"/>
    <cellStyle name="RowTitles-Detail 3 5 3 2 2 3" xfId="34808"/>
    <cellStyle name="RowTitles-Detail 3 5 3 2 3" xfId="34809"/>
    <cellStyle name="RowTitles-Detail 3 5 3 2 3 2" xfId="34810"/>
    <cellStyle name="RowTitles-Detail 3 5 3 2 3 2 2" xfId="34811"/>
    <cellStyle name="RowTitles-Detail 3 5 3 2 4" xfId="34812"/>
    <cellStyle name="RowTitles-Detail 3 5 3 2 4 2" xfId="34813"/>
    <cellStyle name="RowTitles-Detail 3 5 3 2 5" xfId="34814"/>
    <cellStyle name="RowTitles-Detail 3 5 3 3" xfId="34815"/>
    <cellStyle name="RowTitles-Detail 3 5 3 3 2" xfId="34816"/>
    <cellStyle name="RowTitles-Detail 3 5 3 3 2 2" xfId="34817"/>
    <cellStyle name="RowTitles-Detail 3 5 3 3 2 2 2" xfId="34818"/>
    <cellStyle name="RowTitles-Detail 3 5 3 3 2 3" xfId="34819"/>
    <cellStyle name="RowTitles-Detail 3 5 3 3 3" xfId="34820"/>
    <cellStyle name="RowTitles-Detail 3 5 3 3 3 2" xfId="34821"/>
    <cellStyle name="RowTitles-Detail 3 5 3 3 3 2 2" xfId="34822"/>
    <cellStyle name="RowTitles-Detail 3 5 3 3 4" xfId="34823"/>
    <cellStyle name="RowTitles-Detail 3 5 3 3 4 2" xfId="34824"/>
    <cellStyle name="RowTitles-Detail 3 5 3 3 5" xfId="34825"/>
    <cellStyle name="RowTitles-Detail 3 5 3 4" xfId="34826"/>
    <cellStyle name="RowTitles-Detail 3 5 3 4 2" xfId="34827"/>
    <cellStyle name="RowTitles-Detail 3 5 3 5" xfId="34828"/>
    <cellStyle name="RowTitles-Detail 3 5 3 5 2" xfId="34829"/>
    <cellStyle name="RowTitles-Detail 3 5 3 5 2 2" xfId="34830"/>
    <cellStyle name="RowTitles-Detail 3 5 4" xfId="34831"/>
    <cellStyle name="RowTitles-Detail 3 5 4 2" xfId="34832"/>
    <cellStyle name="RowTitles-Detail 3 5 4 2 2" xfId="34833"/>
    <cellStyle name="RowTitles-Detail 3 5 4 2 2 2" xfId="34834"/>
    <cellStyle name="RowTitles-Detail 3 5 4 2 2 2 2" xfId="34835"/>
    <cellStyle name="RowTitles-Detail 3 5 4 2 2 3" xfId="34836"/>
    <cellStyle name="RowTitles-Detail 3 5 4 2 3" xfId="34837"/>
    <cellStyle name="RowTitles-Detail 3 5 4 2 3 2" xfId="34838"/>
    <cellStyle name="RowTitles-Detail 3 5 4 2 3 2 2" xfId="34839"/>
    <cellStyle name="RowTitles-Detail 3 5 4 2 4" xfId="34840"/>
    <cellStyle name="RowTitles-Detail 3 5 4 2 4 2" xfId="34841"/>
    <cellStyle name="RowTitles-Detail 3 5 4 2 5" xfId="34842"/>
    <cellStyle name="RowTitles-Detail 3 5 4 3" xfId="34843"/>
    <cellStyle name="RowTitles-Detail 3 5 4 3 2" xfId="34844"/>
    <cellStyle name="RowTitles-Detail 3 5 4 3 2 2" xfId="34845"/>
    <cellStyle name="RowTitles-Detail 3 5 4 3 2 2 2" xfId="34846"/>
    <cellStyle name="RowTitles-Detail 3 5 4 3 2 3" xfId="34847"/>
    <cellStyle name="RowTitles-Detail 3 5 4 3 3" xfId="34848"/>
    <cellStyle name="RowTitles-Detail 3 5 4 3 3 2" xfId="34849"/>
    <cellStyle name="RowTitles-Detail 3 5 4 3 3 2 2" xfId="34850"/>
    <cellStyle name="RowTitles-Detail 3 5 4 3 4" xfId="34851"/>
    <cellStyle name="RowTitles-Detail 3 5 4 3 4 2" xfId="34852"/>
    <cellStyle name="RowTitles-Detail 3 5 4 3 5" xfId="34853"/>
    <cellStyle name="RowTitles-Detail 3 5 4 4" xfId="34854"/>
    <cellStyle name="RowTitles-Detail 3 5 4 4 2" xfId="34855"/>
    <cellStyle name="RowTitles-Detail 3 5 4 4 2 2" xfId="34856"/>
    <cellStyle name="RowTitles-Detail 3 5 4 4 3" xfId="34857"/>
    <cellStyle name="RowTitles-Detail 3 5 4 5" xfId="34858"/>
    <cellStyle name="RowTitles-Detail 3 5 4 5 2" xfId="34859"/>
    <cellStyle name="RowTitles-Detail 3 5 4 5 2 2" xfId="34860"/>
    <cellStyle name="RowTitles-Detail 3 5 4 6" xfId="34861"/>
    <cellStyle name="RowTitles-Detail 3 5 4 6 2" xfId="34862"/>
    <cellStyle name="RowTitles-Detail 3 5 4 7" xfId="34863"/>
    <cellStyle name="RowTitles-Detail 3 5 5" xfId="34864"/>
    <cellStyle name="RowTitles-Detail 3 5 5 2" xfId="34865"/>
    <cellStyle name="RowTitles-Detail 3 5 5 2 2" xfId="34866"/>
    <cellStyle name="RowTitles-Detail 3 5 5 2 2 2" xfId="34867"/>
    <cellStyle name="RowTitles-Detail 3 5 5 2 2 2 2" xfId="34868"/>
    <cellStyle name="RowTitles-Detail 3 5 5 2 2 3" xfId="34869"/>
    <cellStyle name="RowTitles-Detail 3 5 5 2 3" xfId="34870"/>
    <cellStyle name="RowTitles-Detail 3 5 5 2 3 2" xfId="34871"/>
    <cellStyle name="RowTitles-Detail 3 5 5 2 3 2 2" xfId="34872"/>
    <cellStyle name="RowTitles-Detail 3 5 5 2 4" xfId="34873"/>
    <cellStyle name="RowTitles-Detail 3 5 5 2 4 2" xfId="34874"/>
    <cellStyle name="RowTitles-Detail 3 5 5 2 5" xfId="34875"/>
    <cellStyle name="RowTitles-Detail 3 5 5 3" xfId="34876"/>
    <cellStyle name="RowTitles-Detail 3 5 5 3 2" xfId="34877"/>
    <cellStyle name="RowTitles-Detail 3 5 5 3 2 2" xfId="34878"/>
    <cellStyle name="RowTitles-Detail 3 5 5 3 2 2 2" xfId="34879"/>
    <cellStyle name="RowTitles-Detail 3 5 5 3 2 3" xfId="34880"/>
    <cellStyle name="RowTitles-Detail 3 5 5 3 3" xfId="34881"/>
    <cellStyle name="RowTitles-Detail 3 5 5 3 3 2" xfId="34882"/>
    <cellStyle name="RowTitles-Detail 3 5 5 3 3 2 2" xfId="34883"/>
    <cellStyle name="RowTitles-Detail 3 5 5 3 4" xfId="34884"/>
    <cellStyle name="RowTitles-Detail 3 5 5 3 4 2" xfId="34885"/>
    <cellStyle name="RowTitles-Detail 3 5 5 3 5" xfId="34886"/>
    <cellStyle name="RowTitles-Detail 3 5 5 4" xfId="34887"/>
    <cellStyle name="RowTitles-Detail 3 5 5 4 2" xfId="34888"/>
    <cellStyle name="RowTitles-Detail 3 5 5 4 2 2" xfId="34889"/>
    <cellStyle name="RowTitles-Detail 3 5 5 4 3" xfId="34890"/>
    <cellStyle name="RowTitles-Detail 3 5 5 5" xfId="34891"/>
    <cellStyle name="RowTitles-Detail 3 5 5 5 2" xfId="34892"/>
    <cellStyle name="RowTitles-Detail 3 5 5 5 2 2" xfId="34893"/>
    <cellStyle name="RowTitles-Detail 3 5 5 6" xfId="34894"/>
    <cellStyle name="RowTitles-Detail 3 5 5 6 2" xfId="34895"/>
    <cellStyle name="RowTitles-Detail 3 5 5 7" xfId="34896"/>
    <cellStyle name="RowTitles-Detail 3 5 6" xfId="34897"/>
    <cellStyle name="RowTitles-Detail 3 5 6 2" xfId="34898"/>
    <cellStyle name="RowTitles-Detail 3 5 6 2 2" xfId="34899"/>
    <cellStyle name="RowTitles-Detail 3 5 6 2 2 2" xfId="34900"/>
    <cellStyle name="RowTitles-Detail 3 5 6 2 2 2 2" xfId="34901"/>
    <cellStyle name="RowTitles-Detail 3 5 6 2 2 3" xfId="34902"/>
    <cellStyle name="RowTitles-Detail 3 5 6 2 3" xfId="34903"/>
    <cellStyle name="RowTitles-Detail 3 5 6 2 3 2" xfId="34904"/>
    <cellStyle name="RowTitles-Detail 3 5 6 2 3 2 2" xfId="34905"/>
    <cellStyle name="RowTitles-Detail 3 5 6 2 4" xfId="34906"/>
    <cellStyle name="RowTitles-Detail 3 5 6 2 4 2" xfId="34907"/>
    <cellStyle name="RowTitles-Detail 3 5 6 2 5" xfId="34908"/>
    <cellStyle name="RowTitles-Detail 3 5 6 3" xfId="34909"/>
    <cellStyle name="RowTitles-Detail 3 5 6 3 2" xfId="34910"/>
    <cellStyle name="RowTitles-Detail 3 5 6 3 2 2" xfId="34911"/>
    <cellStyle name="RowTitles-Detail 3 5 6 3 2 2 2" xfId="34912"/>
    <cellStyle name="RowTitles-Detail 3 5 6 3 2 3" xfId="34913"/>
    <cellStyle name="RowTitles-Detail 3 5 6 3 3" xfId="34914"/>
    <cellStyle name="RowTitles-Detail 3 5 6 3 3 2" xfId="34915"/>
    <cellStyle name="RowTitles-Detail 3 5 6 3 3 2 2" xfId="34916"/>
    <cellStyle name="RowTitles-Detail 3 5 6 3 4" xfId="34917"/>
    <cellStyle name="RowTitles-Detail 3 5 6 3 4 2" xfId="34918"/>
    <cellStyle name="RowTitles-Detail 3 5 6 3 5" xfId="34919"/>
    <cellStyle name="RowTitles-Detail 3 5 6 4" xfId="34920"/>
    <cellStyle name="RowTitles-Detail 3 5 6 4 2" xfId="34921"/>
    <cellStyle name="RowTitles-Detail 3 5 6 4 2 2" xfId="34922"/>
    <cellStyle name="RowTitles-Detail 3 5 6 4 3" xfId="34923"/>
    <cellStyle name="RowTitles-Detail 3 5 6 5" xfId="34924"/>
    <cellStyle name="RowTitles-Detail 3 5 6 5 2" xfId="34925"/>
    <cellStyle name="RowTitles-Detail 3 5 6 5 2 2" xfId="34926"/>
    <cellStyle name="RowTitles-Detail 3 5 6 6" xfId="34927"/>
    <cellStyle name="RowTitles-Detail 3 5 6 6 2" xfId="34928"/>
    <cellStyle name="RowTitles-Detail 3 5 6 7" xfId="34929"/>
    <cellStyle name="RowTitles-Detail 3 5 7" xfId="34930"/>
    <cellStyle name="RowTitles-Detail 3 5 7 2" xfId="34931"/>
    <cellStyle name="RowTitles-Detail 3 5 7 2 2" xfId="34932"/>
    <cellStyle name="RowTitles-Detail 3 5 7 2 2 2" xfId="34933"/>
    <cellStyle name="RowTitles-Detail 3 5 7 2 3" xfId="34934"/>
    <cellStyle name="RowTitles-Detail 3 5 7 3" xfId="34935"/>
    <cellStyle name="RowTitles-Detail 3 5 7 3 2" xfId="34936"/>
    <cellStyle name="RowTitles-Detail 3 5 7 3 2 2" xfId="34937"/>
    <cellStyle name="RowTitles-Detail 3 5 7 4" xfId="34938"/>
    <cellStyle name="RowTitles-Detail 3 5 7 4 2" xfId="34939"/>
    <cellStyle name="RowTitles-Detail 3 5 7 5" xfId="34940"/>
    <cellStyle name="RowTitles-Detail 3 5 8" xfId="34941"/>
    <cellStyle name="RowTitles-Detail 3 5 8 2" xfId="34942"/>
    <cellStyle name="RowTitles-Detail 3 5 8 2 2" xfId="34943"/>
    <cellStyle name="RowTitles-Detail 3 5 8 2 2 2" xfId="34944"/>
    <cellStyle name="RowTitles-Detail 3 5 8 2 3" xfId="34945"/>
    <cellStyle name="RowTitles-Detail 3 5 8 3" xfId="34946"/>
    <cellStyle name="RowTitles-Detail 3 5 8 3 2" xfId="34947"/>
    <cellStyle name="RowTitles-Detail 3 5 8 3 2 2" xfId="34948"/>
    <cellStyle name="RowTitles-Detail 3 5 8 4" xfId="34949"/>
    <cellStyle name="RowTitles-Detail 3 5 8 4 2" xfId="34950"/>
    <cellStyle name="RowTitles-Detail 3 5 8 5" xfId="34951"/>
    <cellStyle name="RowTitles-Detail 3 5 9" xfId="34952"/>
    <cellStyle name="RowTitles-Detail 3 5 9 2" xfId="34953"/>
    <cellStyle name="RowTitles-Detail 3 5 9 2 2" xfId="34954"/>
    <cellStyle name="RowTitles-Detail 3 5_STUD aligned by INSTIT" xfId="34955"/>
    <cellStyle name="RowTitles-Detail 3 6" xfId="34956"/>
    <cellStyle name="RowTitles-Detail 3 6 2" xfId="34957"/>
    <cellStyle name="RowTitles-Detail 3 6 2 2" xfId="34958"/>
    <cellStyle name="RowTitles-Detail 3 6 2 2 2" xfId="34959"/>
    <cellStyle name="RowTitles-Detail 3 6 2 2 2 2" xfId="34960"/>
    <cellStyle name="RowTitles-Detail 3 6 2 2 2 2 2" xfId="34961"/>
    <cellStyle name="RowTitles-Detail 3 6 2 2 2 3" xfId="34962"/>
    <cellStyle name="RowTitles-Detail 3 6 2 2 3" xfId="34963"/>
    <cellStyle name="RowTitles-Detail 3 6 2 2 3 2" xfId="34964"/>
    <cellStyle name="RowTitles-Detail 3 6 2 2 3 2 2" xfId="34965"/>
    <cellStyle name="RowTitles-Detail 3 6 2 2 4" xfId="34966"/>
    <cellStyle name="RowTitles-Detail 3 6 2 2 4 2" xfId="34967"/>
    <cellStyle name="RowTitles-Detail 3 6 2 2 5" xfId="34968"/>
    <cellStyle name="RowTitles-Detail 3 6 2 3" xfId="34969"/>
    <cellStyle name="RowTitles-Detail 3 6 2 3 2" xfId="34970"/>
    <cellStyle name="RowTitles-Detail 3 6 2 3 2 2" xfId="34971"/>
    <cellStyle name="RowTitles-Detail 3 6 2 3 2 2 2" xfId="34972"/>
    <cellStyle name="RowTitles-Detail 3 6 2 3 2 3" xfId="34973"/>
    <cellStyle name="RowTitles-Detail 3 6 2 3 3" xfId="34974"/>
    <cellStyle name="RowTitles-Detail 3 6 2 3 3 2" xfId="34975"/>
    <cellStyle name="RowTitles-Detail 3 6 2 3 3 2 2" xfId="34976"/>
    <cellStyle name="RowTitles-Detail 3 6 2 3 4" xfId="34977"/>
    <cellStyle name="RowTitles-Detail 3 6 2 3 4 2" xfId="34978"/>
    <cellStyle name="RowTitles-Detail 3 6 2 3 5" xfId="34979"/>
    <cellStyle name="RowTitles-Detail 3 6 2 4" xfId="34980"/>
    <cellStyle name="RowTitles-Detail 3 6 2 4 2" xfId="34981"/>
    <cellStyle name="RowTitles-Detail 3 6 2 5" xfId="34982"/>
    <cellStyle name="RowTitles-Detail 3 6 2 5 2" xfId="34983"/>
    <cellStyle name="RowTitles-Detail 3 6 2 5 2 2" xfId="34984"/>
    <cellStyle name="RowTitles-Detail 3 6 2 5 3" xfId="34985"/>
    <cellStyle name="RowTitles-Detail 3 6 2 6" xfId="34986"/>
    <cellStyle name="RowTitles-Detail 3 6 2 6 2" xfId="34987"/>
    <cellStyle name="RowTitles-Detail 3 6 2 6 2 2" xfId="34988"/>
    <cellStyle name="RowTitles-Detail 3 6 3" xfId="34989"/>
    <cellStyle name="RowTitles-Detail 3 6 3 2" xfId="34990"/>
    <cellStyle name="RowTitles-Detail 3 6 3 2 2" xfId="34991"/>
    <cellStyle name="RowTitles-Detail 3 6 3 2 2 2" xfId="34992"/>
    <cellStyle name="RowTitles-Detail 3 6 3 2 2 2 2" xfId="34993"/>
    <cellStyle name="RowTitles-Detail 3 6 3 2 2 3" xfId="34994"/>
    <cellStyle name="RowTitles-Detail 3 6 3 2 3" xfId="34995"/>
    <cellStyle name="RowTitles-Detail 3 6 3 2 3 2" xfId="34996"/>
    <cellStyle name="RowTitles-Detail 3 6 3 2 3 2 2" xfId="34997"/>
    <cellStyle name="RowTitles-Detail 3 6 3 2 4" xfId="34998"/>
    <cellStyle name="RowTitles-Detail 3 6 3 2 4 2" xfId="34999"/>
    <cellStyle name="RowTitles-Detail 3 6 3 2 5" xfId="35000"/>
    <cellStyle name="RowTitles-Detail 3 6 3 3" xfId="35001"/>
    <cellStyle name="RowTitles-Detail 3 6 3 3 2" xfId="35002"/>
    <cellStyle name="RowTitles-Detail 3 6 3 3 2 2" xfId="35003"/>
    <cellStyle name="RowTitles-Detail 3 6 3 3 2 2 2" xfId="35004"/>
    <cellStyle name="RowTitles-Detail 3 6 3 3 2 3" xfId="35005"/>
    <cellStyle name="RowTitles-Detail 3 6 3 3 3" xfId="35006"/>
    <cellStyle name="RowTitles-Detail 3 6 3 3 3 2" xfId="35007"/>
    <cellStyle name="RowTitles-Detail 3 6 3 3 3 2 2" xfId="35008"/>
    <cellStyle name="RowTitles-Detail 3 6 3 3 4" xfId="35009"/>
    <cellStyle name="RowTitles-Detail 3 6 3 3 4 2" xfId="35010"/>
    <cellStyle name="RowTitles-Detail 3 6 3 3 5" xfId="35011"/>
    <cellStyle name="RowTitles-Detail 3 6 3 4" xfId="35012"/>
    <cellStyle name="RowTitles-Detail 3 6 3 4 2" xfId="35013"/>
    <cellStyle name="RowTitles-Detail 3 6 3 5" xfId="35014"/>
    <cellStyle name="RowTitles-Detail 3 6 3 5 2" xfId="35015"/>
    <cellStyle name="RowTitles-Detail 3 6 3 5 2 2" xfId="35016"/>
    <cellStyle name="RowTitles-Detail 3 6 3 6" xfId="35017"/>
    <cellStyle name="RowTitles-Detail 3 6 3 6 2" xfId="35018"/>
    <cellStyle name="RowTitles-Detail 3 6 3 7" xfId="35019"/>
    <cellStyle name="RowTitles-Detail 3 6 4" xfId="35020"/>
    <cellStyle name="RowTitles-Detail 3 6 4 2" xfId="35021"/>
    <cellStyle name="RowTitles-Detail 3 6 4 2 2" xfId="35022"/>
    <cellStyle name="RowTitles-Detail 3 6 4 2 2 2" xfId="35023"/>
    <cellStyle name="RowTitles-Detail 3 6 4 2 2 2 2" xfId="35024"/>
    <cellStyle name="RowTitles-Detail 3 6 4 2 2 3" xfId="35025"/>
    <cellStyle name="RowTitles-Detail 3 6 4 2 3" xfId="35026"/>
    <cellStyle name="RowTitles-Detail 3 6 4 2 3 2" xfId="35027"/>
    <cellStyle name="RowTitles-Detail 3 6 4 2 3 2 2" xfId="35028"/>
    <cellStyle name="RowTitles-Detail 3 6 4 2 4" xfId="35029"/>
    <cellStyle name="RowTitles-Detail 3 6 4 2 4 2" xfId="35030"/>
    <cellStyle name="RowTitles-Detail 3 6 4 2 5" xfId="35031"/>
    <cellStyle name="RowTitles-Detail 3 6 4 3" xfId="35032"/>
    <cellStyle name="RowTitles-Detail 3 6 4 3 2" xfId="35033"/>
    <cellStyle name="RowTitles-Detail 3 6 4 3 2 2" xfId="35034"/>
    <cellStyle name="RowTitles-Detail 3 6 4 3 2 2 2" xfId="35035"/>
    <cellStyle name="RowTitles-Detail 3 6 4 3 2 3" xfId="35036"/>
    <cellStyle name="RowTitles-Detail 3 6 4 3 3" xfId="35037"/>
    <cellStyle name="RowTitles-Detail 3 6 4 3 3 2" xfId="35038"/>
    <cellStyle name="RowTitles-Detail 3 6 4 3 3 2 2" xfId="35039"/>
    <cellStyle name="RowTitles-Detail 3 6 4 3 4" xfId="35040"/>
    <cellStyle name="RowTitles-Detail 3 6 4 3 4 2" xfId="35041"/>
    <cellStyle name="RowTitles-Detail 3 6 4 3 5" xfId="35042"/>
    <cellStyle name="RowTitles-Detail 3 6 4 4" xfId="35043"/>
    <cellStyle name="RowTitles-Detail 3 6 4 4 2" xfId="35044"/>
    <cellStyle name="RowTitles-Detail 3 6 4 5" xfId="35045"/>
    <cellStyle name="RowTitles-Detail 3 6 4 5 2" xfId="35046"/>
    <cellStyle name="RowTitles-Detail 3 6 4 5 2 2" xfId="35047"/>
    <cellStyle name="RowTitles-Detail 3 6 4 5 3" xfId="35048"/>
    <cellStyle name="RowTitles-Detail 3 6 4 6" xfId="35049"/>
    <cellStyle name="RowTitles-Detail 3 6 4 6 2" xfId="35050"/>
    <cellStyle name="RowTitles-Detail 3 6 4 6 2 2" xfId="35051"/>
    <cellStyle name="RowTitles-Detail 3 6 4 7" xfId="35052"/>
    <cellStyle name="RowTitles-Detail 3 6 4 7 2" xfId="35053"/>
    <cellStyle name="RowTitles-Detail 3 6 4 8" xfId="35054"/>
    <cellStyle name="RowTitles-Detail 3 6 5" xfId="35055"/>
    <cellStyle name="RowTitles-Detail 3 6 5 2" xfId="35056"/>
    <cellStyle name="RowTitles-Detail 3 6 5 2 2" xfId="35057"/>
    <cellStyle name="RowTitles-Detail 3 6 5 2 2 2" xfId="35058"/>
    <cellStyle name="RowTitles-Detail 3 6 5 2 2 2 2" xfId="35059"/>
    <cellStyle name="RowTitles-Detail 3 6 5 2 2 3" xfId="35060"/>
    <cellStyle name="RowTitles-Detail 3 6 5 2 3" xfId="35061"/>
    <cellStyle name="RowTitles-Detail 3 6 5 2 3 2" xfId="35062"/>
    <cellStyle name="RowTitles-Detail 3 6 5 2 3 2 2" xfId="35063"/>
    <cellStyle name="RowTitles-Detail 3 6 5 2 4" xfId="35064"/>
    <cellStyle name="RowTitles-Detail 3 6 5 2 4 2" xfId="35065"/>
    <cellStyle name="RowTitles-Detail 3 6 5 2 5" xfId="35066"/>
    <cellStyle name="RowTitles-Detail 3 6 5 3" xfId="35067"/>
    <cellStyle name="RowTitles-Detail 3 6 5 3 2" xfId="35068"/>
    <cellStyle name="RowTitles-Detail 3 6 5 3 2 2" xfId="35069"/>
    <cellStyle name="RowTitles-Detail 3 6 5 3 2 2 2" xfId="35070"/>
    <cellStyle name="RowTitles-Detail 3 6 5 3 2 3" xfId="35071"/>
    <cellStyle name="RowTitles-Detail 3 6 5 3 3" xfId="35072"/>
    <cellStyle name="RowTitles-Detail 3 6 5 3 3 2" xfId="35073"/>
    <cellStyle name="RowTitles-Detail 3 6 5 3 3 2 2" xfId="35074"/>
    <cellStyle name="RowTitles-Detail 3 6 5 3 4" xfId="35075"/>
    <cellStyle name="RowTitles-Detail 3 6 5 3 4 2" xfId="35076"/>
    <cellStyle name="RowTitles-Detail 3 6 5 3 5" xfId="35077"/>
    <cellStyle name="RowTitles-Detail 3 6 5 4" xfId="35078"/>
    <cellStyle name="RowTitles-Detail 3 6 5 4 2" xfId="35079"/>
    <cellStyle name="RowTitles-Detail 3 6 5 4 2 2" xfId="35080"/>
    <cellStyle name="RowTitles-Detail 3 6 5 4 3" xfId="35081"/>
    <cellStyle name="RowTitles-Detail 3 6 5 5" xfId="35082"/>
    <cellStyle name="RowTitles-Detail 3 6 5 5 2" xfId="35083"/>
    <cellStyle name="RowTitles-Detail 3 6 5 5 2 2" xfId="35084"/>
    <cellStyle name="RowTitles-Detail 3 6 5 6" xfId="35085"/>
    <cellStyle name="RowTitles-Detail 3 6 5 6 2" xfId="35086"/>
    <cellStyle name="RowTitles-Detail 3 6 5 7" xfId="35087"/>
    <cellStyle name="RowTitles-Detail 3 6 6" xfId="35088"/>
    <cellStyle name="RowTitles-Detail 3 6 6 2" xfId="35089"/>
    <cellStyle name="RowTitles-Detail 3 6 6 2 2" xfId="35090"/>
    <cellStyle name="RowTitles-Detail 3 6 6 2 2 2" xfId="35091"/>
    <cellStyle name="RowTitles-Detail 3 6 6 2 2 2 2" xfId="35092"/>
    <cellStyle name="RowTitles-Detail 3 6 6 2 2 3" xfId="35093"/>
    <cellStyle name="RowTitles-Detail 3 6 6 2 3" xfId="35094"/>
    <cellStyle name="RowTitles-Detail 3 6 6 2 3 2" xfId="35095"/>
    <cellStyle name="RowTitles-Detail 3 6 6 2 3 2 2" xfId="35096"/>
    <cellStyle name="RowTitles-Detail 3 6 6 2 4" xfId="35097"/>
    <cellStyle name="RowTitles-Detail 3 6 6 2 4 2" xfId="35098"/>
    <cellStyle name="RowTitles-Detail 3 6 6 2 5" xfId="35099"/>
    <cellStyle name="RowTitles-Detail 3 6 6 3" xfId="35100"/>
    <cellStyle name="RowTitles-Detail 3 6 6 3 2" xfId="35101"/>
    <cellStyle name="RowTitles-Detail 3 6 6 3 2 2" xfId="35102"/>
    <cellStyle name="RowTitles-Detail 3 6 6 3 2 2 2" xfId="35103"/>
    <cellStyle name="RowTitles-Detail 3 6 6 3 2 3" xfId="35104"/>
    <cellStyle name="RowTitles-Detail 3 6 6 3 3" xfId="35105"/>
    <cellStyle name="RowTitles-Detail 3 6 6 3 3 2" xfId="35106"/>
    <cellStyle name="RowTitles-Detail 3 6 6 3 3 2 2" xfId="35107"/>
    <cellStyle name="RowTitles-Detail 3 6 6 3 4" xfId="35108"/>
    <cellStyle name="RowTitles-Detail 3 6 6 3 4 2" xfId="35109"/>
    <cellStyle name="RowTitles-Detail 3 6 6 3 5" xfId="35110"/>
    <cellStyle name="RowTitles-Detail 3 6 6 4" xfId="35111"/>
    <cellStyle name="RowTitles-Detail 3 6 6 4 2" xfId="35112"/>
    <cellStyle name="RowTitles-Detail 3 6 6 4 2 2" xfId="35113"/>
    <cellStyle name="RowTitles-Detail 3 6 6 4 3" xfId="35114"/>
    <cellStyle name="RowTitles-Detail 3 6 6 5" xfId="35115"/>
    <cellStyle name="RowTitles-Detail 3 6 6 5 2" xfId="35116"/>
    <cellStyle name="RowTitles-Detail 3 6 6 5 2 2" xfId="35117"/>
    <cellStyle name="RowTitles-Detail 3 6 6 6" xfId="35118"/>
    <cellStyle name="RowTitles-Detail 3 6 6 6 2" xfId="35119"/>
    <cellStyle name="RowTitles-Detail 3 6 6 7" xfId="35120"/>
    <cellStyle name="RowTitles-Detail 3 6 7" xfId="35121"/>
    <cellStyle name="RowTitles-Detail 3 6 7 2" xfId="35122"/>
    <cellStyle name="RowTitles-Detail 3 6 7 2 2" xfId="35123"/>
    <cellStyle name="RowTitles-Detail 3 6 7 2 2 2" xfId="35124"/>
    <cellStyle name="RowTitles-Detail 3 6 7 2 3" xfId="35125"/>
    <cellStyle name="RowTitles-Detail 3 6 7 3" xfId="35126"/>
    <cellStyle name="RowTitles-Detail 3 6 7 3 2" xfId="35127"/>
    <cellStyle name="RowTitles-Detail 3 6 7 3 2 2" xfId="35128"/>
    <cellStyle name="RowTitles-Detail 3 6 7 4" xfId="35129"/>
    <cellStyle name="RowTitles-Detail 3 6 7 4 2" xfId="35130"/>
    <cellStyle name="RowTitles-Detail 3 6 7 5" xfId="35131"/>
    <cellStyle name="RowTitles-Detail 3 6 8" xfId="35132"/>
    <cellStyle name="RowTitles-Detail 3 6 8 2" xfId="35133"/>
    <cellStyle name="RowTitles-Detail 3 6 9" xfId="35134"/>
    <cellStyle name="RowTitles-Detail 3 6 9 2" xfId="35135"/>
    <cellStyle name="RowTitles-Detail 3 6 9 2 2" xfId="35136"/>
    <cellStyle name="RowTitles-Detail 3 6_STUD aligned by INSTIT" xfId="35137"/>
    <cellStyle name="RowTitles-Detail 3 7" xfId="35138"/>
    <cellStyle name="RowTitles-Detail 3 7 2" xfId="35139"/>
    <cellStyle name="RowTitles-Detail 3 7 2 2" xfId="35140"/>
    <cellStyle name="RowTitles-Detail 3 7 2 2 2" xfId="35141"/>
    <cellStyle name="RowTitles-Detail 3 7 2 2 2 2" xfId="35142"/>
    <cellStyle name="RowTitles-Detail 3 7 2 2 3" xfId="35143"/>
    <cellStyle name="RowTitles-Detail 3 7 2 3" xfId="35144"/>
    <cellStyle name="RowTitles-Detail 3 7 2 3 2" xfId="35145"/>
    <cellStyle name="RowTitles-Detail 3 7 2 3 2 2" xfId="35146"/>
    <cellStyle name="RowTitles-Detail 3 7 2 4" xfId="35147"/>
    <cellStyle name="RowTitles-Detail 3 7 2 4 2" xfId="35148"/>
    <cellStyle name="RowTitles-Detail 3 7 2 5" xfId="35149"/>
    <cellStyle name="RowTitles-Detail 3 7 3" xfId="35150"/>
    <cellStyle name="RowTitles-Detail 3 7 3 2" xfId="35151"/>
    <cellStyle name="RowTitles-Detail 3 7 3 2 2" xfId="35152"/>
    <cellStyle name="RowTitles-Detail 3 7 3 2 2 2" xfId="35153"/>
    <cellStyle name="RowTitles-Detail 3 7 3 2 3" xfId="35154"/>
    <cellStyle name="RowTitles-Detail 3 7 3 3" xfId="35155"/>
    <cellStyle name="RowTitles-Detail 3 7 3 3 2" xfId="35156"/>
    <cellStyle name="RowTitles-Detail 3 7 3 3 2 2" xfId="35157"/>
    <cellStyle name="RowTitles-Detail 3 7 3 4" xfId="35158"/>
    <cellStyle name="RowTitles-Detail 3 7 3 4 2" xfId="35159"/>
    <cellStyle name="RowTitles-Detail 3 7 3 5" xfId="35160"/>
    <cellStyle name="RowTitles-Detail 3 7 4" xfId="35161"/>
    <cellStyle name="RowTitles-Detail 3 7 4 2" xfId="35162"/>
    <cellStyle name="RowTitles-Detail 3 7 5" xfId="35163"/>
    <cellStyle name="RowTitles-Detail 3 7 5 2" xfId="35164"/>
    <cellStyle name="RowTitles-Detail 3 7 5 2 2" xfId="35165"/>
    <cellStyle name="RowTitles-Detail 3 7 5 3" xfId="35166"/>
    <cellStyle name="RowTitles-Detail 3 7 6" xfId="35167"/>
    <cellStyle name="RowTitles-Detail 3 7 6 2" xfId="35168"/>
    <cellStyle name="RowTitles-Detail 3 7 6 2 2" xfId="35169"/>
    <cellStyle name="RowTitles-Detail 3 8" xfId="35170"/>
    <cellStyle name="RowTitles-Detail 3 8 2" xfId="35171"/>
    <cellStyle name="RowTitles-Detail 3 8 2 2" xfId="35172"/>
    <cellStyle name="RowTitles-Detail 3 8 2 2 2" xfId="35173"/>
    <cellStyle name="RowTitles-Detail 3 8 2 2 2 2" xfId="35174"/>
    <cellStyle name="RowTitles-Detail 3 8 2 2 3" xfId="35175"/>
    <cellStyle name="RowTitles-Detail 3 8 2 3" xfId="35176"/>
    <cellStyle name="RowTitles-Detail 3 8 2 3 2" xfId="35177"/>
    <cellStyle name="RowTitles-Detail 3 8 2 3 2 2" xfId="35178"/>
    <cellStyle name="RowTitles-Detail 3 8 2 4" xfId="35179"/>
    <cellStyle name="RowTitles-Detail 3 8 2 4 2" xfId="35180"/>
    <cellStyle name="RowTitles-Detail 3 8 2 5" xfId="35181"/>
    <cellStyle name="RowTitles-Detail 3 8 3" xfId="35182"/>
    <cellStyle name="RowTitles-Detail 3 8 3 2" xfId="35183"/>
    <cellStyle name="RowTitles-Detail 3 8 3 2 2" xfId="35184"/>
    <cellStyle name="RowTitles-Detail 3 8 3 2 2 2" xfId="35185"/>
    <cellStyle name="RowTitles-Detail 3 8 3 2 3" xfId="35186"/>
    <cellStyle name="RowTitles-Detail 3 8 3 3" xfId="35187"/>
    <cellStyle name="RowTitles-Detail 3 8 3 3 2" xfId="35188"/>
    <cellStyle name="RowTitles-Detail 3 8 3 3 2 2" xfId="35189"/>
    <cellStyle name="RowTitles-Detail 3 8 3 4" xfId="35190"/>
    <cellStyle name="RowTitles-Detail 3 8 3 4 2" xfId="35191"/>
    <cellStyle name="RowTitles-Detail 3 8 3 5" xfId="35192"/>
    <cellStyle name="RowTitles-Detail 3 8 4" xfId="35193"/>
    <cellStyle name="RowTitles-Detail 3 8 4 2" xfId="35194"/>
    <cellStyle name="RowTitles-Detail 3 8 5" xfId="35195"/>
    <cellStyle name="RowTitles-Detail 3 8 5 2" xfId="35196"/>
    <cellStyle name="RowTitles-Detail 3 8 5 2 2" xfId="35197"/>
    <cellStyle name="RowTitles-Detail 3 8 6" xfId="35198"/>
    <cellStyle name="RowTitles-Detail 3 8 6 2" xfId="35199"/>
    <cellStyle name="RowTitles-Detail 3 8 7" xfId="35200"/>
    <cellStyle name="RowTitles-Detail 3 9" xfId="35201"/>
    <cellStyle name="RowTitles-Detail 3 9 2" xfId="35202"/>
    <cellStyle name="RowTitles-Detail 3 9 2 2" xfId="35203"/>
    <cellStyle name="RowTitles-Detail 3 9 2 2 2" xfId="35204"/>
    <cellStyle name="RowTitles-Detail 3 9 2 2 2 2" xfId="35205"/>
    <cellStyle name="RowTitles-Detail 3 9 2 2 3" xfId="35206"/>
    <cellStyle name="RowTitles-Detail 3 9 2 3" xfId="35207"/>
    <cellStyle name="RowTitles-Detail 3 9 2 3 2" xfId="35208"/>
    <cellStyle name="RowTitles-Detail 3 9 2 3 2 2" xfId="35209"/>
    <cellStyle name="RowTitles-Detail 3 9 2 4" xfId="35210"/>
    <cellStyle name="RowTitles-Detail 3 9 2 4 2" xfId="35211"/>
    <cellStyle name="RowTitles-Detail 3 9 2 5" xfId="35212"/>
    <cellStyle name="RowTitles-Detail 3 9 3" xfId="35213"/>
    <cellStyle name="RowTitles-Detail 3 9 3 2" xfId="35214"/>
    <cellStyle name="RowTitles-Detail 3 9 3 2 2" xfId="35215"/>
    <cellStyle name="RowTitles-Detail 3 9 3 2 2 2" xfId="35216"/>
    <cellStyle name="RowTitles-Detail 3 9 3 2 3" xfId="35217"/>
    <cellStyle name="RowTitles-Detail 3 9 3 3" xfId="35218"/>
    <cellStyle name="RowTitles-Detail 3 9 3 3 2" xfId="35219"/>
    <cellStyle name="RowTitles-Detail 3 9 3 3 2 2" xfId="35220"/>
    <cellStyle name="RowTitles-Detail 3 9 3 4" xfId="35221"/>
    <cellStyle name="RowTitles-Detail 3 9 3 4 2" xfId="35222"/>
    <cellStyle name="RowTitles-Detail 3 9 3 5" xfId="35223"/>
    <cellStyle name="RowTitles-Detail 3 9 4" xfId="35224"/>
    <cellStyle name="RowTitles-Detail 3 9 4 2" xfId="35225"/>
    <cellStyle name="RowTitles-Detail 3 9 5" xfId="35226"/>
    <cellStyle name="RowTitles-Detail 3 9 5 2" xfId="35227"/>
    <cellStyle name="RowTitles-Detail 3 9 5 2 2" xfId="35228"/>
    <cellStyle name="RowTitles-Detail 3 9 5 3" xfId="35229"/>
    <cellStyle name="RowTitles-Detail 3 9 6" xfId="35230"/>
    <cellStyle name="RowTitles-Detail 3 9 6 2" xfId="35231"/>
    <cellStyle name="RowTitles-Detail 3 9 6 2 2" xfId="35232"/>
    <cellStyle name="RowTitles-Detail 3 9 7" xfId="35233"/>
    <cellStyle name="RowTitles-Detail 3 9 7 2" xfId="35234"/>
    <cellStyle name="RowTitles-Detail 3 9 8" xfId="35235"/>
    <cellStyle name="RowTitles-Detail 3_STUD aligned by INSTIT" xfId="35236"/>
    <cellStyle name="RowTitles-Detail 4" xfId="74"/>
    <cellStyle name="RowTitles-Detail 4 10" xfId="35237"/>
    <cellStyle name="RowTitles-Detail 4 10 2" xfId="35238"/>
    <cellStyle name="RowTitles-Detail 4 10 2 2" xfId="35239"/>
    <cellStyle name="RowTitles-Detail 4 10 2 2 2" xfId="35240"/>
    <cellStyle name="RowTitles-Detail 4 10 2 2 2 2" xfId="35241"/>
    <cellStyle name="RowTitles-Detail 4 10 2 2 3" xfId="35242"/>
    <cellStyle name="RowTitles-Detail 4 10 2 3" xfId="35243"/>
    <cellStyle name="RowTitles-Detail 4 10 2 3 2" xfId="35244"/>
    <cellStyle name="RowTitles-Detail 4 10 2 3 2 2" xfId="35245"/>
    <cellStyle name="RowTitles-Detail 4 10 2 4" xfId="35246"/>
    <cellStyle name="RowTitles-Detail 4 10 2 4 2" xfId="35247"/>
    <cellStyle name="RowTitles-Detail 4 10 2 5" xfId="35248"/>
    <cellStyle name="RowTitles-Detail 4 10 3" xfId="35249"/>
    <cellStyle name="RowTitles-Detail 4 10 3 2" xfId="35250"/>
    <cellStyle name="RowTitles-Detail 4 10 3 2 2" xfId="35251"/>
    <cellStyle name="RowTitles-Detail 4 10 3 2 2 2" xfId="35252"/>
    <cellStyle name="RowTitles-Detail 4 10 3 2 3" xfId="35253"/>
    <cellStyle name="RowTitles-Detail 4 10 3 3" xfId="35254"/>
    <cellStyle name="RowTitles-Detail 4 10 3 3 2" xfId="35255"/>
    <cellStyle name="RowTitles-Detail 4 10 3 3 2 2" xfId="35256"/>
    <cellStyle name="RowTitles-Detail 4 10 3 4" xfId="35257"/>
    <cellStyle name="RowTitles-Detail 4 10 3 4 2" xfId="35258"/>
    <cellStyle name="RowTitles-Detail 4 10 3 5" xfId="35259"/>
    <cellStyle name="RowTitles-Detail 4 10 4" xfId="35260"/>
    <cellStyle name="RowTitles-Detail 4 10 4 2" xfId="35261"/>
    <cellStyle name="RowTitles-Detail 4 10 4 2 2" xfId="35262"/>
    <cellStyle name="RowTitles-Detail 4 10 4 3" xfId="35263"/>
    <cellStyle name="RowTitles-Detail 4 10 5" xfId="35264"/>
    <cellStyle name="RowTitles-Detail 4 10 5 2" xfId="35265"/>
    <cellStyle name="RowTitles-Detail 4 10 5 2 2" xfId="35266"/>
    <cellStyle name="RowTitles-Detail 4 10 6" xfId="35267"/>
    <cellStyle name="RowTitles-Detail 4 10 6 2" xfId="35268"/>
    <cellStyle name="RowTitles-Detail 4 10 7" xfId="35269"/>
    <cellStyle name="RowTitles-Detail 4 11" xfId="35270"/>
    <cellStyle name="RowTitles-Detail 4 11 2" xfId="35271"/>
    <cellStyle name="RowTitles-Detail 4 11 2 2" xfId="35272"/>
    <cellStyle name="RowTitles-Detail 4 11 2 2 2" xfId="35273"/>
    <cellStyle name="RowTitles-Detail 4 11 2 2 2 2" xfId="35274"/>
    <cellStyle name="RowTitles-Detail 4 11 2 2 3" xfId="35275"/>
    <cellStyle name="RowTitles-Detail 4 11 2 3" xfId="35276"/>
    <cellStyle name="RowTitles-Detail 4 11 2 3 2" xfId="35277"/>
    <cellStyle name="RowTitles-Detail 4 11 2 3 2 2" xfId="35278"/>
    <cellStyle name="RowTitles-Detail 4 11 2 4" xfId="35279"/>
    <cellStyle name="RowTitles-Detail 4 11 2 4 2" xfId="35280"/>
    <cellStyle name="RowTitles-Detail 4 11 2 5" xfId="35281"/>
    <cellStyle name="RowTitles-Detail 4 11 3" xfId="35282"/>
    <cellStyle name="RowTitles-Detail 4 11 3 2" xfId="35283"/>
    <cellStyle name="RowTitles-Detail 4 11 3 2 2" xfId="35284"/>
    <cellStyle name="RowTitles-Detail 4 11 3 2 2 2" xfId="35285"/>
    <cellStyle name="RowTitles-Detail 4 11 3 2 3" xfId="35286"/>
    <cellStyle name="RowTitles-Detail 4 11 3 3" xfId="35287"/>
    <cellStyle name="RowTitles-Detail 4 11 3 3 2" xfId="35288"/>
    <cellStyle name="RowTitles-Detail 4 11 3 3 2 2" xfId="35289"/>
    <cellStyle name="RowTitles-Detail 4 11 3 4" xfId="35290"/>
    <cellStyle name="RowTitles-Detail 4 11 3 4 2" xfId="35291"/>
    <cellStyle name="RowTitles-Detail 4 11 3 5" xfId="35292"/>
    <cellStyle name="RowTitles-Detail 4 11 4" xfId="35293"/>
    <cellStyle name="RowTitles-Detail 4 11 4 2" xfId="35294"/>
    <cellStyle name="RowTitles-Detail 4 11 4 2 2" xfId="35295"/>
    <cellStyle name="RowTitles-Detail 4 11 4 3" xfId="35296"/>
    <cellStyle name="RowTitles-Detail 4 11 5" xfId="35297"/>
    <cellStyle name="RowTitles-Detail 4 11 5 2" xfId="35298"/>
    <cellStyle name="RowTitles-Detail 4 11 5 2 2" xfId="35299"/>
    <cellStyle name="RowTitles-Detail 4 11 6" xfId="35300"/>
    <cellStyle name="RowTitles-Detail 4 11 6 2" xfId="35301"/>
    <cellStyle name="RowTitles-Detail 4 11 7" xfId="35302"/>
    <cellStyle name="RowTitles-Detail 4 12" xfId="35303"/>
    <cellStyle name="RowTitles-Detail 4 12 2" xfId="35304"/>
    <cellStyle name="RowTitles-Detail 4 12 2 2" xfId="35305"/>
    <cellStyle name="RowTitles-Detail 4 12 2 2 2" xfId="35306"/>
    <cellStyle name="RowTitles-Detail 4 12 2 3" xfId="35307"/>
    <cellStyle name="RowTitles-Detail 4 12 3" xfId="35308"/>
    <cellStyle name="RowTitles-Detail 4 12 3 2" xfId="35309"/>
    <cellStyle name="RowTitles-Detail 4 12 3 2 2" xfId="35310"/>
    <cellStyle name="RowTitles-Detail 4 12 4" xfId="35311"/>
    <cellStyle name="RowTitles-Detail 4 12 4 2" xfId="35312"/>
    <cellStyle name="RowTitles-Detail 4 12 5" xfId="35313"/>
    <cellStyle name="RowTitles-Detail 4 13" xfId="35314"/>
    <cellStyle name="RowTitles-Detail 4 13 2" xfId="35315"/>
    <cellStyle name="RowTitles-Detail 4 13 2 2" xfId="35316"/>
    <cellStyle name="RowTitles-Detail 4 14" xfId="35317"/>
    <cellStyle name="RowTitles-Detail 4 14 2" xfId="35318"/>
    <cellStyle name="RowTitles-Detail 4 15" xfId="35319"/>
    <cellStyle name="RowTitles-Detail 4 15 2" xfId="35320"/>
    <cellStyle name="RowTitles-Detail 4 15 2 2" xfId="35321"/>
    <cellStyle name="RowTitles-Detail 4 16" xfId="35322"/>
    <cellStyle name="RowTitles-Detail 4 2" xfId="35323"/>
    <cellStyle name="RowTitles-Detail 4 2 10" xfId="35324"/>
    <cellStyle name="RowTitles-Detail 4 2 10 2" xfId="35325"/>
    <cellStyle name="RowTitles-Detail 4 2 10 2 2" xfId="35326"/>
    <cellStyle name="RowTitles-Detail 4 2 10 2 2 2" xfId="35327"/>
    <cellStyle name="RowTitles-Detail 4 2 10 2 2 2 2" xfId="35328"/>
    <cellStyle name="RowTitles-Detail 4 2 10 2 2 3" xfId="35329"/>
    <cellStyle name="RowTitles-Detail 4 2 10 2 3" xfId="35330"/>
    <cellStyle name="RowTitles-Detail 4 2 10 2 3 2" xfId="35331"/>
    <cellStyle name="RowTitles-Detail 4 2 10 2 3 2 2" xfId="35332"/>
    <cellStyle name="RowTitles-Detail 4 2 10 2 4" xfId="35333"/>
    <cellStyle name="RowTitles-Detail 4 2 10 2 4 2" xfId="35334"/>
    <cellStyle name="RowTitles-Detail 4 2 10 2 5" xfId="35335"/>
    <cellStyle name="RowTitles-Detail 4 2 10 3" xfId="35336"/>
    <cellStyle name="RowTitles-Detail 4 2 10 3 2" xfId="35337"/>
    <cellStyle name="RowTitles-Detail 4 2 10 3 2 2" xfId="35338"/>
    <cellStyle name="RowTitles-Detail 4 2 10 3 2 2 2" xfId="35339"/>
    <cellStyle name="RowTitles-Detail 4 2 10 3 2 3" xfId="35340"/>
    <cellStyle name="RowTitles-Detail 4 2 10 3 3" xfId="35341"/>
    <cellStyle name="RowTitles-Detail 4 2 10 3 3 2" xfId="35342"/>
    <cellStyle name="RowTitles-Detail 4 2 10 3 3 2 2" xfId="35343"/>
    <cellStyle name="RowTitles-Detail 4 2 10 3 4" xfId="35344"/>
    <cellStyle name="RowTitles-Detail 4 2 10 3 4 2" xfId="35345"/>
    <cellStyle name="RowTitles-Detail 4 2 10 3 5" xfId="35346"/>
    <cellStyle name="RowTitles-Detail 4 2 10 4" xfId="35347"/>
    <cellStyle name="RowTitles-Detail 4 2 10 4 2" xfId="35348"/>
    <cellStyle name="RowTitles-Detail 4 2 10 4 2 2" xfId="35349"/>
    <cellStyle name="RowTitles-Detail 4 2 10 4 3" xfId="35350"/>
    <cellStyle name="RowTitles-Detail 4 2 10 5" xfId="35351"/>
    <cellStyle name="RowTitles-Detail 4 2 10 5 2" xfId="35352"/>
    <cellStyle name="RowTitles-Detail 4 2 10 5 2 2" xfId="35353"/>
    <cellStyle name="RowTitles-Detail 4 2 10 6" xfId="35354"/>
    <cellStyle name="RowTitles-Detail 4 2 10 6 2" xfId="35355"/>
    <cellStyle name="RowTitles-Detail 4 2 10 7" xfId="35356"/>
    <cellStyle name="RowTitles-Detail 4 2 11" xfId="35357"/>
    <cellStyle name="RowTitles-Detail 4 2 11 2" xfId="35358"/>
    <cellStyle name="RowTitles-Detail 4 2 11 2 2" xfId="35359"/>
    <cellStyle name="RowTitles-Detail 4 2 11 2 2 2" xfId="35360"/>
    <cellStyle name="RowTitles-Detail 4 2 11 2 3" xfId="35361"/>
    <cellStyle name="RowTitles-Detail 4 2 11 3" xfId="35362"/>
    <cellStyle name="RowTitles-Detail 4 2 11 3 2" xfId="35363"/>
    <cellStyle name="RowTitles-Detail 4 2 11 3 2 2" xfId="35364"/>
    <cellStyle name="RowTitles-Detail 4 2 11 4" xfId="35365"/>
    <cellStyle name="RowTitles-Detail 4 2 11 4 2" xfId="35366"/>
    <cellStyle name="RowTitles-Detail 4 2 11 5" xfId="35367"/>
    <cellStyle name="RowTitles-Detail 4 2 12" xfId="35368"/>
    <cellStyle name="RowTitles-Detail 4 2 12 2" xfId="35369"/>
    <cellStyle name="RowTitles-Detail 4 2 13" xfId="35370"/>
    <cellStyle name="RowTitles-Detail 4 2 13 2" xfId="35371"/>
    <cellStyle name="RowTitles-Detail 4 2 13 2 2" xfId="35372"/>
    <cellStyle name="RowTitles-Detail 4 2 2" xfId="35373"/>
    <cellStyle name="RowTitles-Detail 4 2 2 10" xfId="35374"/>
    <cellStyle name="RowTitles-Detail 4 2 2 10 2" xfId="35375"/>
    <cellStyle name="RowTitles-Detail 4 2 2 10 2 2" xfId="35376"/>
    <cellStyle name="RowTitles-Detail 4 2 2 10 2 2 2" xfId="35377"/>
    <cellStyle name="RowTitles-Detail 4 2 2 10 2 3" xfId="35378"/>
    <cellStyle name="RowTitles-Detail 4 2 2 10 3" xfId="35379"/>
    <cellStyle name="RowTitles-Detail 4 2 2 10 3 2" xfId="35380"/>
    <cellStyle name="RowTitles-Detail 4 2 2 10 3 2 2" xfId="35381"/>
    <cellStyle name="RowTitles-Detail 4 2 2 10 4" xfId="35382"/>
    <cellStyle name="RowTitles-Detail 4 2 2 10 4 2" xfId="35383"/>
    <cellStyle name="RowTitles-Detail 4 2 2 10 5" xfId="35384"/>
    <cellStyle name="RowTitles-Detail 4 2 2 11" xfId="35385"/>
    <cellStyle name="RowTitles-Detail 4 2 2 11 2" xfId="35386"/>
    <cellStyle name="RowTitles-Detail 4 2 2 12" xfId="35387"/>
    <cellStyle name="RowTitles-Detail 4 2 2 12 2" xfId="35388"/>
    <cellStyle name="RowTitles-Detail 4 2 2 12 2 2" xfId="35389"/>
    <cellStyle name="RowTitles-Detail 4 2 2 2" xfId="35390"/>
    <cellStyle name="RowTitles-Detail 4 2 2 2 2" xfId="35391"/>
    <cellStyle name="RowTitles-Detail 4 2 2 2 2 2" xfId="35392"/>
    <cellStyle name="RowTitles-Detail 4 2 2 2 2 2 2" xfId="35393"/>
    <cellStyle name="RowTitles-Detail 4 2 2 2 2 2 2 2" xfId="35394"/>
    <cellStyle name="RowTitles-Detail 4 2 2 2 2 2 2 2 2" xfId="35395"/>
    <cellStyle name="RowTitles-Detail 4 2 2 2 2 2 2 3" xfId="35396"/>
    <cellStyle name="RowTitles-Detail 4 2 2 2 2 2 3" xfId="35397"/>
    <cellStyle name="RowTitles-Detail 4 2 2 2 2 2 3 2" xfId="35398"/>
    <cellStyle name="RowTitles-Detail 4 2 2 2 2 2 3 2 2" xfId="35399"/>
    <cellStyle name="RowTitles-Detail 4 2 2 2 2 2 4" xfId="35400"/>
    <cellStyle name="RowTitles-Detail 4 2 2 2 2 2 4 2" xfId="35401"/>
    <cellStyle name="RowTitles-Detail 4 2 2 2 2 2 5" xfId="35402"/>
    <cellStyle name="RowTitles-Detail 4 2 2 2 2 3" xfId="35403"/>
    <cellStyle name="RowTitles-Detail 4 2 2 2 2 3 2" xfId="35404"/>
    <cellStyle name="RowTitles-Detail 4 2 2 2 2 3 2 2" xfId="35405"/>
    <cellStyle name="RowTitles-Detail 4 2 2 2 2 3 2 2 2" xfId="35406"/>
    <cellStyle name="RowTitles-Detail 4 2 2 2 2 3 2 3" xfId="35407"/>
    <cellStyle name="RowTitles-Detail 4 2 2 2 2 3 3" xfId="35408"/>
    <cellStyle name="RowTitles-Detail 4 2 2 2 2 3 3 2" xfId="35409"/>
    <cellStyle name="RowTitles-Detail 4 2 2 2 2 3 3 2 2" xfId="35410"/>
    <cellStyle name="RowTitles-Detail 4 2 2 2 2 3 4" xfId="35411"/>
    <cellStyle name="RowTitles-Detail 4 2 2 2 2 3 4 2" xfId="35412"/>
    <cellStyle name="RowTitles-Detail 4 2 2 2 2 3 5" xfId="35413"/>
    <cellStyle name="RowTitles-Detail 4 2 2 2 2 4" xfId="35414"/>
    <cellStyle name="RowTitles-Detail 4 2 2 2 2 4 2" xfId="35415"/>
    <cellStyle name="RowTitles-Detail 4 2 2 2 2 5" xfId="35416"/>
    <cellStyle name="RowTitles-Detail 4 2 2 2 2 5 2" xfId="35417"/>
    <cellStyle name="RowTitles-Detail 4 2 2 2 2 5 2 2" xfId="35418"/>
    <cellStyle name="RowTitles-Detail 4 2 2 2 3" xfId="35419"/>
    <cellStyle name="RowTitles-Detail 4 2 2 2 3 2" xfId="35420"/>
    <cellStyle name="RowTitles-Detail 4 2 2 2 3 2 2" xfId="35421"/>
    <cellStyle name="RowTitles-Detail 4 2 2 2 3 2 2 2" xfId="35422"/>
    <cellStyle name="RowTitles-Detail 4 2 2 2 3 2 2 2 2" xfId="35423"/>
    <cellStyle name="RowTitles-Detail 4 2 2 2 3 2 2 3" xfId="35424"/>
    <cellStyle name="RowTitles-Detail 4 2 2 2 3 2 3" xfId="35425"/>
    <cellStyle name="RowTitles-Detail 4 2 2 2 3 2 3 2" xfId="35426"/>
    <cellStyle name="RowTitles-Detail 4 2 2 2 3 2 3 2 2" xfId="35427"/>
    <cellStyle name="RowTitles-Detail 4 2 2 2 3 2 4" xfId="35428"/>
    <cellStyle name="RowTitles-Detail 4 2 2 2 3 2 4 2" xfId="35429"/>
    <cellStyle name="RowTitles-Detail 4 2 2 2 3 2 5" xfId="35430"/>
    <cellStyle name="RowTitles-Detail 4 2 2 2 3 3" xfId="35431"/>
    <cellStyle name="RowTitles-Detail 4 2 2 2 3 3 2" xfId="35432"/>
    <cellStyle name="RowTitles-Detail 4 2 2 2 3 3 2 2" xfId="35433"/>
    <cellStyle name="RowTitles-Detail 4 2 2 2 3 3 2 2 2" xfId="35434"/>
    <cellStyle name="RowTitles-Detail 4 2 2 2 3 3 2 3" xfId="35435"/>
    <cellStyle name="RowTitles-Detail 4 2 2 2 3 3 3" xfId="35436"/>
    <cellStyle name="RowTitles-Detail 4 2 2 2 3 3 3 2" xfId="35437"/>
    <cellStyle name="RowTitles-Detail 4 2 2 2 3 3 3 2 2" xfId="35438"/>
    <cellStyle name="RowTitles-Detail 4 2 2 2 3 3 4" xfId="35439"/>
    <cellStyle name="RowTitles-Detail 4 2 2 2 3 3 4 2" xfId="35440"/>
    <cellStyle name="RowTitles-Detail 4 2 2 2 3 3 5" xfId="35441"/>
    <cellStyle name="RowTitles-Detail 4 2 2 2 3 4" xfId="35442"/>
    <cellStyle name="RowTitles-Detail 4 2 2 2 3 4 2" xfId="35443"/>
    <cellStyle name="RowTitles-Detail 4 2 2 2 3 5" xfId="35444"/>
    <cellStyle name="RowTitles-Detail 4 2 2 2 3 5 2" xfId="35445"/>
    <cellStyle name="RowTitles-Detail 4 2 2 2 3 5 2 2" xfId="35446"/>
    <cellStyle name="RowTitles-Detail 4 2 2 2 3 5 3" xfId="35447"/>
    <cellStyle name="RowTitles-Detail 4 2 2 2 3 6" xfId="35448"/>
    <cellStyle name="RowTitles-Detail 4 2 2 2 3 6 2" xfId="35449"/>
    <cellStyle name="RowTitles-Detail 4 2 2 2 3 6 2 2" xfId="35450"/>
    <cellStyle name="RowTitles-Detail 4 2 2 2 3 7" xfId="35451"/>
    <cellStyle name="RowTitles-Detail 4 2 2 2 3 7 2" xfId="35452"/>
    <cellStyle name="RowTitles-Detail 4 2 2 2 3 8" xfId="35453"/>
    <cellStyle name="RowTitles-Detail 4 2 2 2 4" xfId="35454"/>
    <cellStyle name="RowTitles-Detail 4 2 2 2 4 2" xfId="35455"/>
    <cellStyle name="RowTitles-Detail 4 2 2 2 4 2 2" xfId="35456"/>
    <cellStyle name="RowTitles-Detail 4 2 2 2 4 2 2 2" xfId="35457"/>
    <cellStyle name="RowTitles-Detail 4 2 2 2 4 2 2 2 2" xfId="35458"/>
    <cellStyle name="RowTitles-Detail 4 2 2 2 4 2 2 3" xfId="35459"/>
    <cellStyle name="RowTitles-Detail 4 2 2 2 4 2 3" xfId="35460"/>
    <cellStyle name="RowTitles-Detail 4 2 2 2 4 2 3 2" xfId="35461"/>
    <cellStyle name="RowTitles-Detail 4 2 2 2 4 2 3 2 2" xfId="35462"/>
    <cellStyle name="RowTitles-Detail 4 2 2 2 4 2 4" xfId="35463"/>
    <cellStyle name="RowTitles-Detail 4 2 2 2 4 2 4 2" xfId="35464"/>
    <cellStyle name="RowTitles-Detail 4 2 2 2 4 2 5" xfId="35465"/>
    <cellStyle name="RowTitles-Detail 4 2 2 2 4 3" xfId="35466"/>
    <cellStyle name="RowTitles-Detail 4 2 2 2 4 3 2" xfId="35467"/>
    <cellStyle name="RowTitles-Detail 4 2 2 2 4 3 2 2" xfId="35468"/>
    <cellStyle name="RowTitles-Detail 4 2 2 2 4 3 2 2 2" xfId="35469"/>
    <cellStyle name="RowTitles-Detail 4 2 2 2 4 3 2 3" xfId="35470"/>
    <cellStyle name="RowTitles-Detail 4 2 2 2 4 3 3" xfId="35471"/>
    <cellStyle name="RowTitles-Detail 4 2 2 2 4 3 3 2" xfId="35472"/>
    <cellStyle name="RowTitles-Detail 4 2 2 2 4 3 3 2 2" xfId="35473"/>
    <cellStyle name="RowTitles-Detail 4 2 2 2 4 3 4" xfId="35474"/>
    <cellStyle name="RowTitles-Detail 4 2 2 2 4 3 4 2" xfId="35475"/>
    <cellStyle name="RowTitles-Detail 4 2 2 2 4 3 5" xfId="35476"/>
    <cellStyle name="RowTitles-Detail 4 2 2 2 4 4" xfId="35477"/>
    <cellStyle name="RowTitles-Detail 4 2 2 2 4 4 2" xfId="35478"/>
    <cellStyle name="RowTitles-Detail 4 2 2 2 4 4 2 2" xfId="35479"/>
    <cellStyle name="RowTitles-Detail 4 2 2 2 4 4 3" xfId="35480"/>
    <cellStyle name="RowTitles-Detail 4 2 2 2 4 5" xfId="35481"/>
    <cellStyle name="RowTitles-Detail 4 2 2 2 4 5 2" xfId="35482"/>
    <cellStyle name="RowTitles-Detail 4 2 2 2 4 5 2 2" xfId="35483"/>
    <cellStyle name="RowTitles-Detail 4 2 2 2 4 6" xfId="35484"/>
    <cellStyle name="RowTitles-Detail 4 2 2 2 4 6 2" xfId="35485"/>
    <cellStyle name="RowTitles-Detail 4 2 2 2 4 7" xfId="35486"/>
    <cellStyle name="RowTitles-Detail 4 2 2 2 5" xfId="35487"/>
    <cellStyle name="RowTitles-Detail 4 2 2 2 5 2" xfId="35488"/>
    <cellStyle name="RowTitles-Detail 4 2 2 2 5 2 2" xfId="35489"/>
    <cellStyle name="RowTitles-Detail 4 2 2 2 5 2 2 2" xfId="35490"/>
    <cellStyle name="RowTitles-Detail 4 2 2 2 5 2 2 2 2" xfId="35491"/>
    <cellStyle name="RowTitles-Detail 4 2 2 2 5 2 2 3" xfId="35492"/>
    <cellStyle name="RowTitles-Detail 4 2 2 2 5 2 3" xfId="35493"/>
    <cellStyle name="RowTitles-Detail 4 2 2 2 5 2 3 2" xfId="35494"/>
    <cellStyle name="RowTitles-Detail 4 2 2 2 5 2 3 2 2" xfId="35495"/>
    <cellStyle name="RowTitles-Detail 4 2 2 2 5 2 4" xfId="35496"/>
    <cellStyle name="RowTitles-Detail 4 2 2 2 5 2 4 2" xfId="35497"/>
    <cellStyle name="RowTitles-Detail 4 2 2 2 5 2 5" xfId="35498"/>
    <cellStyle name="RowTitles-Detail 4 2 2 2 5 3" xfId="35499"/>
    <cellStyle name="RowTitles-Detail 4 2 2 2 5 3 2" xfId="35500"/>
    <cellStyle name="RowTitles-Detail 4 2 2 2 5 3 2 2" xfId="35501"/>
    <cellStyle name="RowTitles-Detail 4 2 2 2 5 3 2 2 2" xfId="35502"/>
    <cellStyle name="RowTitles-Detail 4 2 2 2 5 3 2 3" xfId="35503"/>
    <cellStyle name="RowTitles-Detail 4 2 2 2 5 3 3" xfId="35504"/>
    <cellStyle name="RowTitles-Detail 4 2 2 2 5 3 3 2" xfId="35505"/>
    <cellStyle name="RowTitles-Detail 4 2 2 2 5 3 3 2 2" xfId="35506"/>
    <cellStyle name="RowTitles-Detail 4 2 2 2 5 3 4" xfId="35507"/>
    <cellStyle name="RowTitles-Detail 4 2 2 2 5 3 4 2" xfId="35508"/>
    <cellStyle name="RowTitles-Detail 4 2 2 2 5 3 5" xfId="35509"/>
    <cellStyle name="RowTitles-Detail 4 2 2 2 5 4" xfId="35510"/>
    <cellStyle name="RowTitles-Detail 4 2 2 2 5 4 2" xfId="35511"/>
    <cellStyle name="RowTitles-Detail 4 2 2 2 5 4 2 2" xfId="35512"/>
    <cellStyle name="RowTitles-Detail 4 2 2 2 5 4 3" xfId="35513"/>
    <cellStyle name="RowTitles-Detail 4 2 2 2 5 5" xfId="35514"/>
    <cellStyle name="RowTitles-Detail 4 2 2 2 5 5 2" xfId="35515"/>
    <cellStyle name="RowTitles-Detail 4 2 2 2 5 5 2 2" xfId="35516"/>
    <cellStyle name="RowTitles-Detail 4 2 2 2 5 6" xfId="35517"/>
    <cellStyle name="RowTitles-Detail 4 2 2 2 5 6 2" xfId="35518"/>
    <cellStyle name="RowTitles-Detail 4 2 2 2 5 7" xfId="35519"/>
    <cellStyle name="RowTitles-Detail 4 2 2 2 6" xfId="35520"/>
    <cellStyle name="RowTitles-Detail 4 2 2 2 6 2" xfId="35521"/>
    <cellStyle name="RowTitles-Detail 4 2 2 2 6 2 2" xfId="35522"/>
    <cellStyle name="RowTitles-Detail 4 2 2 2 6 2 2 2" xfId="35523"/>
    <cellStyle name="RowTitles-Detail 4 2 2 2 6 2 2 2 2" xfId="35524"/>
    <cellStyle name="RowTitles-Detail 4 2 2 2 6 2 2 3" xfId="35525"/>
    <cellStyle name="RowTitles-Detail 4 2 2 2 6 2 3" xfId="35526"/>
    <cellStyle name="RowTitles-Detail 4 2 2 2 6 2 3 2" xfId="35527"/>
    <cellStyle name="RowTitles-Detail 4 2 2 2 6 2 3 2 2" xfId="35528"/>
    <cellStyle name="RowTitles-Detail 4 2 2 2 6 2 4" xfId="35529"/>
    <cellStyle name="RowTitles-Detail 4 2 2 2 6 2 4 2" xfId="35530"/>
    <cellStyle name="RowTitles-Detail 4 2 2 2 6 2 5" xfId="35531"/>
    <cellStyle name="RowTitles-Detail 4 2 2 2 6 3" xfId="35532"/>
    <cellStyle name="RowTitles-Detail 4 2 2 2 6 3 2" xfId="35533"/>
    <cellStyle name="RowTitles-Detail 4 2 2 2 6 3 2 2" xfId="35534"/>
    <cellStyle name="RowTitles-Detail 4 2 2 2 6 3 2 2 2" xfId="35535"/>
    <cellStyle name="RowTitles-Detail 4 2 2 2 6 3 2 3" xfId="35536"/>
    <cellStyle name="RowTitles-Detail 4 2 2 2 6 3 3" xfId="35537"/>
    <cellStyle name="RowTitles-Detail 4 2 2 2 6 3 3 2" xfId="35538"/>
    <cellStyle name="RowTitles-Detail 4 2 2 2 6 3 3 2 2" xfId="35539"/>
    <cellStyle name="RowTitles-Detail 4 2 2 2 6 3 4" xfId="35540"/>
    <cellStyle name="RowTitles-Detail 4 2 2 2 6 3 4 2" xfId="35541"/>
    <cellStyle name="RowTitles-Detail 4 2 2 2 6 3 5" xfId="35542"/>
    <cellStyle name="RowTitles-Detail 4 2 2 2 6 4" xfId="35543"/>
    <cellStyle name="RowTitles-Detail 4 2 2 2 6 4 2" xfId="35544"/>
    <cellStyle name="RowTitles-Detail 4 2 2 2 6 4 2 2" xfId="35545"/>
    <cellStyle name="RowTitles-Detail 4 2 2 2 6 4 3" xfId="35546"/>
    <cellStyle name="RowTitles-Detail 4 2 2 2 6 5" xfId="35547"/>
    <cellStyle name="RowTitles-Detail 4 2 2 2 6 5 2" xfId="35548"/>
    <cellStyle name="RowTitles-Detail 4 2 2 2 6 5 2 2" xfId="35549"/>
    <cellStyle name="RowTitles-Detail 4 2 2 2 6 6" xfId="35550"/>
    <cellStyle name="RowTitles-Detail 4 2 2 2 6 6 2" xfId="35551"/>
    <cellStyle name="RowTitles-Detail 4 2 2 2 6 7" xfId="35552"/>
    <cellStyle name="RowTitles-Detail 4 2 2 2 7" xfId="35553"/>
    <cellStyle name="RowTitles-Detail 4 2 2 2 7 2" xfId="35554"/>
    <cellStyle name="RowTitles-Detail 4 2 2 2 7 2 2" xfId="35555"/>
    <cellStyle name="RowTitles-Detail 4 2 2 2 7 2 2 2" xfId="35556"/>
    <cellStyle name="RowTitles-Detail 4 2 2 2 7 2 3" xfId="35557"/>
    <cellStyle name="RowTitles-Detail 4 2 2 2 7 3" xfId="35558"/>
    <cellStyle name="RowTitles-Detail 4 2 2 2 7 3 2" xfId="35559"/>
    <cellStyle name="RowTitles-Detail 4 2 2 2 7 3 2 2" xfId="35560"/>
    <cellStyle name="RowTitles-Detail 4 2 2 2 7 4" xfId="35561"/>
    <cellStyle name="RowTitles-Detail 4 2 2 2 7 4 2" xfId="35562"/>
    <cellStyle name="RowTitles-Detail 4 2 2 2 7 5" xfId="35563"/>
    <cellStyle name="RowTitles-Detail 4 2 2 2 8" xfId="35564"/>
    <cellStyle name="RowTitles-Detail 4 2 2 2 8 2" xfId="35565"/>
    <cellStyle name="RowTitles-Detail 4 2 2 2 9" xfId="35566"/>
    <cellStyle name="RowTitles-Detail 4 2 2 2 9 2" xfId="35567"/>
    <cellStyle name="RowTitles-Detail 4 2 2 2 9 2 2" xfId="35568"/>
    <cellStyle name="RowTitles-Detail 4 2 2 2_STUD aligned by INSTIT" xfId="35569"/>
    <cellStyle name="RowTitles-Detail 4 2 2 3" xfId="35570"/>
    <cellStyle name="RowTitles-Detail 4 2 2 3 2" xfId="35571"/>
    <cellStyle name="RowTitles-Detail 4 2 2 3 2 2" xfId="35572"/>
    <cellStyle name="RowTitles-Detail 4 2 2 3 2 2 2" xfId="35573"/>
    <cellStyle name="RowTitles-Detail 4 2 2 3 2 2 2 2" xfId="35574"/>
    <cellStyle name="RowTitles-Detail 4 2 2 3 2 2 2 2 2" xfId="35575"/>
    <cellStyle name="RowTitles-Detail 4 2 2 3 2 2 2 3" xfId="35576"/>
    <cellStyle name="RowTitles-Detail 4 2 2 3 2 2 3" xfId="35577"/>
    <cellStyle name="RowTitles-Detail 4 2 2 3 2 2 3 2" xfId="35578"/>
    <cellStyle name="RowTitles-Detail 4 2 2 3 2 2 3 2 2" xfId="35579"/>
    <cellStyle name="RowTitles-Detail 4 2 2 3 2 2 4" xfId="35580"/>
    <cellStyle name="RowTitles-Detail 4 2 2 3 2 2 4 2" xfId="35581"/>
    <cellStyle name="RowTitles-Detail 4 2 2 3 2 2 5" xfId="35582"/>
    <cellStyle name="RowTitles-Detail 4 2 2 3 2 3" xfId="35583"/>
    <cellStyle name="RowTitles-Detail 4 2 2 3 2 3 2" xfId="35584"/>
    <cellStyle name="RowTitles-Detail 4 2 2 3 2 3 2 2" xfId="35585"/>
    <cellStyle name="RowTitles-Detail 4 2 2 3 2 3 2 2 2" xfId="35586"/>
    <cellStyle name="RowTitles-Detail 4 2 2 3 2 3 2 3" xfId="35587"/>
    <cellStyle name="RowTitles-Detail 4 2 2 3 2 3 3" xfId="35588"/>
    <cellStyle name="RowTitles-Detail 4 2 2 3 2 3 3 2" xfId="35589"/>
    <cellStyle name="RowTitles-Detail 4 2 2 3 2 3 3 2 2" xfId="35590"/>
    <cellStyle name="RowTitles-Detail 4 2 2 3 2 3 4" xfId="35591"/>
    <cellStyle name="RowTitles-Detail 4 2 2 3 2 3 4 2" xfId="35592"/>
    <cellStyle name="RowTitles-Detail 4 2 2 3 2 3 5" xfId="35593"/>
    <cellStyle name="RowTitles-Detail 4 2 2 3 2 4" xfId="35594"/>
    <cellStyle name="RowTitles-Detail 4 2 2 3 2 4 2" xfId="35595"/>
    <cellStyle name="RowTitles-Detail 4 2 2 3 2 5" xfId="35596"/>
    <cellStyle name="RowTitles-Detail 4 2 2 3 2 5 2" xfId="35597"/>
    <cellStyle name="RowTitles-Detail 4 2 2 3 2 5 2 2" xfId="35598"/>
    <cellStyle name="RowTitles-Detail 4 2 2 3 2 5 3" xfId="35599"/>
    <cellStyle name="RowTitles-Detail 4 2 2 3 2 6" xfId="35600"/>
    <cellStyle name="RowTitles-Detail 4 2 2 3 2 6 2" xfId="35601"/>
    <cellStyle name="RowTitles-Detail 4 2 2 3 2 6 2 2" xfId="35602"/>
    <cellStyle name="RowTitles-Detail 4 2 2 3 2 7" xfId="35603"/>
    <cellStyle name="RowTitles-Detail 4 2 2 3 2 7 2" xfId="35604"/>
    <cellStyle name="RowTitles-Detail 4 2 2 3 2 8" xfId="35605"/>
    <cellStyle name="RowTitles-Detail 4 2 2 3 3" xfId="35606"/>
    <cellStyle name="RowTitles-Detail 4 2 2 3 3 2" xfId="35607"/>
    <cellStyle name="RowTitles-Detail 4 2 2 3 3 2 2" xfId="35608"/>
    <cellStyle name="RowTitles-Detail 4 2 2 3 3 2 2 2" xfId="35609"/>
    <cellStyle name="RowTitles-Detail 4 2 2 3 3 2 2 2 2" xfId="35610"/>
    <cellStyle name="RowTitles-Detail 4 2 2 3 3 2 2 3" xfId="35611"/>
    <cellStyle name="RowTitles-Detail 4 2 2 3 3 2 3" xfId="35612"/>
    <cellStyle name="RowTitles-Detail 4 2 2 3 3 2 3 2" xfId="35613"/>
    <cellStyle name="RowTitles-Detail 4 2 2 3 3 2 3 2 2" xfId="35614"/>
    <cellStyle name="RowTitles-Detail 4 2 2 3 3 2 4" xfId="35615"/>
    <cellStyle name="RowTitles-Detail 4 2 2 3 3 2 4 2" xfId="35616"/>
    <cellStyle name="RowTitles-Detail 4 2 2 3 3 2 5" xfId="35617"/>
    <cellStyle name="RowTitles-Detail 4 2 2 3 3 3" xfId="35618"/>
    <cellStyle name="RowTitles-Detail 4 2 2 3 3 3 2" xfId="35619"/>
    <cellStyle name="RowTitles-Detail 4 2 2 3 3 3 2 2" xfId="35620"/>
    <cellStyle name="RowTitles-Detail 4 2 2 3 3 3 2 2 2" xfId="35621"/>
    <cellStyle name="RowTitles-Detail 4 2 2 3 3 3 2 3" xfId="35622"/>
    <cellStyle name="RowTitles-Detail 4 2 2 3 3 3 3" xfId="35623"/>
    <cellStyle name="RowTitles-Detail 4 2 2 3 3 3 3 2" xfId="35624"/>
    <cellStyle name="RowTitles-Detail 4 2 2 3 3 3 3 2 2" xfId="35625"/>
    <cellStyle name="RowTitles-Detail 4 2 2 3 3 3 4" xfId="35626"/>
    <cellStyle name="RowTitles-Detail 4 2 2 3 3 3 4 2" xfId="35627"/>
    <cellStyle name="RowTitles-Detail 4 2 2 3 3 3 5" xfId="35628"/>
    <cellStyle name="RowTitles-Detail 4 2 2 3 3 4" xfId="35629"/>
    <cellStyle name="RowTitles-Detail 4 2 2 3 3 4 2" xfId="35630"/>
    <cellStyle name="RowTitles-Detail 4 2 2 3 3 5" xfId="35631"/>
    <cellStyle name="RowTitles-Detail 4 2 2 3 3 5 2" xfId="35632"/>
    <cellStyle name="RowTitles-Detail 4 2 2 3 3 5 2 2" xfId="35633"/>
    <cellStyle name="RowTitles-Detail 4 2 2 3 4" xfId="35634"/>
    <cellStyle name="RowTitles-Detail 4 2 2 3 4 2" xfId="35635"/>
    <cellStyle name="RowTitles-Detail 4 2 2 3 4 2 2" xfId="35636"/>
    <cellStyle name="RowTitles-Detail 4 2 2 3 4 2 2 2" xfId="35637"/>
    <cellStyle name="RowTitles-Detail 4 2 2 3 4 2 2 2 2" xfId="35638"/>
    <cellStyle name="RowTitles-Detail 4 2 2 3 4 2 2 3" xfId="35639"/>
    <cellStyle name="RowTitles-Detail 4 2 2 3 4 2 3" xfId="35640"/>
    <cellStyle name="RowTitles-Detail 4 2 2 3 4 2 3 2" xfId="35641"/>
    <cellStyle name="RowTitles-Detail 4 2 2 3 4 2 3 2 2" xfId="35642"/>
    <cellStyle name="RowTitles-Detail 4 2 2 3 4 2 4" xfId="35643"/>
    <cellStyle name="RowTitles-Detail 4 2 2 3 4 2 4 2" xfId="35644"/>
    <cellStyle name="RowTitles-Detail 4 2 2 3 4 2 5" xfId="35645"/>
    <cellStyle name="RowTitles-Detail 4 2 2 3 4 3" xfId="35646"/>
    <cellStyle name="RowTitles-Detail 4 2 2 3 4 3 2" xfId="35647"/>
    <cellStyle name="RowTitles-Detail 4 2 2 3 4 3 2 2" xfId="35648"/>
    <cellStyle name="RowTitles-Detail 4 2 2 3 4 3 2 2 2" xfId="35649"/>
    <cellStyle name="RowTitles-Detail 4 2 2 3 4 3 2 3" xfId="35650"/>
    <cellStyle name="RowTitles-Detail 4 2 2 3 4 3 3" xfId="35651"/>
    <cellStyle name="RowTitles-Detail 4 2 2 3 4 3 3 2" xfId="35652"/>
    <cellStyle name="RowTitles-Detail 4 2 2 3 4 3 3 2 2" xfId="35653"/>
    <cellStyle name="RowTitles-Detail 4 2 2 3 4 3 4" xfId="35654"/>
    <cellStyle name="RowTitles-Detail 4 2 2 3 4 3 4 2" xfId="35655"/>
    <cellStyle name="RowTitles-Detail 4 2 2 3 4 3 5" xfId="35656"/>
    <cellStyle name="RowTitles-Detail 4 2 2 3 4 4" xfId="35657"/>
    <cellStyle name="RowTitles-Detail 4 2 2 3 4 4 2" xfId="35658"/>
    <cellStyle name="RowTitles-Detail 4 2 2 3 4 4 2 2" xfId="35659"/>
    <cellStyle name="RowTitles-Detail 4 2 2 3 4 4 3" xfId="35660"/>
    <cellStyle name="RowTitles-Detail 4 2 2 3 4 5" xfId="35661"/>
    <cellStyle name="RowTitles-Detail 4 2 2 3 4 5 2" xfId="35662"/>
    <cellStyle name="RowTitles-Detail 4 2 2 3 4 5 2 2" xfId="35663"/>
    <cellStyle name="RowTitles-Detail 4 2 2 3 4 6" xfId="35664"/>
    <cellStyle name="RowTitles-Detail 4 2 2 3 4 6 2" xfId="35665"/>
    <cellStyle name="RowTitles-Detail 4 2 2 3 4 7" xfId="35666"/>
    <cellStyle name="RowTitles-Detail 4 2 2 3 5" xfId="35667"/>
    <cellStyle name="RowTitles-Detail 4 2 2 3 5 2" xfId="35668"/>
    <cellStyle name="RowTitles-Detail 4 2 2 3 5 2 2" xfId="35669"/>
    <cellStyle name="RowTitles-Detail 4 2 2 3 5 2 2 2" xfId="35670"/>
    <cellStyle name="RowTitles-Detail 4 2 2 3 5 2 2 2 2" xfId="35671"/>
    <cellStyle name="RowTitles-Detail 4 2 2 3 5 2 2 3" xfId="35672"/>
    <cellStyle name="RowTitles-Detail 4 2 2 3 5 2 3" xfId="35673"/>
    <cellStyle name="RowTitles-Detail 4 2 2 3 5 2 3 2" xfId="35674"/>
    <cellStyle name="RowTitles-Detail 4 2 2 3 5 2 3 2 2" xfId="35675"/>
    <cellStyle name="RowTitles-Detail 4 2 2 3 5 2 4" xfId="35676"/>
    <cellStyle name="RowTitles-Detail 4 2 2 3 5 2 4 2" xfId="35677"/>
    <cellStyle name="RowTitles-Detail 4 2 2 3 5 2 5" xfId="35678"/>
    <cellStyle name="RowTitles-Detail 4 2 2 3 5 3" xfId="35679"/>
    <cellStyle name="RowTitles-Detail 4 2 2 3 5 3 2" xfId="35680"/>
    <cellStyle name="RowTitles-Detail 4 2 2 3 5 3 2 2" xfId="35681"/>
    <cellStyle name="RowTitles-Detail 4 2 2 3 5 3 2 2 2" xfId="35682"/>
    <cellStyle name="RowTitles-Detail 4 2 2 3 5 3 2 3" xfId="35683"/>
    <cellStyle name="RowTitles-Detail 4 2 2 3 5 3 3" xfId="35684"/>
    <cellStyle name="RowTitles-Detail 4 2 2 3 5 3 3 2" xfId="35685"/>
    <cellStyle name="RowTitles-Detail 4 2 2 3 5 3 3 2 2" xfId="35686"/>
    <cellStyle name="RowTitles-Detail 4 2 2 3 5 3 4" xfId="35687"/>
    <cellStyle name="RowTitles-Detail 4 2 2 3 5 3 4 2" xfId="35688"/>
    <cellStyle name="RowTitles-Detail 4 2 2 3 5 3 5" xfId="35689"/>
    <cellStyle name="RowTitles-Detail 4 2 2 3 5 4" xfId="35690"/>
    <cellStyle name="RowTitles-Detail 4 2 2 3 5 4 2" xfId="35691"/>
    <cellStyle name="RowTitles-Detail 4 2 2 3 5 4 2 2" xfId="35692"/>
    <cellStyle name="RowTitles-Detail 4 2 2 3 5 4 3" xfId="35693"/>
    <cellStyle name="RowTitles-Detail 4 2 2 3 5 5" xfId="35694"/>
    <cellStyle name="RowTitles-Detail 4 2 2 3 5 5 2" xfId="35695"/>
    <cellStyle name="RowTitles-Detail 4 2 2 3 5 5 2 2" xfId="35696"/>
    <cellStyle name="RowTitles-Detail 4 2 2 3 5 6" xfId="35697"/>
    <cellStyle name="RowTitles-Detail 4 2 2 3 5 6 2" xfId="35698"/>
    <cellStyle name="RowTitles-Detail 4 2 2 3 5 7" xfId="35699"/>
    <cellStyle name="RowTitles-Detail 4 2 2 3 6" xfId="35700"/>
    <cellStyle name="RowTitles-Detail 4 2 2 3 6 2" xfId="35701"/>
    <cellStyle name="RowTitles-Detail 4 2 2 3 6 2 2" xfId="35702"/>
    <cellStyle name="RowTitles-Detail 4 2 2 3 6 2 2 2" xfId="35703"/>
    <cellStyle name="RowTitles-Detail 4 2 2 3 6 2 2 2 2" xfId="35704"/>
    <cellStyle name="RowTitles-Detail 4 2 2 3 6 2 2 3" xfId="35705"/>
    <cellStyle name="RowTitles-Detail 4 2 2 3 6 2 3" xfId="35706"/>
    <cellStyle name="RowTitles-Detail 4 2 2 3 6 2 3 2" xfId="35707"/>
    <cellStyle name="RowTitles-Detail 4 2 2 3 6 2 3 2 2" xfId="35708"/>
    <cellStyle name="RowTitles-Detail 4 2 2 3 6 2 4" xfId="35709"/>
    <cellStyle name="RowTitles-Detail 4 2 2 3 6 2 4 2" xfId="35710"/>
    <cellStyle name="RowTitles-Detail 4 2 2 3 6 2 5" xfId="35711"/>
    <cellStyle name="RowTitles-Detail 4 2 2 3 6 3" xfId="35712"/>
    <cellStyle name="RowTitles-Detail 4 2 2 3 6 3 2" xfId="35713"/>
    <cellStyle name="RowTitles-Detail 4 2 2 3 6 3 2 2" xfId="35714"/>
    <cellStyle name="RowTitles-Detail 4 2 2 3 6 3 2 2 2" xfId="35715"/>
    <cellStyle name="RowTitles-Detail 4 2 2 3 6 3 2 3" xfId="35716"/>
    <cellStyle name="RowTitles-Detail 4 2 2 3 6 3 3" xfId="35717"/>
    <cellStyle name="RowTitles-Detail 4 2 2 3 6 3 3 2" xfId="35718"/>
    <cellStyle name="RowTitles-Detail 4 2 2 3 6 3 3 2 2" xfId="35719"/>
    <cellStyle name="RowTitles-Detail 4 2 2 3 6 3 4" xfId="35720"/>
    <cellStyle name="RowTitles-Detail 4 2 2 3 6 3 4 2" xfId="35721"/>
    <cellStyle name="RowTitles-Detail 4 2 2 3 6 3 5" xfId="35722"/>
    <cellStyle name="RowTitles-Detail 4 2 2 3 6 4" xfId="35723"/>
    <cellStyle name="RowTitles-Detail 4 2 2 3 6 4 2" xfId="35724"/>
    <cellStyle name="RowTitles-Detail 4 2 2 3 6 4 2 2" xfId="35725"/>
    <cellStyle name="RowTitles-Detail 4 2 2 3 6 4 3" xfId="35726"/>
    <cellStyle name="RowTitles-Detail 4 2 2 3 6 5" xfId="35727"/>
    <cellStyle name="RowTitles-Detail 4 2 2 3 6 5 2" xfId="35728"/>
    <cellStyle name="RowTitles-Detail 4 2 2 3 6 5 2 2" xfId="35729"/>
    <cellStyle name="RowTitles-Detail 4 2 2 3 6 6" xfId="35730"/>
    <cellStyle name="RowTitles-Detail 4 2 2 3 6 6 2" xfId="35731"/>
    <cellStyle name="RowTitles-Detail 4 2 2 3 6 7" xfId="35732"/>
    <cellStyle name="RowTitles-Detail 4 2 2 3 7" xfId="35733"/>
    <cellStyle name="RowTitles-Detail 4 2 2 3 7 2" xfId="35734"/>
    <cellStyle name="RowTitles-Detail 4 2 2 3 7 2 2" xfId="35735"/>
    <cellStyle name="RowTitles-Detail 4 2 2 3 7 2 2 2" xfId="35736"/>
    <cellStyle name="RowTitles-Detail 4 2 2 3 7 2 3" xfId="35737"/>
    <cellStyle name="RowTitles-Detail 4 2 2 3 7 3" xfId="35738"/>
    <cellStyle name="RowTitles-Detail 4 2 2 3 7 3 2" xfId="35739"/>
    <cellStyle name="RowTitles-Detail 4 2 2 3 7 3 2 2" xfId="35740"/>
    <cellStyle name="RowTitles-Detail 4 2 2 3 7 4" xfId="35741"/>
    <cellStyle name="RowTitles-Detail 4 2 2 3 7 4 2" xfId="35742"/>
    <cellStyle name="RowTitles-Detail 4 2 2 3 7 5" xfId="35743"/>
    <cellStyle name="RowTitles-Detail 4 2 2 3 8" xfId="35744"/>
    <cellStyle name="RowTitles-Detail 4 2 2 3 8 2" xfId="35745"/>
    <cellStyle name="RowTitles-Detail 4 2 2 3 8 2 2" xfId="35746"/>
    <cellStyle name="RowTitles-Detail 4 2 2 3 8 2 2 2" xfId="35747"/>
    <cellStyle name="RowTitles-Detail 4 2 2 3 8 2 3" xfId="35748"/>
    <cellStyle name="RowTitles-Detail 4 2 2 3 8 3" xfId="35749"/>
    <cellStyle name="RowTitles-Detail 4 2 2 3 8 3 2" xfId="35750"/>
    <cellStyle name="RowTitles-Detail 4 2 2 3 8 3 2 2" xfId="35751"/>
    <cellStyle name="RowTitles-Detail 4 2 2 3 8 4" xfId="35752"/>
    <cellStyle name="RowTitles-Detail 4 2 2 3 8 4 2" xfId="35753"/>
    <cellStyle name="RowTitles-Detail 4 2 2 3 8 5" xfId="35754"/>
    <cellStyle name="RowTitles-Detail 4 2 2 3 9" xfId="35755"/>
    <cellStyle name="RowTitles-Detail 4 2 2 3 9 2" xfId="35756"/>
    <cellStyle name="RowTitles-Detail 4 2 2 3 9 2 2" xfId="35757"/>
    <cellStyle name="RowTitles-Detail 4 2 2 3_STUD aligned by INSTIT" xfId="35758"/>
    <cellStyle name="RowTitles-Detail 4 2 2 4" xfId="35759"/>
    <cellStyle name="RowTitles-Detail 4 2 2 4 2" xfId="35760"/>
    <cellStyle name="RowTitles-Detail 4 2 2 4 2 2" xfId="35761"/>
    <cellStyle name="RowTitles-Detail 4 2 2 4 2 2 2" xfId="35762"/>
    <cellStyle name="RowTitles-Detail 4 2 2 4 2 2 2 2" xfId="35763"/>
    <cellStyle name="RowTitles-Detail 4 2 2 4 2 2 2 2 2" xfId="35764"/>
    <cellStyle name="RowTitles-Detail 4 2 2 4 2 2 2 3" xfId="35765"/>
    <cellStyle name="RowTitles-Detail 4 2 2 4 2 2 3" xfId="35766"/>
    <cellStyle name="RowTitles-Detail 4 2 2 4 2 2 3 2" xfId="35767"/>
    <cellStyle name="RowTitles-Detail 4 2 2 4 2 2 3 2 2" xfId="35768"/>
    <cellStyle name="RowTitles-Detail 4 2 2 4 2 2 4" xfId="35769"/>
    <cellStyle name="RowTitles-Detail 4 2 2 4 2 2 4 2" xfId="35770"/>
    <cellStyle name="RowTitles-Detail 4 2 2 4 2 2 5" xfId="35771"/>
    <cellStyle name="RowTitles-Detail 4 2 2 4 2 3" xfId="35772"/>
    <cellStyle name="RowTitles-Detail 4 2 2 4 2 3 2" xfId="35773"/>
    <cellStyle name="RowTitles-Detail 4 2 2 4 2 3 2 2" xfId="35774"/>
    <cellStyle name="RowTitles-Detail 4 2 2 4 2 3 2 2 2" xfId="35775"/>
    <cellStyle name="RowTitles-Detail 4 2 2 4 2 3 2 3" xfId="35776"/>
    <cellStyle name="RowTitles-Detail 4 2 2 4 2 3 3" xfId="35777"/>
    <cellStyle name="RowTitles-Detail 4 2 2 4 2 3 3 2" xfId="35778"/>
    <cellStyle name="RowTitles-Detail 4 2 2 4 2 3 3 2 2" xfId="35779"/>
    <cellStyle name="RowTitles-Detail 4 2 2 4 2 3 4" xfId="35780"/>
    <cellStyle name="RowTitles-Detail 4 2 2 4 2 3 4 2" xfId="35781"/>
    <cellStyle name="RowTitles-Detail 4 2 2 4 2 3 5" xfId="35782"/>
    <cellStyle name="RowTitles-Detail 4 2 2 4 2 4" xfId="35783"/>
    <cellStyle name="RowTitles-Detail 4 2 2 4 2 4 2" xfId="35784"/>
    <cellStyle name="RowTitles-Detail 4 2 2 4 2 5" xfId="35785"/>
    <cellStyle name="RowTitles-Detail 4 2 2 4 2 5 2" xfId="35786"/>
    <cellStyle name="RowTitles-Detail 4 2 2 4 2 5 2 2" xfId="35787"/>
    <cellStyle name="RowTitles-Detail 4 2 2 4 2 5 3" xfId="35788"/>
    <cellStyle name="RowTitles-Detail 4 2 2 4 2 6" xfId="35789"/>
    <cellStyle name="RowTitles-Detail 4 2 2 4 2 6 2" xfId="35790"/>
    <cellStyle name="RowTitles-Detail 4 2 2 4 2 6 2 2" xfId="35791"/>
    <cellStyle name="RowTitles-Detail 4 2 2 4 3" xfId="35792"/>
    <cellStyle name="RowTitles-Detail 4 2 2 4 3 2" xfId="35793"/>
    <cellStyle name="RowTitles-Detail 4 2 2 4 3 2 2" xfId="35794"/>
    <cellStyle name="RowTitles-Detail 4 2 2 4 3 2 2 2" xfId="35795"/>
    <cellStyle name="RowTitles-Detail 4 2 2 4 3 2 2 2 2" xfId="35796"/>
    <cellStyle name="RowTitles-Detail 4 2 2 4 3 2 2 3" xfId="35797"/>
    <cellStyle name="RowTitles-Detail 4 2 2 4 3 2 3" xfId="35798"/>
    <cellStyle name="RowTitles-Detail 4 2 2 4 3 2 3 2" xfId="35799"/>
    <cellStyle name="RowTitles-Detail 4 2 2 4 3 2 3 2 2" xfId="35800"/>
    <cellStyle name="RowTitles-Detail 4 2 2 4 3 2 4" xfId="35801"/>
    <cellStyle name="RowTitles-Detail 4 2 2 4 3 2 4 2" xfId="35802"/>
    <cellStyle name="RowTitles-Detail 4 2 2 4 3 2 5" xfId="35803"/>
    <cellStyle name="RowTitles-Detail 4 2 2 4 3 3" xfId="35804"/>
    <cellStyle name="RowTitles-Detail 4 2 2 4 3 3 2" xfId="35805"/>
    <cellStyle name="RowTitles-Detail 4 2 2 4 3 3 2 2" xfId="35806"/>
    <cellStyle name="RowTitles-Detail 4 2 2 4 3 3 2 2 2" xfId="35807"/>
    <cellStyle name="RowTitles-Detail 4 2 2 4 3 3 2 3" xfId="35808"/>
    <cellStyle name="RowTitles-Detail 4 2 2 4 3 3 3" xfId="35809"/>
    <cellStyle name="RowTitles-Detail 4 2 2 4 3 3 3 2" xfId="35810"/>
    <cellStyle name="RowTitles-Detail 4 2 2 4 3 3 3 2 2" xfId="35811"/>
    <cellStyle name="RowTitles-Detail 4 2 2 4 3 3 4" xfId="35812"/>
    <cellStyle name="RowTitles-Detail 4 2 2 4 3 3 4 2" xfId="35813"/>
    <cellStyle name="RowTitles-Detail 4 2 2 4 3 3 5" xfId="35814"/>
    <cellStyle name="RowTitles-Detail 4 2 2 4 3 4" xfId="35815"/>
    <cellStyle name="RowTitles-Detail 4 2 2 4 3 4 2" xfId="35816"/>
    <cellStyle name="RowTitles-Detail 4 2 2 4 3 5" xfId="35817"/>
    <cellStyle name="RowTitles-Detail 4 2 2 4 3 5 2" xfId="35818"/>
    <cellStyle name="RowTitles-Detail 4 2 2 4 3 5 2 2" xfId="35819"/>
    <cellStyle name="RowTitles-Detail 4 2 2 4 3 6" xfId="35820"/>
    <cellStyle name="RowTitles-Detail 4 2 2 4 3 6 2" xfId="35821"/>
    <cellStyle name="RowTitles-Detail 4 2 2 4 3 7" xfId="35822"/>
    <cellStyle name="RowTitles-Detail 4 2 2 4 4" xfId="35823"/>
    <cellStyle name="RowTitles-Detail 4 2 2 4 4 2" xfId="35824"/>
    <cellStyle name="RowTitles-Detail 4 2 2 4 4 2 2" xfId="35825"/>
    <cellStyle name="RowTitles-Detail 4 2 2 4 4 2 2 2" xfId="35826"/>
    <cellStyle name="RowTitles-Detail 4 2 2 4 4 2 2 2 2" xfId="35827"/>
    <cellStyle name="RowTitles-Detail 4 2 2 4 4 2 2 3" xfId="35828"/>
    <cellStyle name="RowTitles-Detail 4 2 2 4 4 2 3" xfId="35829"/>
    <cellStyle name="RowTitles-Detail 4 2 2 4 4 2 3 2" xfId="35830"/>
    <cellStyle name="RowTitles-Detail 4 2 2 4 4 2 3 2 2" xfId="35831"/>
    <cellStyle name="RowTitles-Detail 4 2 2 4 4 2 4" xfId="35832"/>
    <cellStyle name="RowTitles-Detail 4 2 2 4 4 2 4 2" xfId="35833"/>
    <cellStyle name="RowTitles-Detail 4 2 2 4 4 2 5" xfId="35834"/>
    <cellStyle name="RowTitles-Detail 4 2 2 4 4 3" xfId="35835"/>
    <cellStyle name="RowTitles-Detail 4 2 2 4 4 3 2" xfId="35836"/>
    <cellStyle name="RowTitles-Detail 4 2 2 4 4 3 2 2" xfId="35837"/>
    <cellStyle name="RowTitles-Detail 4 2 2 4 4 3 2 2 2" xfId="35838"/>
    <cellStyle name="RowTitles-Detail 4 2 2 4 4 3 2 3" xfId="35839"/>
    <cellStyle name="RowTitles-Detail 4 2 2 4 4 3 3" xfId="35840"/>
    <cellStyle name="RowTitles-Detail 4 2 2 4 4 3 3 2" xfId="35841"/>
    <cellStyle name="RowTitles-Detail 4 2 2 4 4 3 3 2 2" xfId="35842"/>
    <cellStyle name="RowTitles-Detail 4 2 2 4 4 3 4" xfId="35843"/>
    <cellStyle name="RowTitles-Detail 4 2 2 4 4 3 4 2" xfId="35844"/>
    <cellStyle name="RowTitles-Detail 4 2 2 4 4 3 5" xfId="35845"/>
    <cellStyle name="RowTitles-Detail 4 2 2 4 4 4" xfId="35846"/>
    <cellStyle name="RowTitles-Detail 4 2 2 4 4 4 2" xfId="35847"/>
    <cellStyle name="RowTitles-Detail 4 2 2 4 4 5" xfId="35848"/>
    <cellStyle name="RowTitles-Detail 4 2 2 4 4 5 2" xfId="35849"/>
    <cellStyle name="RowTitles-Detail 4 2 2 4 4 5 2 2" xfId="35850"/>
    <cellStyle name="RowTitles-Detail 4 2 2 4 4 5 3" xfId="35851"/>
    <cellStyle name="RowTitles-Detail 4 2 2 4 4 6" xfId="35852"/>
    <cellStyle name="RowTitles-Detail 4 2 2 4 4 6 2" xfId="35853"/>
    <cellStyle name="RowTitles-Detail 4 2 2 4 4 6 2 2" xfId="35854"/>
    <cellStyle name="RowTitles-Detail 4 2 2 4 4 7" xfId="35855"/>
    <cellStyle name="RowTitles-Detail 4 2 2 4 4 7 2" xfId="35856"/>
    <cellStyle name="RowTitles-Detail 4 2 2 4 4 8" xfId="35857"/>
    <cellStyle name="RowTitles-Detail 4 2 2 4 5" xfId="35858"/>
    <cellStyle name="RowTitles-Detail 4 2 2 4 5 2" xfId="35859"/>
    <cellStyle name="RowTitles-Detail 4 2 2 4 5 2 2" xfId="35860"/>
    <cellStyle name="RowTitles-Detail 4 2 2 4 5 2 2 2" xfId="35861"/>
    <cellStyle name="RowTitles-Detail 4 2 2 4 5 2 2 2 2" xfId="35862"/>
    <cellStyle name="RowTitles-Detail 4 2 2 4 5 2 2 3" xfId="35863"/>
    <cellStyle name="RowTitles-Detail 4 2 2 4 5 2 3" xfId="35864"/>
    <cellStyle name="RowTitles-Detail 4 2 2 4 5 2 3 2" xfId="35865"/>
    <cellStyle name="RowTitles-Detail 4 2 2 4 5 2 3 2 2" xfId="35866"/>
    <cellStyle name="RowTitles-Detail 4 2 2 4 5 2 4" xfId="35867"/>
    <cellStyle name="RowTitles-Detail 4 2 2 4 5 2 4 2" xfId="35868"/>
    <cellStyle name="RowTitles-Detail 4 2 2 4 5 2 5" xfId="35869"/>
    <cellStyle name="RowTitles-Detail 4 2 2 4 5 3" xfId="35870"/>
    <cellStyle name="RowTitles-Detail 4 2 2 4 5 3 2" xfId="35871"/>
    <cellStyle name="RowTitles-Detail 4 2 2 4 5 3 2 2" xfId="35872"/>
    <cellStyle name="RowTitles-Detail 4 2 2 4 5 3 2 2 2" xfId="35873"/>
    <cellStyle name="RowTitles-Detail 4 2 2 4 5 3 2 3" xfId="35874"/>
    <cellStyle name="RowTitles-Detail 4 2 2 4 5 3 3" xfId="35875"/>
    <cellStyle name="RowTitles-Detail 4 2 2 4 5 3 3 2" xfId="35876"/>
    <cellStyle name="RowTitles-Detail 4 2 2 4 5 3 3 2 2" xfId="35877"/>
    <cellStyle name="RowTitles-Detail 4 2 2 4 5 3 4" xfId="35878"/>
    <cellStyle name="RowTitles-Detail 4 2 2 4 5 3 4 2" xfId="35879"/>
    <cellStyle name="RowTitles-Detail 4 2 2 4 5 3 5" xfId="35880"/>
    <cellStyle name="RowTitles-Detail 4 2 2 4 5 4" xfId="35881"/>
    <cellStyle name="RowTitles-Detail 4 2 2 4 5 4 2" xfId="35882"/>
    <cellStyle name="RowTitles-Detail 4 2 2 4 5 4 2 2" xfId="35883"/>
    <cellStyle name="RowTitles-Detail 4 2 2 4 5 4 3" xfId="35884"/>
    <cellStyle name="RowTitles-Detail 4 2 2 4 5 5" xfId="35885"/>
    <cellStyle name="RowTitles-Detail 4 2 2 4 5 5 2" xfId="35886"/>
    <cellStyle name="RowTitles-Detail 4 2 2 4 5 5 2 2" xfId="35887"/>
    <cellStyle name="RowTitles-Detail 4 2 2 4 5 6" xfId="35888"/>
    <cellStyle name="RowTitles-Detail 4 2 2 4 5 6 2" xfId="35889"/>
    <cellStyle name="RowTitles-Detail 4 2 2 4 5 7" xfId="35890"/>
    <cellStyle name="RowTitles-Detail 4 2 2 4 6" xfId="35891"/>
    <cellStyle name="RowTitles-Detail 4 2 2 4 6 2" xfId="35892"/>
    <cellStyle name="RowTitles-Detail 4 2 2 4 6 2 2" xfId="35893"/>
    <cellStyle name="RowTitles-Detail 4 2 2 4 6 2 2 2" xfId="35894"/>
    <cellStyle name="RowTitles-Detail 4 2 2 4 6 2 2 2 2" xfId="35895"/>
    <cellStyle name="RowTitles-Detail 4 2 2 4 6 2 2 3" xfId="35896"/>
    <cellStyle name="RowTitles-Detail 4 2 2 4 6 2 3" xfId="35897"/>
    <cellStyle name="RowTitles-Detail 4 2 2 4 6 2 3 2" xfId="35898"/>
    <cellStyle name="RowTitles-Detail 4 2 2 4 6 2 3 2 2" xfId="35899"/>
    <cellStyle name="RowTitles-Detail 4 2 2 4 6 2 4" xfId="35900"/>
    <cellStyle name="RowTitles-Detail 4 2 2 4 6 2 4 2" xfId="35901"/>
    <cellStyle name="RowTitles-Detail 4 2 2 4 6 2 5" xfId="35902"/>
    <cellStyle name="RowTitles-Detail 4 2 2 4 6 3" xfId="35903"/>
    <cellStyle name="RowTitles-Detail 4 2 2 4 6 3 2" xfId="35904"/>
    <cellStyle name="RowTitles-Detail 4 2 2 4 6 3 2 2" xfId="35905"/>
    <cellStyle name="RowTitles-Detail 4 2 2 4 6 3 2 2 2" xfId="35906"/>
    <cellStyle name="RowTitles-Detail 4 2 2 4 6 3 2 3" xfId="35907"/>
    <cellStyle name="RowTitles-Detail 4 2 2 4 6 3 3" xfId="35908"/>
    <cellStyle name="RowTitles-Detail 4 2 2 4 6 3 3 2" xfId="35909"/>
    <cellStyle name="RowTitles-Detail 4 2 2 4 6 3 3 2 2" xfId="35910"/>
    <cellStyle name="RowTitles-Detail 4 2 2 4 6 3 4" xfId="35911"/>
    <cellStyle name="RowTitles-Detail 4 2 2 4 6 3 4 2" xfId="35912"/>
    <cellStyle name="RowTitles-Detail 4 2 2 4 6 3 5" xfId="35913"/>
    <cellStyle name="RowTitles-Detail 4 2 2 4 6 4" xfId="35914"/>
    <cellStyle name="RowTitles-Detail 4 2 2 4 6 4 2" xfId="35915"/>
    <cellStyle name="RowTitles-Detail 4 2 2 4 6 4 2 2" xfId="35916"/>
    <cellStyle name="RowTitles-Detail 4 2 2 4 6 4 3" xfId="35917"/>
    <cellStyle name="RowTitles-Detail 4 2 2 4 6 5" xfId="35918"/>
    <cellStyle name="RowTitles-Detail 4 2 2 4 6 5 2" xfId="35919"/>
    <cellStyle name="RowTitles-Detail 4 2 2 4 6 5 2 2" xfId="35920"/>
    <cellStyle name="RowTitles-Detail 4 2 2 4 6 6" xfId="35921"/>
    <cellStyle name="RowTitles-Detail 4 2 2 4 6 6 2" xfId="35922"/>
    <cellStyle name="RowTitles-Detail 4 2 2 4 6 7" xfId="35923"/>
    <cellStyle name="RowTitles-Detail 4 2 2 4 7" xfId="35924"/>
    <cellStyle name="RowTitles-Detail 4 2 2 4 7 2" xfId="35925"/>
    <cellStyle name="RowTitles-Detail 4 2 2 4 7 2 2" xfId="35926"/>
    <cellStyle name="RowTitles-Detail 4 2 2 4 7 2 2 2" xfId="35927"/>
    <cellStyle name="RowTitles-Detail 4 2 2 4 7 2 3" xfId="35928"/>
    <cellStyle name="RowTitles-Detail 4 2 2 4 7 3" xfId="35929"/>
    <cellStyle name="RowTitles-Detail 4 2 2 4 7 3 2" xfId="35930"/>
    <cellStyle name="RowTitles-Detail 4 2 2 4 7 3 2 2" xfId="35931"/>
    <cellStyle name="RowTitles-Detail 4 2 2 4 7 4" xfId="35932"/>
    <cellStyle name="RowTitles-Detail 4 2 2 4 7 4 2" xfId="35933"/>
    <cellStyle name="RowTitles-Detail 4 2 2 4 7 5" xfId="35934"/>
    <cellStyle name="RowTitles-Detail 4 2 2 4 8" xfId="35935"/>
    <cellStyle name="RowTitles-Detail 4 2 2 4 8 2" xfId="35936"/>
    <cellStyle name="RowTitles-Detail 4 2 2 4 9" xfId="35937"/>
    <cellStyle name="RowTitles-Detail 4 2 2 4 9 2" xfId="35938"/>
    <cellStyle name="RowTitles-Detail 4 2 2 4 9 2 2" xfId="35939"/>
    <cellStyle name="RowTitles-Detail 4 2 2 4_STUD aligned by INSTIT" xfId="35940"/>
    <cellStyle name="RowTitles-Detail 4 2 2 5" xfId="35941"/>
    <cellStyle name="RowTitles-Detail 4 2 2 5 2" xfId="35942"/>
    <cellStyle name="RowTitles-Detail 4 2 2 5 2 2" xfId="35943"/>
    <cellStyle name="RowTitles-Detail 4 2 2 5 2 2 2" xfId="35944"/>
    <cellStyle name="RowTitles-Detail 4 2 2 5 2 2 2 2" xfId="35945"/>
    <cellStyle name="RowTitles-Detail 4 2 2 5 2 2 3" xfId="35946"/>
    <cellStyle name="RowTitles-Detail 4 2 2 5 2 3" xfId="35947"/>
    <cellStyle name="RowTitles-Detail 4 2 2 5 2 3 2" xfId="35948"/>
    <cellStyle name="RowTitles-Detail 4 2 2 5 2 3 2 2" xfId="35949"/>
    <cellStyle name="RowTitles-Detail 4 2 2 5 2 4" xfId="35950"/>
    <cellStyle name="RowTitles-Detail 4 2 2 5 2 4 2" xfId="35951"/>
    <cellStyle name="RowTitles-Detail 4 2 2 5 2 5" xfId="35952"/>
    <cellStyle name="RowTitles-Detail 4 2 2 5 3" xfId="35953"/>
    <cellStyle name="RowTitles-Detail 4 2 2 5 3 2" xfId="35954"/>
    <cellStyle name="RowTitles-Detail 4 2 2 5 3 2 2" xfId="35955"/>
    <cellStyle name="RowTitles-Detail 4 2 2 5 3 2 2 2" xfId="35956"/>
    <cellStyle name="RowTitles-Detail 4 2 2 5 3 2 3" xfId="35957"/>
    <cellStyle name="RowTitles-Detail 4 2 2 5 3 3" xfId="35958"/>
    <cellStyle name="RowTitles-Detail 4 2 2 5 3 3 2" xfId="35959"/>
    <cellStyle name="RowTitles-Detail 4 2 2 5 3 3 2 2" xfId="35960"/>
    <cellStyle name="RowTitles-Detail 4 2 2 5 3 4" xfId="35961"/>
    <cellStyle name="RowTitles-Detail 4 2 2 5 3 4 2" xfId="35962"/>
    <cellStyle name="RowTitles-Detail 4 2 2 5 3 5" xfId="35963"/>
    <cellStyle name="RowTitles-Detail 4 2 2 5 4" xfId="35964"/>
    <cellStyle name="RowTitles-Detail 4 2 2 5 4 2" xfId="35965"/>
    <cellStyle name="RowTitles-Detail 4 2 2 5 5" xfId="35966"/>
    <cellStyle name="RowTitles-Detail 4 2 2 5 5 2" xfId="35967"/>
    <cellStyle name="RowTitles-Detail 4 2 2 5 5 2 2" xfId="35968"/>
    <cellStyle name="RowTitles-Detail 4 2 2 5 5 3" xfId="35969"/>
    <cellStyle name="RowTitles-Detail 4 2 2 5 6" xfId="35970"/>
    <cellStyle name="RowTitles-Detail 4 2 2 5 6 2" xfId="35971"/>
    <cellStyle name="RowTitles-Detail 4 2 2 5 6 2 2" xfId="35972"/>
    <cellStyle name="RowTitles-Detail 4 2 2 6" xfId="35973"/>
    <cellStyle name="RowTitles-Detail 4 2 2 6 2" xfId="35974"/>
    <cellStyle name="RowTitles-Detail 4 2 2 6 2 2" xfId="35975"/>
    <cellStyle name="RowTitles-Detail 4 2 2 6 2 2 2" xfId="35976"/>
    <cellStyle name="RowTitles-Detail 4 2 2 6 2 2 2 2" xfId="35977"/>
    <cellStyle name="RowTitles-Detail 4 2 2 6 2 2 3" xfId="35978"/>
    <cellStyle name="RowTitles-Detail 4 2 2 6 2 3" xfId="35979"/>
    <cellStyle name="RowTitles-Detail 4 2 2 6 2 3 2" xfId="35980"/>
    <cellStyle name="RowTitles-Detail 4 2 2 6 2 3 2 2" xfId="35981"/>
    <cellStyle name="RowTitles-Detail 4 2 2 6 2 4" xfId="35982"/>
    <cellStyle name="RowTitles-Detail 4 2 2 6 2 4 2" xfId="35983"/>
    <cellStyle name="RowTitles-Detail 4 2 2 6 2 5" xfId="35984"/>
    <cellStyle name="RowTitles-Detail 4 2 2 6 3" xfId="35985"/>
    <cellStyle name="RowTitles-Detail 4 2 2 6 3 2" xfId="35986"/>
    <cellStyle name="RowTitles-Detail 4 2 2 6 3 2 2" xfId="35987"/>
    <cellStyle name="RowTitles-Detail 4 2 2 6 3 2 2 2" xfId="35988"/>
    <cellStyle name="RowTitles-Detail 4 2 2 6 3 2 3" xfId="35989"/>
    <cellStyle name="RowTitles-Detail 4 2 2 6 3 3" xfId="35990"/>
    <cellStyle name="RowTitles-Detail 4 2 2 6 3 3 2" xfId="35991"/>
    <cellStyle name="RowTitles-Detail 4 2 2 6 3 3 2 2" xfId="35992"/>
    <cellStyle name="RowTitles-Detail 4 2 2 6 3 4" xfId="35993"/>
    <cellStyle name="RowTitles-Detail 4 2 2 6 3 4 2" xfId="35994"/>
    <cellStyle name="RowTitles-Detail 4 2 2 6 3 5" xfId="35995"/>
    <cellStyle name="RowTitles-Detail 4 2 2 6 4" xfId="35996"/>
    <cellStyle name="RowTitles-Detail 4 2 2 6 4 2" xfId="35997"/>
    <cellStyle name="RowTitles-Detail 4 2 2 6 5" xfId="35998"/>
    <cellStyle name="RowTitles-Detail 4 2 2 6 5 2" xfId="35999"/>
    <cellStyle name="RowTitles-Detail 4 2 2 6 5 2 2" xfId="36000"/>
    <cellStyle name="RowTitles-Detail 4 2 2 6 6" xfId="36001"/>
    <cellStyle name="RowTitles-Detail 4 2 2 6 6 2" xfId="36002"/>
    <cellStyle name="RowTitles-Detail 4 2 2 6 7" xfId="36003"/>
    <cellStyle name="RowTitles-Detail 4 2 2 7" xfId="36004"/>
    <cellStyle name="RowTitles-Detail 4 2 2 7 2" xfId="36005"/>
    <cellStyle name="RowTitles-Detail 4 2 2 7 2 2" xfId="36006"/>
    <cellStyle name="RowTitles-Detail 4 2 2 7 2 2 2" xfId="36007"/>
    <cellStyle name="RowTitles-Detail 4 2 2 7 2 2 2 2" xfId="36008"/>
    <cellStyle name="RowTitles-Detail 4 2 2 7 2 2 3" xfId="36009"/>
    <cellStyle name="RowTitles-Detail 4 2 2 7 2 3" xfId="36010"/>
    <cellStyle name="RowTitles-Detail 4 2 2 7 2 3 2" xfId="36011"/>
    <cellStyle name="RowTitles-Detail 4 2 2 7 2 3 2 2" xfId="36012"/>
    <cellStyle name="RowTitles-Detail 4 2 2 7 2 4" xfId="36013"/>
    <cellStyle name="RowTitles-Detail 4 2 2 7 2 4 2" xfId="36014"/>
    <cellStyle name="RowTitles-Detail 4 2 2 7 2 5" xfId="36015"/>
    <cellStyle name="RowTitles-Detail 4 2 2 7 3" xfId="36016"/>
    <cellStyle name="RowTitles-Detail 4 2 2 7 3 2" xfId="36017"/>
    <cellStyle name="RowTitles-Detail 4 2 2 7 3 2 2" xfId="36018"/>
    <cellStyle name="RowTitles-Detail 4 2 2 7 3 2 2 2" xfId="36019"/>
    <cellStyle name="RowTitles-Detail 4 2 2 7 3 2 3" xfId="36020"/>
    <cellStyle name="RowTitles-Detail 4 2 2 7 3 3" xfId="36021"/>
    <cellStyle name="RowTitles-Detail 4 2 2 7 3 3 2" xfId="36022"/>
    <cellStyle name="RowTitles-Detail 4 2 2 7 3 3 2 2" xfId="36023"/>
    <cellStyle name="RowTitles-Detail 4 2 2 7 3 4" xfId="36024"/>
    <cellStyle name="RowTitles-Detail 4 2 2 7 3 4 2" xfId="36025"/>
    <cellStyle name="RowTitles-Detail 4 2 2 7 3 5" xfId="36026"/>
    <cellStyle name="RowTitles-Detail 4 2 2 7 4" xfId="36027"/>
    <cellStyle name="RowTitles-Detail 4 2 2 7 4 2" xfId="36028"/>
    <cellStyle name="RowTitles-Detail 4 2 2 7 5" xfId="36029"/>
    <cellStyle name="RowTitles-Detail 4 2 2 7 5 2" xfId="36030"/>
    <cellStyle name="RowTitles-Detail 4 2 2 7 5 2 2" xfId="36031"/>
    <cellStyle name="RowTitles-Detail 4 2 2 7 5 3" xfId="36032"/>
    <cellStyle name="RowTitles-Detail 4 2 2 7 6" xfId="36033"/>
    <cellStyle name="RowTitles-Detail 4 2 2 7 6 2" xfId="36034"/>
    <cellStyle name="RowTitles-Detail 4 2 2 7 6 2 2" xfId="36035"/>
    <cellStyle name="RowTitles-Detail 4 2 2 7 7" xfId="36036"/>
    <cellStyle name="RowTitles-Detail 4 2 2 7 7 2" xfId="36037"/>
    <cellStyle name="RowTitles-Detail 4 2 2 7 8" xfId="36038"/>
    <cellStyle name="RowTitles-Detail 4 2 2 8" xfId="36039"/>
    <cellStyle name="RowTitles-Detail 4 2 2 8 2" xfId="36040"/>
    <cellStyle name="RowTitles-Detail 4 2 2 8 2 2" xfId="36041"/>
    <cellStyle name="RowTitles-Detail 4 2 2 8 2 2 2" xfId="36042"/>
    <cellStyle name="RowTitles-Detail 4 2 2 8 2 2 2 2" xfId="36043"/>
    <cellStyle name="RowTitles-Detail 4 2 2 8 2 2 3" xfId="36044"/>
    <cellStyle name="RowTitles-Detail 4 2 2 8 2 3" xfId="36045"/>
    <cellStyle name="RowTitles-Detail 4 2 2 8 2 3 2" xfId="36046"/>
    <cellStyle name="RowTitles-Detail 4 2 2 8 2 3 2 2" xfId="36047"/>
    <cellStyle name="RowTitles-Detail 4 2 2 8 2 4" xfId="36048"/>
    <cellStyle name="RowTitles-Detail 4 2 2 8 2 4 2" xfId="36049"/>
    <cellStyle name="RowTitles-Detail 4 2 2 8 2 5" xfId="36050"/>
    <cellStyle name="RowTitles-Detail 4 2 2 8 3" xfId="36051"/>
    <cellStyle name="RowTitles-Detail 4 2 2 8 3 2" xfId="36052"/>
    <cellStyle name="RowTitles-Detail 4 2 2 8 3 2 2" xfId="36053"/>
    <cellStyle name="RowTitles-Detail 4 2 2 8 3 2 2 2" xfId="36054"/>
    <cellStyle name="RowTitles-Detail 4 2 2 8 3 2 3" xfId="36055"/>
    <cellStyle name="RowTitles-Detail 4 2 2 8 3 3" xfId="36056"/>
    <cellStyle name="RowTitles-Detail 4 2 2 8 3 3 2" xfId="36057"/>
    <cellStyle name="RowTitles-Detail 4 2 2 8 3 3 2 2" xfId="36058"/>
    <cellStyle name="RowTitles-Detail 4 2 2 8 3 4" xfId="36059"/>
    <cellStyle name="RowTitles-Detail 4 2 2 8 3 4 2" xfId="36060"/>
    <cellStyle name="RowTitles-Detail 4 2 2 8 3 5" xfId="36061"/>
    <cellStyle name="RowTitles-Detail 4 2 2 8 4" xfId="36062"/>
    <cellStyle name="RowTitles-Detail 4 2 2 8 4 2" xfId="36063"/>
    <cellStyle name="RowTitles-Detail 4 2 2 8 4 2 2" xfId="36064"/>
    <cellStyle name="RowTitles-Detail 4 2 2 8 4 3" xfId="36065"/>
    <cellStyle name="RowTitles-Detail 4 2 2 8 5" xfId="36066"/>
    <cellStyle name="RowTitles-Detail 4 2 2 8 5 2" xfId="36067"/>
    <cellStyle name="RowTitles-Detail 4 2 2 8 5 2 2" xfId="36068"/>
    <cellStyle name="RowTitles-Detail 4 2 2 8 6" xfId="36069"/>
    <cellStyle name="RowTitles-Detail 4 2 2 8 6 2" xfId="36070"/>
    <cellStyle name="RowTitles-Detail 4 2 2 8 7" xfId="36071"/>
    <cellStyle name="RowTitles-Detail 4 2 2 9" xfId="36072"/>
    <cellStyle name="RowTitles-Detail 4 2 2 9 2" xfId="36073"/>
    <cellStyle name="RowTitles-Detail 4 2 2 9 2 2" xfId="36074"/>
    <cellStyle name="RowTitles-Detail 4 2 2 9 2 2 2" xfId="36075"/>
    <cellStyle name="RowTitles-Detail 4 2 2 9 2 2 2 2" xfId="36076"/>
    <cellStyle name="RowTitles-Detail 4 2 2 9 2 2 3" xfId="36077"/>
    <cellStyle name="RowTitles-Detail 4 2 2 9 2 3" xfId="36078"/>
    <cellStyle name="RowTitles-Detail 4 2 2 9 2 3 2" xfId="36079"/>
    <cellStyle name="RowTitles-Detail 4 2 2 9 2 3 2 2" xfId="36080"/>
    <cellStyle name="RowTitles-Detail 4 2 2 9 2 4" xfId="36081"/>
    <cellStyle name="RowTitles-Detail 4 2 2 9 2 4 2" xfId="36082"/>
    <cellStyle name="RowTitles-Detail 4 2 2 9 2 5" xfId="36083"/>
    <cellStyle name="RowTitles-Detail 4 2 2 9 3" xfId="36084"/>
    <cellStyle name="RowTitles-Detail 4 2 2 9 3 2" xfId="36085"/>
    <cellStyle name="RowTitles-Detail 4 2 2 9 3 2 2" xfId="36086"/>
    <cellStyle name="RowTitles-Detail 4 2 2 9 3 2 2 2" xfId="36087"/>
    <cellStyle name="RowTitles-Detail 4 2 2 9 3 2 3" xfId="36088"/>
    <cellStyle name="RowTitles-Detail 4 2 2 9 3 3" xfId="36089"/>
    <cellStyle name="RowTitles-Detail 4 2 2 9 3 3 2" xfId="36090"/>
    <cellStyle name="RowTitles-Detail 4 2 2 9 3 3 2 2" xfId="36091"/>
    <cellStyle name="RowTitles-Detail 4 2 2 9 3 4" xfId="36092"/>
    <cellStyle name="RowTitles-Detail 4 2 2 9 3 4 2" xfId="36093"/>
    <cellStyle name="RowTitles-Detail 4 2 2 9 3 5" xfId="36094"/>
    <cellStyle name="RowTitles-Detail 4 2 2 9 4" xfId="36095"/>
    <cellStyle name="RowTitles-Detail 4 2 2 9 4 2" xfId="36096"/>
    <cellStyle name="RowTitles-Detail 4 2 2 9 4 2 2" xfId="36097"/>
    <cellStyle name="RowTitles-Detail 4 2 2 9 4 3" xfId="36098"/>
    <cellStyle name="RowTitles-Detail 4 2 2 9 5" xfId="36099"/>
    <cellStyle name="RowTitles-Detail 4 2 2 9 5 2" xfId="36100"/>
    <cellStyle name="RowTitles-Detail 4 2 2 9 5 2 2" xfId="36101"/>
    <cellStyle name="RowTitles-Detail 4 2 2 9 6" xfId="36102"/>
    <cellStyle name="RowTitles-Detail 4 2 2 9 6 2" xfId="36103"/>
    <cellStyle name="RowTitles-Detail 4 2 2 9 7" xfId="36104"/>
    <cellStyle name="RowTitles-Detail 4 2 2_STUD aligned by INSTIT" xfId="36105"/>
    <cellStyle name="RowTitles-Detail 4 2 3" xfId="36106"/>
    <cellStyle name="RowTitles-Detail 4 2 3 2" xfId="36107"/>
    <cellStyle name="RowTitles-Detail 4 2 3 2 2" xfId="36108"/>
    <cellStyle name="RowTitles-Detail 4 2 3 2 2 2" xfId="36109"/>
    <cellStyle name="RowTitles-Detail 4 2 3 2 2 2 2" xfId="36110"/>
    <cellStyle name="RowTitles-Detail 4 2 3 2 2 2 2 2" xfId="36111"/>
    <cellStyle name="RowTitles-Detail 4 2 3 2 2 2 3" xfId="36112"/>
    <cellStyle name="RowTitles-Detail 4 2 3 2 2 3" xfId="36113"/>
    <cellStyle name="RowTitles-Detail 4 2 3 2 2 3 2" xfId="36114"/>
    <cellStyle name="RowTitles-Detail 4 2 3 2 2 3 2 2" xfId="36115"/>
    <cellStyle name="RowTitles-Detail 4 2 3 2 2 4" xfId="36116"/>
    <cellStyle name="RowTitles-Detail 4 2 3 2 2 4 2" xfId="36117"/>
    <cellStyle name="RowTitles-Detail 4 2 3 2 2 5" xfId="36118"/>
    <cellStyle name="RowTitles-Detail 4 2 3 2 3" xfId="36119"/>
    <cellStyle name="RowTitles-Detail 4 2 3 2 3 2" xfId="36120"/>
    <cellStyle name="RowTitles-Detail 4 2 3 2 3 2 2" xfId="36121"/>
    <cellStyle name="RowTitles-Detail 4 2 3 2 3 2 2 2" xfId="36122"/>
    <cellStyle name="RowTitles-Detail 4 2 3 2 3 2 3" xfId="36123"/>
    <cellStyle name="RowTitles-Detail 4 2 3 2 3 3" xfId="36124"/>
    <cellStyle name="RowTitles-Detail 4 2 3 2 3 3 2" xfId="36125"/>
    <cellStyle name="RowTitles-Detail 4 2 3 2 3 3 2 2" xfId="36126"/>
    <cellStyle name="RowTitles-Detail 4 2 3 2 3 4" xfId="36127"/>
    <cellStyle name="RowTitles-Detail 4 2 3 2 3 4 2" xfId="36128"/>
    <cellStyle name="RowTitles-Detail 4 2 3 2 3 5" xfId="36129"/>
    <cellStyle name="RowTitles-Detail 4 2 3 2 4" xfId="36130"/>
    <cellStyle name="RowTitles-Detail 4 2 3 2 4 2" xfId="36131"/>
    <cellStyle name="RowTitles-Detail 4 2 3 2 5" xfId="36132"/>
    <cellStyle name="RowTitles-Detail 4 2 3 2 5 2" xfId="36133"/>
    <cellStyle name="RowTitles-Detail 4 2 3 2 5 2 2" xfId="36134"/>
    <cellStyle name="RowTitles-Detail 4 2 3 3" xfId="36135"/>
    <cellStyle name="RowTitles-Detail 4 2 3 3 2" xfId="36136"/>
    <cellStyle name="RowTitles-Detail 4 2 3 3 2 2" xfId="36137"/>
    <cellStyle name="RowTitles-Detail 4 2 3 3 2 2 2" xfId="36138"/>
    <cellStyle name="RowTitles-Detail 4 2 3 3 2 2 2 2" xfId="36139"/>
    <cellStyle name="RowTitles-Detail 4 2 3 3 2 2 3" xfId="36140"/>
    <cellStyle name="RowTitles-Detail 4 2 3 3 2 3" xfId="36141"/>
    <cellStyle name="RowTitles-Detail 4 2 3 3 2 3 2" xfId="36142"/>
    <cellStyle name="RowTitles-Detail 4 2 3 3 2 3 2 2" xfId="36143"/>
    <cellStyle name="RowTitles-Detail 4 2 3 3 2 4" xfId="36144"/>
    <cellStyle name="RowTitles-Detail 4 2 3 3 2 4 2" xfId="36145"/>
    <cellStyle name="RowTitles-Detail 4 2 3 3 2 5" xfId="36146"/>
    <cellStyle name="RowTitles-Detail 4 2 3 3 3" xfId="36147"/>
    <cellStyle name="RowTitles-Detail 4 2 3 3 3 2" xfId="36148"/>
    <cellStyle name="RowTitles-Detail 4 2 3 3 3 2 2" xfId="36149"/>
    <cellStyle name="RowTitles-Detail 4 2 3 3 3 2 2 2" xfId="36150"/>
    <cellStyle name="RowTitles-Detail 4 2 3 3 3 2 3" xfId="36151"/>
    <cellStyle name="RowTitles-Detail 4 2 3 3 3 3" xfId="36152"/>
    <cellStyle name="RowTitles-Detail 4 2 3 3 3 3 2" xfId="36153"/>
    <cellStyle name="RowTitles-Detail 4 2 3 3 3 3 2 2" xfId="36154"/>
    <cellStyle name="RowTitles-Detail 4 2 3 3 3 4" xfId="36155"/>
    <cellStyle name="RowTitles-Detail 4 2 3 3 3 4 2" xfId="36156"/>
    <cellStyle name="RowTitles-Detail 4 2 3 3 3 5" xfId="36157"/>
    <cellStyle name="RowTitles-Detail 4 2 3 3 4" xfId="36158"/>
    <cellStyle name="RowTitles-Detail 4 2 3 3 4 2" xfId="36159"/>
    <cellStyle name="RowTitles-Detail 4 2 3 3 5" xfId="36160"/>
    <cellStyle name="RowTitles-Detail 4 2 3 3 5 2" xfId="36161"/>
    <cellStyle name="RowTitles-Detail 4 2 3 3 5 2 2" xfId="36162"/>
    <cellStyle name="RowTitles-Detail 4 2 3 3 5 3" xfId="36163"/>
    <cellStyle name="RowTitles-Detail 4 2 3 3 6" xfId="36164"/>
    <cellStyle name="RowTitles-Detail 4 2 3 3 6 2" xfId="36165"/>
    <cellStyle name="RowTitles-Detail 4 2 3 3 6 2 2" xfId="36166"/>
    <cellStyle name="RowTitles-Detail 4 2 3 3 7" xfId="36167"/>
    <cellStyle name="RowTitles-Detail 4 2 3 3 7 2" xfId="36168"/>
    <cellStyle name="RowTitles-Detail 4 2 3 3 8" xfId="36169"/>
    <cellStyle name="RowTitles-Detail 4 2 3 4" xfId="36170"/>
    <cellStyle name="RowTitles-Detail 4 2 3 4 2" xfId="36171"/>
    <cellStyle name="RowTitles-Detail 4 2 3 4 2 2" xfId="36172"/>
    <cellStyle name="RowTitles-Detail 4 2 3 4 2 2 2" xfId="36173"/>
    <cellStyle name="RowTitles-Detail 4 2 3 4 2 2 2 2" xfId="36174"/>
    <cellStyle name="RowTitles-Detail 4 2 3 4 2 2 3" xfId="36175"/>
    <cellStyle name="RowTitles-Detail 4 2 3 4 2 3" xfId="36176"/>
    <cellStyle name="RowTitles-Detail 4 2 3 4 2 3 2" xfId="36177"/>
    <cellStyle name="RowTitles-Detail 4 2 3 4 2 3 2 2" xfId="36178"/>
    <cellStyle name="RowTitles-Detail 4 2 3 4 2 4" xfId="36179"/>
    <cellStyle name="RowTitles-Detail 4 2 3 4 2 4 2" xfId="36180"/>
    <cellStyle name="RowTitles-Detail 4 2 3 4 2 5" xfId="36181"/>
    <cellStyle name="RowTitles-Detail 4 2 3 4 3" xfId="36182"/>
    <cellStyle name="RowTitles-Detail 4 2 3 4 3 2" xfId="36183"/>
    <cellStyle name="RowTitles-Detail 4 2 3 4 3 2 2" xfId="36184"/>
    <cellStyle name="RowTitles-Detail 4 2 3 4 3 2 2 2" xfId="36185"/>
    <cellStyle name="RowTitles-Detail 4 2 3 4 3 2 3" xfId="36186"/>
    <cellStyle name="RowTitles-Detail 4 2 3 4 3 3" xfId="36187"/>
    <cellStyle name="RowTitles-Detail 4 2 3 4 3 3 2" xfId="36188"/>
    <cellStyle name="RowTitles-Detail 4 2 3 4 3 3 2 2" xfId="36189"/>
    <cellStyle name="RowTitles-Detail 4 2 3 4 3 4" xfId="36190"/>
    <cellStyle name="RowTitles-Detail 4 2 3 4 3 4 2" xfId="36191"/>
    <cellStyle name="RowTitles-Detail 4 2 3 4 3 5" xfId="36192"/>
    <cellStyle name="RowTitles-Detail 4 2 3 4 4" xfId="36193"/>
    <cellStyle name="RowTitles-Detail 4 2 3 4 4 2" xfId="36194"/>
    <cellStyle name="RowTitles-Detail 4 2 3 4 4 2 2" xfId="36195"/>
    <cellStyle name="RowTitles-Detail 4 2 3 4 4 3" xfId="36196"/>
    <cellStyle name="RowTitles-Detail 4 2 3 4 5" xfId="36197"/>
    <cellStyle name="RowTitles-Detail 4 2 3 4 5 2" xfId="36198"/>
    <cellStyle name="RowTitles-Detail 4 2 3 4 5 2 2" xfId="36199"/>
    <cellStyle name="RowTitles-Detail 4 2 3 4 6" xfId="36200"/>
    <cellStyle name="RowTitles-Detail 4 2 3 4 6 2" xfId="36201"/>
    <cellStyle name="RowTitles-Detail 4 2 3 4 7" xfId="36202"/>
    <cellStyle name="RowTitles-Detail 4 2 3 5" xfId="36203"/>
    <cellStyle name="RowTitles-Detail 4 2 3 5 2" xfId="36204"/>
    <cellStyle name="RowTitles-Detail 4 2 3 5 2 2" xfId="36205"/>
    <cellStyle name="RowTitles-Detail 4 2 3 5 2 2 2" xfId="36206"/>
    <cellStyle name="RowTitles-Detail 4 2 3 5 2 2 2 2" xfId="36207"/>
    <cellStyle name="RowTitles-Detail 4 2 3 5 2 2 3" xfId="36208"/>
    <cellStyle name="RowTitles-Detail 4 2 3 5 2 3" xfId="36209"/>
    <cellStyle name="RowTitles-Detail 4 2 3 5 2 3 2" xfId="36210"/>
    <cellStyle name="RowTitles-Detail 4 2 3 5 2 3 2 2" xfId="36211"/>
    <cellStyle name="RowTitles-Detail 4 2 3 5 2 4" xfId="36212"/>
    <cellStyle name="RowTitles-Detail 4 2 3 5 2 4 2" xfId="36213"/>
    <cellStyle name="RowTitles-Detail 4 2 3 5 2 5" xfId="36214"/>
    <cellStyle name="RowTitles-Detail 4 2 3 5 3" xfId="36215"/>
    <cellStyle name="RowTitles-Detail 4 2 3 5 3 2" xfId="36216"/>
    <cellStyle name="RowTitles-Detail 4 2 3 5 3 2 2" xfId="36217"/>
    <cellStyle name="RowTitles-Detail 4 2 3 5 3 2 2 2" xfId="36218"/>
    <cellStyle name="RowTitles-Detail 4 2 3 5 3 2 3" xfId="36219"/>
    <cellStyle name="RowTitles-Detail 4 2 3 5 3 3" xfId="36220"/>
    <cellStyle name="RowTitles-Detail 4 2 3 5 3 3 2" xfId="36221"/>
    <cellStyle name="RowTitles-Detail 4 2 3 5 3 3 2 2" xfId="36222"/>
    <cellStyle name="RowTitles-Detail 4 2 3 5 3 4" xfId="36223"/>
    <cellStyle name="RowTitles-Detail 4 2 3 5 3 4 2" xfId="36224"/>
    <cellStyle name="RowTitles-Detail 4 2 3 5 3 5" xfId="36225"/>
    <cellStyle name="RowTitles-Detail 4 2 3 5 4" xfId="36226"/>
    <cellStyle name="RowTitles-Detail 4 2 3 5 4 2" xfId="36227"/>
    <cellStyle name="RowTitles-Detail 4 2 3 5 4 2 2" xfId="36228"/>
    <cellStyle name="RowTitles-Detail 4 2 3 5 4 3" xfId="36229"/>
    <cellStyle name="RowTitles-Detail 4 2 3 5 5" xfId="36230"/>
    <cellStyle name="RowTitles-Detail 4 2 3 5 5 2" xfId="36231"/>
    <cellStyle name="RowTitles-Detail 4 2 3 5 5 2 2" xfId="36232"/>
    <cellStyle name="RowTitles-Detail 4 2 3 5 6" xfId="36233"/>
    <cellStyle name="RowTitles-Detail 4 2 3 5 6 2" xfId="36234"/>
    <cellStyle name="RowTitles-Detail 4 2 3 5 7" xfId="36235"/>
    <cellStyle name="RowTitles-Detail 4 2 3 6" xfId="36236"/>
    <cellStyle name="RowTitles-Detail 4 2 3 6 2" xfId="36237"/>
    <cellStyle name="RowTitles-Detail 4 2 3 6 2 2" xfId="36238"/>
    <cellStyle name="RowTitles-Detail 4 2 3 6 2 2 2" xfId="36239"/>
    <cellStyle name="RowTitles-Detail 4 2 3 6 2 2 2 2" xfId="36240"/>
    <cellStyle name="RowTitles-Detail 4 2 3 6 2 2 3" xfId="36241"/>
    <cellStyle name="RowTitles-Detail 4 2 3 6 2 3" xfId="36242"/>
    <cellStyle name="RowTitles-Detail 4 2 3 6 2 3 2" xfId="36243"/>
    <cellStyle name="RowTitles-Detail 4 2 3 6 2 3 2 2" xfId="36244"/>
    <cellStyle name="RowTitles-Detail 4 2 3 6 2 4" xfId="36245"/>
    <cellStyle name="RowTitles-Detail 4 2 3 6 2 4 2" xfId="36246"/>
    <cellStyle name="RowTitles-Detail 4 2 3 6 2 5" xfId="36247"/>
    <cellStyle name="RowTitles-Detail 4 2 3 6 3" xfId="36248"/>
    <cellStyle name="RowTitles-Detail 4 2 3 6 3 2" xfId="36249"/>
    <cellStyle name="RowTitles-Detail 4 2 3 6 3 2 2" xfId="36250"/>
    <cellStyle name="RowTitles-Detail 4 2 3 6 3 2 2 2" xfId="36251"/>
    <cellStyle name="RowTitles-Detail 4 2 3 6 3 2 3" xfId="36252"/>
    <cellStyle name="RowTitles-Detail 4 2 3 6 3 3" xfId="36253"/>
    <cellStyle name="RowTitles-Detail 4 2 3 6 3 3 2" xfId="36254"/>
    <cellStyle name="RowTitles-Detail 4 2 3 6 3 3 2 2" xfId="36255"/>
    <cellStyle name="RowTitles-Detail 4 2 3 6 3 4" xfId="36256"/>
    <cellStyle name="RowTitles-Detail 4 2 3 6 3 4 2" xfId="36257"/>
    <cellStyle name="RowTitles-Detail 4 2 3 6 3 5" xfId="36258"/>
    <cellStyle name="RowTitles-Detail 4 2 3 6 4" xfId="36259"/>
    <cellStyle name="RowTitles-Detail 4 2 3 6 4 2" xfId="36260"/>
    <cellStyle name="RowTitles-Detail 4 2 3 6 4 2 2" xfId="36261"/>
    <cellStyle name="RowTitles-Detail 4 2 3 6 4 3" xfId="36262"/>
    <cellStyle name="RowTitles-Detail 4 2 3 6 5" xfId="36263"/>
    <cellStyle name="RowTitles-Detail 4 2 3 6 5 2" xfId="36264"/>
    <cellStyle name="RowTitles-Detail 4 2 3 6 5 2 2" xfId="36265"/>
    <cellStyle name="RowTitles-Detail 4 2 3 6 6" xfId="36266"/>
    <cellStyle name="RowTitles-Detail 4 2 3 6 6 2" xfId="36267"/>
    <cellStyle name="RowTitles-Detail 4 2 3 6 7" xfId="36268"/>
    <cellStyle name="RowTitles-Detail 4 2 3 7" xfId="36269"/>
    <cellStyle name="RowTitles-Detail 4 2 3 7 2" xfId="36270"/>
    <cellStyle name="RowTitles-Detail 4 2 3 7 2 2" xfId="36271"/>
    <cellStyle name="RowTitles-Detail 4 2 3 7 2 2 2" xfId="36272"/>
    <cellStyle name="RowTitles-Detail 4 2 3 7 2 3" xfId="36273"/>
    <cellStyle name="RowTitles-Detail 4 2 3 7 3" xfId="36274"/>
    <cellStyle name="RowTitles-Detail 4 2 3 7 3 2" xfId="36275"/>
    <cellStyle name="RowTitles-Detail 4 2 3 7 3 2 2" xfId="36276"/>
    <cellStyle name="RowTitles-Detail 4 2 3 7 4" xfId="36277"/>
    <cellStyle name="RowTitles-Detail 4 2 3 7 4 2" xfId="36278"/>
    <cellStyle name="RowTitles-Detail 4 2 3 7 5" xfId="36279"/>
    <cellStyle name="RowTitles-Detail 4 2 3 8" xfId="36280"/>
    <cellStyle name="RowTitles-Detail 4 2 3 8 2" xfId="36281"/>
    <cellStyle name="RowTitles-Detail 4 2 3 9" xfId="36282"/>
    <cellStyle name="RowTitles-Detail 4 2 3 9 2" xfId="36283"/>
    <cellStyle name="RowTitles-Detail 4 2 3 9 2 2" xfId="36284"/>
    <cellStyle name="RowTitles-Detail 4 2 3_STUD aligned by INSTIT" xfId="36285"/>
    <cellStyle name="RowTitles-Detail 4 2 4" xfId="36286"/>
    <cellStyle name="RowTitles-Detail 4 2 4 2" xfId="36287"/>
    <cellStyle name="RowTitles-Detail 4 2 4 2 2" xfId="36288"/>
    <cellStyle name="RowTitles-Detail 4 2 4 2 2 2" xfId="36289"/>
    <cellStyle name="RowTitles-Detail 4 2 4 2 2 2 2" xfId="36290"/>
    <cellStyle name="RowTitles-Detail 4 2 4 2 2 2 2 2" xfId="36291"/>
    <cellStyle name="RowTitles-Detail 4 2 4 2 2 2 3" xfId="36292"/>
    <cellStyle name="RowTitles-Detail 4 2 4 2 2 3" xfId="36293"/>
    <cellStyle name="RowTitles-Detail 4 2 4 2 2 3 2" xfId="36294"/>
    <cellStyle name="RowTitles-Detail 4 2 4 2 2 3 2 2" xfId="36295"/>
    <cellStyle name="RowTitles-Detail 4 2 4 2 2 4" xfId="36296"/>
    <cellStyle name="RowTitles-Detail 4 2 4 2 2 4 2" xfId="36297"/>
    <cellStyle name="RowTitles-Detail 4 2 4 2 2 5" xfId="36298"/>
    <cellStyle name="RowTitles-Detail 4 2 4 2 3" xfId="36299"/>
    <cellStyle name="RowTitles-Detail 4 2 4 2 3 2" xfId="36300"/>
    <cellStyle name="RowTitles-Detail 4 2 4 2 3 2 2" xfId="36301"/>
    <cellStyle name="RowTitles-Detail 4 2 4 2 3 2 2 2" xfId="36302"/>
    <cellStyle name="RowTitles-Detail 4 2 4 2 3 2 3" xfId="36303"/>
    <cellStyle name="RowTitles-Detail 4 2 4 2 3 3" xfId="36304"/>
    <cellStyle name="RowTitles-Detail 4 2 4 2 3 3 2" xfId="36305"/>
    <cellStyle name="RowTitles-Detail 4 2 4 2 3 3 2 2" xfId="36306"/>
    <cellStyle name="RowTitles-Detail 4 2 4 2 3 4" xfId="36307"/>
    <cellStyle name="RowTitles-Detail 4 2 4 2 3 4 2" xfId="36308"/>
    <cellStyle name="RowTitles-Detail 4 2 4 2 3 5" xfId="36309"/>
    <cellStyle name="RowTitles-Detail 4 2 4 2 4" xfId="36310"/>
    <cellStyle name="RowTitles-Detail 4 2 4 2 4 2" xfId="36311"/>
    <cellStyle name="RowTitles-Detail 4 2 4 2 5" xfId="36312"/>
    <cellStyle name="RowTitles-Detail 4 2 4 2 5 2" xfId="36313"/>
    <cellStyle name="RowTitles-Detail 4 2 4 2 5 2 2" xfId="36314"/>
    <cellStyle name="RowTitles-Detail 4 2 4 2 5 3" xfId="36315"/>
    <cellStyle name="RowTitles-Detail 4 2 4 2 6" xfId="36316"/>
    <cellStyle name="RowTitles-Detail 4 2 4 2 6 2" xfId="36317"/>
    <cellStyle name="RowTitles-Detail 4 2 4 2 6 2 2" xfId="36318"/>
    <cellStyle name="RowTitles-Detail 4 2 4 2 7" xfId="36319"/>
    <cellStyle name="RowTitles-Detail 4 2 4 2 7 2" xfId="36320"/>
    <cellStyle name="RowTitles-Detail 4 2 4 2 8" xfId="36321"/>
    <cellStyle name="RowTitles-Detail 4 2 4 3" xfId="36322"/>
    <cellStyle name="RowTitles-Detail 4 2 4 3 2" xfId="36323"/>
    <cellStyle name="RowTitles-Detail 4 2 4 3 2 2" xfId="36324"/>
    <cellStyle name="RowTitles-Detail 4 2 4 3 2 2 2" xfId="36325"/>
    <cellStyle name="RowTitles-Detail 4 2 4 3 2 2 2 2" xfId="36326"/>
    <cellStyle name="RowTitles-Detail 4 2 4 3 2 2 3" xfId="36327"/>
    <cellStyle name="RowTitles-Detail 4 2 4 3 2 3" xfId="36328"/>
    <cellStyle name="RowTitles-Detail 4 2 4 3 2 3 2" xfId="36329"/>
    <cellStyle name="RowTitles-Detail 4 2 4 3 2 3 2 2" xfId="36330"/>
    <cellStyle name="RowTitles-Detail 4 2 4 3 2 4" xfId="36331"/>
    <cellStyle name="RowTitles-Detail 4 2 4 3 2 4 2" xfId="36332"/>
    <cellStyle name="RowTitles-Detail 4 2 4 3 2 5" xfId="36333"/>
    <cellStyle name="RowTitles-Detail 4 2 4 3 3" xfId="36334"/>
    <cellStyle name="RowTitles-Detail 4 2 4 3 3 2" xfId="36335"/>
    <cellStyle name="RowTitles-Detail 4 2 4 3 3 2 2" xfId="36336"/>
    <cellStyle name="RowTitles-Detail 4 2 4 3 3 2 2 2" xfId="36337"/>
    <cellStyle name="RowTitles-Detail 4 2 4 3 3 2 3" xfId="36338"/>
    <cellStyle name="RowTitles-Detail 4 2 4 3 3 3" xfId="36339"/>
    <cellStyle name="RowTitles-Detail 4 2 4 3 3 3 2" xfId="36340"/>
    <cellStyle name="RowTitles-Detail 4 2 4 3 3 3 2 2" xfId="36341"/>
    <cellStyle name="RowTitles-Detail 4 2 4 3 3 4" xfId="36342"/>
    <cellStyle name="RowTitles-Detail 4 2 4 3 3 4 2" xfId="36343"/>
    <cellStyle name="RowTitles-Detail 4 2 4 3 3 5" xfId="36344"/>
    <cellStyle name="RowTitles-Detail 4 2 4 3 4" xfId="36345"/>
    <cellStyle name="RowTitles-Detail 4 2 4 3 4 2" xfId="36346"/>
    <cellStyle name="RowTitles-Detail 4 2 4 3 5" xfId="36347"/>
    <cellStyle name="RowTitles-Detail 4 2 4 3 5 2" xfId="36348"/>
    <cellStyle name="RowTitles-Detail 4 2 4 3 5 2 2" xfId="36349"/>
    <cellStyle name="RowTitles-Detail 4 2 4 4" xfId="36350"/>
    <cellStyle name="RowTitles-Detail 4 2 4 4 2" xfId="36351"/>
    <cellStyle name="RowTitles-Detail 4 2 4 4 2 2" xfId="36352"/>
    <cellStyle name="RowTitles-Detail 4 2 4 4 2 2 2" xfId="36353"/>
    <cellStyle name="RowTitles-Detail 4 2 4 4 2 2 2 2" xfId="36354"/>
    <cellStyle name="RowTitles-Detail 4 2 4 4 2 2 3" xfId="36355"/>
    <cellStyle name="RowTitles-Detail 4 2 4 4 2 3" xfId="36356"/>
    <cellStyle name="RowTitles-Detail 4 2 4 4 2 3 2" xfId="36357"/>
    <cellStyle name="RowTitles-Detail 4 2 4 4 2 3 2 2" xfId="36358"/>
    <cellStyle name="RowTitles-Detail 4 2 4 4 2 4" xfId="36359"/>
    <cellStyle name="RowTitles-Detail 4 2 4 4 2 4 2" xfId="36360"/>
    <cellStyle name="RowTitles-Detail 4 2 4 4 2 5" xfId="36361"/>
    <cellStyle name="RowTitles-Detail 4 2 4 4 3" xfId="36362"/>
    <cellStyle name="RowTitles-Detail 4 2 4 4 3 2" xfId="36363"/>
    <cellStyle name="RowTitles-Detail 4 2 4 4 3 2 2" xfId="36364"/>
    <cellStyle name="RowTitles-Detail 4 2 4 4 3 2 2 2" xfId="36365"/>
    <cellStyle name="RowTitles-Detail 4 2 4 4 3 2 3" xfId="36366"/>
    <cellStyle name="RowTitles-Detail 4 2 4 4 3 3" xfId="36367"/>
    <cellStyle name="RowTitles-Detail 4 2 4 4 3 3 2" xfId="36368"/>
    <cellStyle name="RowTitles-Detail 4 2 4 4 3 3 2 2" xfId="36369"/>
    <cellStyle name="RowTitles-Detail 4 2 4 4 3 4" xfId="36370"/>
    <cellStyle name="RowTitles-Detail 4 2 4 4 3 4 2" xfId="36371"/>
    <cellStyle name="RowTitles-Detail 4 2 4 4 3 5" xfId="36372"/>
    <cellStyle name="RowTitles-Detail 4 2 4 4 4" xfId="36373"/>
    <cellStyle name="RowTitles-Detail 4 2 4 4 4 2" xfId="36374"/>
    <cellStyle name="RowTitles-Detail 4 2 4 4 4 2 2" xfId="36375"/>
    <cellStyle name="RowTitles-Detail 4 2 4 4 4 3" xfId="36376"/>
    <cellStyle name="RowTitles-Detail 4 2 4 4 5" xfId="36377"/>
    <cellStyle name="RowTitles-Detail 4 2 4 4 5 2" xfId="36378"/>
    <cellStyle name="RowTitles-Detail 4 2 4 4 5 2 2" xfId="36379"/>
    <cellStyle name="RowTitles-Detail 4 2 4 4 6" xfId="36380"/>
    <cellStyle name="RowTitles-Detail 4 2 4 4 6 2" xfId="36381"/>
    <cellStyle name="RowTitles-Detail 4 2 4 4 7" xfId="36382"/>
    <cellStyle name="RowTitles-Detail 4 2 4 5" xfId="36383"/>
    <cellStyle name="RowTitles-Detail 4 2 4 5 2" xfId="36384"/>
    <cellStyle name="RowTitles-Detail 4 2 4 5 2 2" xfId="36385"/>
    <cellStyle name="RowTitles-Detail 4 2 4 5 2 2 2" xfId="36386"/>
    <cellStyle name="RowTitles-Detail 4 2 4 5 2 2 2 2" xfId="36387"/>
    <cellStyle name="RowTitles-Detail 4 2 4 5 2 2 3" xfId="36388"/>
    <cellStyle name="RowTitles-Detail 4 2 4 5 2 3" xfId="36389"/>
    <cellStyle name="RowTitles-Detail 4 2 4 5 2 3 2" xfId="36390"/>
    <cellStyle name="RowTitles-Detail 4 2 4 5 2 3 2 2" xfId="36391"/>
    <cellStyle name="RowTitles-Detail 4 2 4 5 2 4" xfId="36392"/>
    <cellStyle name="RowTitles-Detail 4 2 4 5 2 4 2" xfId="36393"/>
    <cellStyle name="RowTitles-Detail 4 2 4 5 2 5" xfId="36394"/>
    <cellStyle name="RowTitles-Detail 4 2 4 5 3" xfId="36395"/>
    <cellStyle name="RowTitles-Detail 4 2 4 5 3 2" xfId="36396"/>
    <cellStyle name="RowTitles-Detail 4 2 4 5 3 2 2" xfId="36397"/>
    <cellStyle name="RowTitles-Detail 4 2 4 5 3 2 2 2" xfId="36398"/>
    <cellStyle name="RowTitles-Detail 4 2 4 5 3 2 3" xfId="36399"/>
    <cellStyle name="RowTitles-Detail 4 2 4 5 3 3" xfId="36400"/>
    <cellStyle name="RowTitles-Detail 4 2 4 5 3 3 2" xfId="36401"/>
    <cellStyle name="RowTitles-Detail 4 2 4 5 3 3 2 2" xfId="36402"/>
    <cellStyle name="RowTitles-Detail 4 2 4 5 3 4" xfId="36403"/>
    <cellStyle name="RowTitles-Detail 4 2 4 5 3 4 2" xfId="36404"/>
    <cellStyle name="RowTitles-Detail 4 2 4 5 3 5" xfId="36405"/>
    <cellStyle name="RowTitles-Detail 4 2 4 5 4" xfId="36406"/>
    <cellStyle name="RowTitles-Detail 4 2 4 5 4 2" xfId="36407"/>
    <cellStyle name="RowTitles-Detail 4 2 4 5 4 2 2" xfId="36408"/>
    <cellStyle name="RowTitles-Detail 4 2 4 5 4 3" xfId="36409"/>
    <cellStyle name="RowTitles-Detail 4 2 4 5 5" xfId="36410"/>
    <cellStyle name="RowTitles-Detail 4 2 4 5 5 2" xfId="36411"/>
    <cellStyle name="RowTitles-Detail 4 2 4 5 5 2 2" xfId="36412"/>
    <cellStyle name="RowTitles-Detail 4 2 4 5 6" xfId="36413"/>
    <cellStyle name="RowTitles-Detail 4 2 4 5 6 2" xfId="36414"/>
    <cellStyle name="RowTitles-Detail 4 2 4 5 7" xfId="36415"/>
    <cellStyle name="RowTitles-Detail 4 2 4 6" xfId="36416"/>
    <cellStyle name="RowTitles-Detail 4 2 4 6 2" xfId="36417"/>
    <cellStyle name="RowTitles-Detail 4 2 4 6 2 2" xfId="36418"/>
    <cellStyle name="RowTitles-Detail 4 2 4 6 2 2 2" xfId="36419"/>
    <cellStyle name="RowTitles-Detail 4 2 4 6 2 2 2 2" xfId="36420"/>
    <cellStyle name="RowTitles-Detail 4 2 4 6 2 2 3" xfId="36421"/>
    <cellStyle name="RowTitles-Detail 4 2 4 6 2 3" xfId="36422"/>
    <cellStyle name="RowTitles-Detail 4 2 4 6 2 3 2" xfId="36423"/>
    <cellStyle name="RowTitles-Detail 4 2 4 6 2 3 2 2" xfId="36424"/>
    <cellStyle name="RowTitles-Detail 4 2 4 6 2 4" xfId="36425"/>
    <cellStyle name="RowTitles-Detail 4 2 4 6 2 4 2" xfId="36426"/>
    <cellStyle name="RowTitles-Detail 4 2 4 6 2 5" xfId="36427"/>
    <cellStyle name="RowTitles-Detail 4 2 4 6 3" xfId="36428"/>
    <cellStyle name="RowTitles-Detail 4 2 4 6 3 2" xfId="36429"/>
    <cellStyle name="RowTitles-Detail 4 2 4 6 3 2 2" xfId="36430"/>
    <cellStyle name="RowTitles-Detail 4 2 4 6 3 2 2 2" xfId="36431"/>
    <cellStyle name="RowTitles-Detail 4 2 4 6 3 2 3" xfId="36432"/>
    <cellStyle name="RowTitles-Detail 4 2 4 6 3 3" xfId="36433"/>
    <cellStyle name="RowTitles-Detail 4 2 4 6 3 3 2" xfId="36434"/>
    <cellStyle name="RowTitles-Detail 4 2 4 6 3 3 2 2" xfId="36435"/>
    <cellStyle name="RowTitles-Detail 4 2 4 6 3 4" xfId="36436"/>
    <cellStyle name="RowTitles-Detail 4 2 4 6 3 4 2" xfId="36437"/>
    <cellStyle name="RowTitles-Detail 4 2 4 6 3 5" xfId="36438"/>
    <cellStyle name="RowTitles-Detail 4 2 4 6 4" xfId="36439"/>
    <cellStyle name="RowTitles-Detail 4 2 4 6 4 2" xfId="36440"/>
    <cellStyle name="RowTitles-Detail 4 2 4 6 4 2 2" xfId="36441"/>
    <cellStyle name="RowTitles-Detail 4 2 4 6 4 3" xfId="36442"/>
    <cellStyle name="RowTitles-Detail 4 2 4 6 5" xfId="36443"/>
    <cellStyle name="RowTitles-Detail 4 2 4 6 5 2" xfId="36444"/>
    <cellStyle name="RowTitles-Detail 4 2 4 6 5 2 2" xfId="36445"/>
    <cellStyle name="RowTitles-Detail 4 2 4 6 6" xfId="36446"/>
    <cellStyle name="RowTitles-Detail 4 2 4 6 6 2" xfId="36447"/>
    <cellStyle name="RowTitles-Detail 4 2 4 6 7" xfId="36448"/>
    <cellStyle name="RowTitles-Detail 4 2 4 7" xfId="36449"/>
    <cellStyle name="RowTitles-Detail 4 2 4 7 2" xfId="36450"/>
    <cellStyle name="RowTitles-Detail 4 2 4 7 2 2" xfId="36451"/>
    <cellStyle name="RowTitles-Detail 4 2 4 7 2 2 2" xfId="36452"/>
    <cellStyle name="RowTitles-Detail 4 2 4 7 2 3" xfId="36453"/>
    <cellStyle name="RowTitles-Detail 4 2 4 7 3" xfId="36454"/>
    <cellStyle name="RowTitles-Detail 4 2 4 7 3 2" xfId="36455"/>
    <cellStyle name="RowTitles-Detail 4 2 4 7 3 2 2" xfId="36456"/>
    <cellStyle name="RowTitles-Detail 4 2 4 7 4" xfId="36457"/>
    <cellStyle name="RowTitles-Detail 4 2 4 7 4 2" xfId="36458"/>
    <cellStyle name="RowTitles-Detail 4 2 4 7 5" xfId="36459"/>
    <cellStyle name="RowTitles-Detail 4 2 4 8" xfId="36460"/>
    <cellStyle name="RowTitles-Detail 4 2 4 8 2" xfId="36461"/>
    <cellStyle name="RowTitles-Detail 4 2 4 8 2 2" xfId="36462"/>
    <cellStyle name="RowTitles-Detail 4 2 4 8 2 2 2" xfId="36463"/>
    <cellStyle name="RowTitles-Detail 4 2 4 8 2 3" xfId="36464"/>
    <cellStyle name="RowTitles-Detail 4 2 4 8 3" xfId="36465"/>
    <cellStyle name="RowTitles-Detail 4 2 4 8 3 2" xfId="36466"/>
    <cellStyle name="RowTitles-Detail 4 2 4 8 3 2 2" xfId="36467"/>
    <cellStyle name="RowTitles-Detail 4 2 4 8 4" xfId="36468"/>
    <cellStyle name="RowTitles-Detail 4 2 4 8 4 2" xfId="36469"/>
    <cellStyle name="RowTitles-Detail 4 2 4 8 5" xfId="36470"/>
    <cellStyle name="RowTitles-Detail 4 2 4 9" xfId="36471"/>
    <cellStyle name="RowTitles-Detail 4 2 4 9 2" xfId="36472"/>
    <cellStyle name="RowTitles-Detail 4 2 4 9 2 2" xfId="36473"/>
    <cellStyle name="RowTitles-Detail 4 2 4_STUD aligned by INSTIT" xfId="36474"/>
    <cellStyle name="RowTitles-Detail 4 2 5" xfId="36475"/>
    <cellStyle name="RowTitles-Detail 4 2 5 2" xfId="36476"/>
    <cellStyle name="RowTitles-Detail 4 2 5 2 2" xfId="36477"/>
    <cellStyle name="RowTitles-Detail 4 2 5 2 2 2" xfId="36478"/>
    <cellStyle name="RowTitles-Detail 4 2 5 2 2 2 2" xfId="36479"/>
    <cellStyle name="RowTitles-Detail 4 2 5 2 2 2 2 2" xfId="36480"/>
    <cellStyle name="RowTitles-Detail 4 2 5 2 2 2 3" xfId="36481"/>
    <cellStyle name="RowTitles-Detail 4 2 5 2 2 3" xfId="36482"/>
    <cellStyle name="RowTitles-Detail 4 2 5 2 2 3 2" xfId="36483"/>
    <cellStyle name="RowTitles-Detail 4 2 5 2 2 3 2 2" xfId="36484"/>
    <cellStyle name="RowTitles-Detail 4 2 5 2 2 4" xfId="36485"/>
    <cellStyle name="RowTitles-Detail 4 2 5 2 2 4 2" xfId="36486"/>
    <cellStyle name="RowTitles-Detail 4 2 5 2 2 5" xfId="36487"/>
    <cellStyle name="RowTitles-Detail 4 2 5 2 3" xfId="36488"/>
    <cellStyle name="RowTitles-Detail 4 2 5 2 3 2" xfId="36489"/>
    <cellStyle name="RowTitles-Detail 4 2 5 2 3 2 2" xfId="36490"/>
    <cellStyle name="RowTitles-Detail 4 2 5 2 3 2 2 2" xfId="36491"/>
    <cellStyle name="RowTitles-Detail 4 2 5 2 3 2 3" xfId="36492"/>
    <cellStyle name="RowTitles-Detail 4 2 5 2 3 3" xfId="36493"/>
    <cellStyle name="RowTitles-Detail 4 2 5 2 3 3 2" xfId="36494"/>
    <cellStyle name="RowTitles-Detail 4 2 5 2 3 3 2 2" xfId="36495"/>
    <cellStyle name="RowTitles-Detail 4 2 5 2 3 4" xfId="36496"/>
    <cellStyle name="RowTitles-Detail 4 2 5 2 3 4 2" xfId="36497"/>
    <cellStyle name="RowTitles-Detail 4 2 5 2 3 5" xfId="36498"/>
    <cellStyle name="RowTitles-Detail 4 2 5 2 4" xfId="36499"/>
    <cellStyle name="RowTitles-Detail 4 2 5 2 4 2" xfId="36500"/>
    <cellStyle name="RowTitles-Detail 4 2 5 2 5" xfId="36501"/>
    <cellStyle name="RowTitles-Detail 4 2 5 2 5 2" xfId="36502"/>
    <cellStyle name="RowTitles-Detail 4 2 5 2 5 2 2" xfId="36503"/>
    <cellStyle name="RowTitles-Detail 4 2 5 2 5 3" xfId="36504"/>
    <cellStyle name="RowTitles-Detail 4 2 5 2 6" xfId="36505"/>
    <cellStyle name="RowTitles-Detail 4 2 5 2 6 2" xfId="36506"/>
    <cellStyle name="RowTitles-Detail 4 2 5 2 6 2 2" xfId="36507"/>
    <cellStyle name="RowTitles-Detail 4 2 5 3" xfId="36508"/>
    <cellStyle name="RowTitles-Detail 4 2 5 3 2" xfId="36509"/>
    <cellStyle name="RowTitles-Detail 4 2 5 3 2 2" xfId="36510"/>
    <cellStyle name="RowTitles-Detail 4 2 5 3 2 2 2" xfId="36511"/>
    <cellStyle name="RowTitles-Detail 4 2 5 3 2 2 2 2" xfId="36512"/>
    <cellStyle name="RowTitles-Detail 4 2 5 3 2 2 3" xfId="36513"/>
    <cellStyle name="RowTitles-Detail 4 2 5 3 2 3" xfId="36514"/>
    <cellStyle name="RowTitles-Detail 4 2 5 3 2 3 2" xfId="36515"/>
    <cellStyle name="RowTitles-Detail 4 2 5 3 2 3 2 2" xfId="36516"/>
    <cellStyle name="RowTitles-Detail 4 2 5 3 2 4" xfId="36517"/>
    <cellStyle name="RowTitles-Detail 4 2 5 3 2 4 2" xfId="36518"/>
    <cellStyle name="RowTitles-Detail 4 2 5 3 2 5" xfId="36519"/>
    <cellStyle name="RowTitles-Detail 4 2 5 3 3" xfId="36520"/>
    <cellStyle name="RowTitles-Detail 4 2 5 3 3 2" xfId="36521"/>
    <cellStyle name="RowTitles-Detail 4 2 5 3 3 2 2" xfId="36522"/>
    <cellStyle name="RowTitles-Detail 4 2 5 3 3 2 2 2" xfId="36523"/>
    <cellStyle name="RowTitles-Detail 4 2 5 3 3 2 3" xfId="36524"/>
    <cellStyle name="RowTitles-Detail 4 2 5 3 3 3" xfId="36525"/>
    <cellStyle name="RowTitles-Detail 4 2 5 3 3 3 2" xfId="36526"/>
    <cellStyle name="RowTitles-Detail 4 2 5 3 3 3 2 2" xfId="36527"/>
    <cellStyle name="RowTitles-Detail 4 2 5 3 3 4" xfId="36528"/>
    <cellStyle name="RowTitles-Detail 4 2 5 3 3 4 2" xfId="36529"/>
    <cellStyle name="RowTitles-Detail 4 2 5 3 3 5" xfId="36530"/>
    <cellStyle name="RowTitles-Detail 4 2 5 3 4" xfId="36531"/>
    <cellStyle name="RowTitles-Detail 4 2 5 3 4 2" xfId="36532"/>
    <cellStyle name="RowTitles-Detail 4 2 5 3 5" xfId="36533"/>
    <cellStyle name="RowTitles-Detail 4 2 5 3 5 2" xfId="36534"/>
    <cellStyle name="RowTitles-Detail 4 2 5 3 5 2 2" xfId="36535"/>
    <cellStyle name="RowTitles-Detail 4 2 5 3 6" xfId="36536"/>
    <cellStyle name="RowTitles-Detail 4 2 5 3 6 2" xfId="36537"/>
    <cellStyle name="RowTitles-Detail 4 2 5 3 7" xfId="36538"/>
    <cellStyle name="RowTitles-Detail 4 2 5 4" xfId="36539"/>
    <cellStyle name="RowTitles-Detail 4 2 5 4 2" xfId="36540"/>
    <cellStyle name="RowTitles-Detail 4 2 5 4 2 2" xfId="36541"/>
    <cellStyle name="RowTitles-Detail 4 2 5 4 2 2 2" xfId="36542"/>
    <cellStyle name="RowTitles-Detail 4 2 5 4 2 2 2 2" xfId="36543"/>
    <cellStyle name="RowTitles-Detail 4 2 5 4 2 2 3" xfId="36544"/>
    <cellStyle name="RowTitles-Detail 4 2 5 4 2 3" xfId="36545"/>
    <cellStyle name="RowTitles-Detail 4 2 5 4 2 3 2" xfId="36546"/>
    <cellStyle name="RowTitles-Detail 4 2 5 4 2 3 2 2" xfId="36547"/>
    <cellStyle name="RowTitles-Detail 4 2 5 4 2 4" xfId="36548"/>
    <cellStyle name="RowTitles-Detail 4 2 5 4 2 4 2" xfId="36549"/>
    <cellStyle name="RowTitles-Detail 4 2 5 4 2 5" xfId="36550"/>
    <cellStyle name="RowTitles-Detail 4 2 5 4 3" xfId="36551"/>
    <cellStyle name="RowTitles-Detail 4 2 5 4 3 2" xfId="36552"/>
    <cellStyle name="RowTitles-Detail 4 2 5 4 3 2 2" xfId="36553"/>
    <cellStyle name="RowTitles-Detail 4 2 5 4 3 2 2 2" xfId="36554"/>
    <cellStyle name="RowTitles-Detail 4 2 5 4 3 2 3" xfId="36555"/>
    <cellStyle name="RowTitles-Detail 4 2 5 4 3 3" xfId="36556"/>
    <cellStyle name="RowTitles-Detail 4 2 5 4 3 3 2" xfId="36557"/>
    <cellStyle name="RowTitles-Detail 4 2 5 4 3 3 2 2" xfId="36558"/>
    <cellStyle name="RowTitles-Detail 4 2 5 4 3 4" xfId="36559"/>
    <cellStyle name="RowTitles-Detail 4 2 5 4 3 4 2" xfId="36560"/>
    <cellStyle name="RowTitles-Detail 4 2 5 4 3 5" xfId="36561"/>
    <cellStyle name="RowTitles-Detail 4 2 5 4 4" xfId="36562"/>
    <cellStyle name="RowTitles-Detail 4 2 5 4 4 2" xfId="36563"/>
    <cellStyle name="RowTitles-Detail 4 2 5 4 5" xfId="36564"/>
    <cellStyle name="RowTitles-Detail 4 2 5 4 5 2" xfId="36565"/>
    <cellStyle name="RowTitles-Detail 4 2 5 4 5 2 2" xfId="36566"/>
    <cellStyle name="RowTitles-Detail 4 2 5 4 5 3" xfId="36567"/>
    <cellStyle name="RowTitles-Detail 4 2 5 4 6" xfId="36568"/>
    <cellStyle name="RowTitles-Detail 4 2 5 4 6 2" xfId="36569"/>
    <cellStyle name="RowTitles-Detail 4 2 5 4 6 2 2" xfId="36570"/>
    <cellStyle name="RowTitles-Detail 4 2 5 4 7" xfId="36571"/>
    <cellStyle name="RowTitles-Detail 4 2 5 4 7 2" xfId="36572"/>
    <cellStyle name="RowTitles-Detail 4 2 5 4 8" xfId="36573"/>
    <cellStyle name="RowTitles-Detail 4 2 5 5" xfId="36574"/>
    <cellStyle name="RowTitles-Detail 4 2 5 5 2" xfId="36575"/>
    <cellStyle name="RowTitles-Detail 4 2 5 5 2 2" xfId="36576"/>
    <cellStyle name="RowTitles-Detail 4 2 5 5 2 2 2" xfId="36577"/>
    <cellStyle name="RowTitles-Detail 4 2 5 5 2 2 2 2" xfId="36578"/>
    <cellStyle name="RowTitles-Detail 4 2 5 5 2 2 3" xfId="36579"/>
    <cellStyle name="RowTitles-Detail 4 2 5 5 2 3" xfId="36580"/>
    <cellStyle name="RowTitles-Detail 4 2 5 5 2 3 2" xfId="36581"/>
    <cellStyle name="RowTitles-Detail 4 2 5 5 2 3 2 2" xfId="36582"/>
    <cellStyle name="RowTitles-Detail 4 2 5 5 2 4" xfId="36583"/>
    <cellStyle name="RowTitles-Detail 4 2 5 5 2 4 2" xfId="36584"/>
    <cellStyle name="RowTitles-Detail 4 2 5 5 2 5" xfId="36585"/>
    <cellStyle name="RowTitles-Detail 4 2 5 5 3" xfId="36586"/>
    <cellStyle name="RowTitles-Detail 4 2 5 5 3 2" xfId="36587"/>
    <cellStyle name="RowTitles-Detail 4 2 5 5 3 2 2" xfId="36588"/>
    <cellStyle name="RowTitles-Detail 4 2 5 5 3 2 2 2" xfId="36589"/>
    <cellStyle name="RowTitles-Detail 4 2 5 5 3 2 3" xfId="36590"/>
    <cellStyle name="RowTitles-Detail 4 2 5 5 3 3" xfId="36591"/>
    <cellStyle name="RowTitles-Detail 4 2 5 5 3 3 2" xfId="36592"/>
    <cellStyle name="RowTitles-Detail 4 2 5 5 3 3 2 2" xfId="36593"/>
    <cellStyle name="RowTitles-Detail 4 2 5 5 3 4" xfId="36594"/>
    <cellStyle name="RowTitles-Detail 4 2 5 5 3 4 2" xfId="36595"/>
    <cellStyle name="RowTitles-Detail 4 2 5 5 3 5" xfId="36596"/>
    <cellStyle name="RowTitles-Detail 4 2 5 5 4" xfId="36597"/>
    <cellStyle name="RowTitles-Detail 4 2 5 5 4 2" xfId="36598"/>
    <cellStyle name="RowTitles-Detail 4 2 5 5 4 2 2" xfId="36599"/>
    <cellStyle name="RowTitles-Detail 4 2 5 5 4 3" xfId="36600"/>
    <cellStyle name="RowTitles-Detail 4 2 5 5 5" xfId="36601"/>
    <cellStyle name="RowTitles-Detail 4 2 5 5 5 2" xfId="36602"/>
    <cellStyle name="RowTitles-Detail 4 2 5 5 5 2 2" xfId="36603"/>
    <cellStyle name="RowTitles-Detail 4 2 5 5 6" xfId="36604"/>
    <cellStyle name="RowTitles-Detail 4 2 5 5 6 2" xfId="36605"/>
    <cellStyle name="RowTitles-Detail 4 2 5 5 7" xfId="36606"/>
    <cellStyle name="RowTitles-Detail 4 2 5 6" xfId="36607"/>
    <cellStyle name="RowTitles-Detail 4 2 5 6 2" xfId="36608"/>
    <cellStyle name="RowTitles-Detail 4 2 5 6 2 2" xfId="36609"/>
    <cellStyle name="RowTitles-Detail 4 2 5 6 2 2 2" xfId="36610"/>
    <cellStyle name="RowTitles-Detail 4 2 5 6 2 2 2 2" xfId="36611"/>
    <cellStyle name="RowTitles-Detail 4 2 5 6 2 2 3" xfId="36612"/>
    <cellStyle name="RowTitles-Detail 4 2 5 6 2 3" xfId="36613"/>
    <cellStyle name="RowTitles-Detail 4 2 5 6 2 3 2" xfId="36614"/>
    <cellStyle name="RowTitles-Detail 4 2 5 6 2 3 2 2" xfId="36615"/>
    <cellStyle name="RowTitles-Detail 4 2 5 6 2 4" xfId="36616"/>
    <cellStyle name="RowTitles-Detail 4 2 5 6 2 4 2" xfId="36617"/>
    <cellStyle name="RowTitles-Detail 4 2 5 6 2 5" xfId="36618"/>
    <cellStyle name="RowTitles-Detail 4 2 5 6 3" xfId="36619"/>
    <cellStyle name="RowTitles-Detail 4 2 5 6 3 2" xfId="36620"/>
    <cellStyle name="RowTitles-Detail 4 2 5 6 3 2 2" xfId="36621"/>
    <cellStyle name="RowTitles-Detail 4 2 5 6 3 2 2 2" xfId="36622"/>
    <cellStyle name="RowTitles-Detail 4 2 5 6 3 2 3" xfId="36623"/>
    <cellStyle name="RowTitles-Detail 4 2 5 6 3 3" xfId="36624"/>
    <cellStyle name="RowTitles-Detail 4 2 5 6 3 3 2" xfId="36625"/>
    <cellStyle name="RowTitles-Detail 4 2 5 6 3 3 2 2" xfId="36626"/>
    <cellStyle name="RowTitles-Detail 4 2 5 6 3 4" xfId="36627"/>
    <cellStyle name="RowTitles-Detail 4 2 5 6 3 4 2" xfId="36628"/>
    <cellStyle name="RowTitles-Detail 4 2 5 6 3 5" xfId="36629"/>
    <cellStyle name="RowTitles-Detail 4 2 5 6 4" xfId="36630"/>
    <cellStyle name="RowTitles-Detail 4 2 5 6 4 2" xfId="36631"/>
    <cellStyle name="RowTitles-Detail 4 2 5 6 4 2 2" xfId="36632"/>
    <cellStyle name="RowTitles-Detail 4 2 5 6 4 3" xfId="36633"/>
    <cellStyle name="RowTitles-Detail 4 2 5 6 5" xfId="36634"/>
    <cellStyle name="RowTitles-Detail 4 2 5 6 5 2" xfId="36635"/>
    <cellStyle name="RowTitles-Detail 4 2 5 6 5 2 2" xfId="36636"/>
    <cellStyle name="RowTitles-Detail 4 2 5 6 6" xfId="36637"/>
    <cellStyle name="RowTitles-Detail 4 2 5 6 6 2" xfId="36638"/>
    <cellStyle name="RowTitles-Detail 4 2 5 6 7" xfId="36639"/>
    <cellStyle name="RowTitles-Detail 4 2 5 7" xfId="36640"/>
    <cellStyle name="RowTitles-Detail 4 2 5 7 2" xfId="36641"/>
    <cellStyle name="RowTitles-Detail 4 2 5 7 2 2" xfId="36642"/>
    <cellStyle name="RowTitles-Detail 4 2 5 7 2 2 2" xfId="36643"/>
    <cellStyle name="RowTitles-Detail 4 2 5 7 2 3" xfId="36644"/>
    <cellStyle name="RowTitles-Detail 4 2 5 7 3" xfId="36645"/>
    <cellStyle name="RowTitles-Detail 4 2 5 7 3 2" xfId="36646"/>
    <cellStyle name="RowTitles-Detail 4 2 5 7 3 2 2" xfId="36647"/>
    <cellStyle name="RowTitles-Detail 4 2 5 7 4" xfId="36648"/>
    <cellStyle name="RowTitles-Detail 4 2 5 7 4 2" xfId="36649"/>
    <cellStyle name="RowTitles-Detail 4 2 5 7 5" xfId="36650"/>
    <cellStyle name="RowTitles-Detail 4 2 5 8" xfId="36651"/>
    <cellStyle name="RowTitles-Detail 4 2 5 8 2" xfId="36652"/>
    <cellStyle name="RowTitles-Detail 4 2 5 9" xfId="36653"/>
    <cellStyle name="RowTitles-Detail 4 2 5 9 2" xfId="36654"/>
    <cellStyle name="RowTitles-Detail 4 2 5 9 2 2" xfId="36655"/>
    <cellStyle name="RowTitles-Detail 4 2 5_STUD aligned by INSTIT" xfId="36656"/>
    <cellStyle name="RowTitles-Detail 4 2 6" xfId="36657"/>
    <cellStyle name="RowTitles-Detail 4 2 6 2" xfId="36658"/>
    <cellStyle name="RowTitles-Detail 4 2 6 2 2" xfId="36659"/>
    <cellStyle name="RowTitles-Detail 4 2 6 2 2 2" xfId="36660"/>
    <cellStyle name="RowTitles-Detail 4 2 6 2 2 2 2" xfId="36661"/>
    <cellStyle name="RowTitles-Detail 4 2 6 2 2 3" xfId="36662"/>
    <cellStyle name="RowTitles-Detail 4 2 6 2 3" xfId="36663"/>
    <cellStyle name="RowTitles-Detail 4 2 6 2 3 2" xfId="36664"/>
    <cellStyle name="RowTitles-Detail 4 2 6 2 3 2 2" xfId="36665"/>
    <cellStyle name="RowTitles-Detail 4 2 6 2 4" xfId="36666"/>
    <cellStyle name="RowTitles-Detail 4 2 6 2 4 2" xfId="36667"/>
    <cellStyle name="RowTitles-Detail 4 2 6 2 5" xfId="36668"/>
    <cellStyle name="RowTitles-Detail 4 2 6 3" xfId="36669"/>
    <cellStyle name="RowTitles-Detail 4 2 6 3 2" xfId="36670"/>
    <cellStyle name="RowTitles-Detail 4 2 6 3 2 2" xfId="36671"/>
    <cellStyle name="RowTitles-Detail 4 2 6 3 2 2 2" xfId="36672"/>
    <cellStyle name="RowTitles-Detail 4 2 6 3 2 3" xfId="36673"/>
    <cellStyle name="RowTitles-Detail 4 2 6 3 3" xfId="36674"/>
    <cellStyle name="RowTitles-Detail 4 2 6 3 3 2" xfId="36675"/>
    <cellStyle name="RowTitles-Detail 4 2 6 3 3 2 2" xfId="36676"/>
    <cellStyle name="RowTitles-Detail 4 2 6 3 4" xfId="36677"/>
    <cellStyle name="RowTitles-Detail 4 2 6 3 4 2" xfId="36678"/>
    <cellStyle name="RowTitles-Detail 4 2 6 3 5" xfId="36679"/>
    <cellStyle name="RowTitles-Detail 4 2 6 4" xfId="36680"/>
    <cellStyle name="RowTitles-Detail 4 2 6 4 2" xfId="36681"/>
    <cellStyle name="RowTitles-Detail 4 2 6 5" xfId="36682"/>
    <cellStyle name="RowTitles-Detail 4 2 6 5 2" xfId="36683"/>
    <cellStyle name="RowTitles-Detail 4 2 6 5 2 2" xfId="36684"/>
    <cellStyle name="RowTitles-Detail 4 2 6 5 3" xfId="36685"/>
    <cellStyle name="RowTitles-Detail 4 2 6 6" xfId="36686"/>
    <cellStyle name="RowTitles-Detail 4 2 6 6 2" xfId="36687"/>
    <cellStyle name="RowTitles-Detail 4 2 6 6 2 2" xfId="36688"/>
    <cellStyle name="RowTitles-Detail 4 2 7" xfId="36689"/>
    <cellStyle name="RowTitles-Detail 4 2 7 2" xfId="36690"/>
    <cellStyle name="RowTitles-Detail 4 2 7 2 2" xfId="36691"/>
    <cellStyle name="RowTitles-Detail 4 2 7 2 2 2" xfId="36692"/>
    <cellStyle name="RowTitles-Detail 4 2 7 2 2 2 2" xfId="36693"/>
    <cellStyle name="RowTitles-Detail 4 2 7 2 2 3" xfId="36694"/>
    <cellStyle name="RowTitles-Detail 4 2 7 2 3" xfId="36695"/>
    <cellStyle name="RowTitles-Detail 4 2 7 2 3 2" xfId="36696"/>
    <cellStyle name="RowTitles-Detail 4 2 7 2 3 2 2" xfId="36697"/>
    <cellStyle name="RowTitles-Detail 4 2 7 2 4" xfId="36698"/>
    <cellStyle name="RowTitles-Detail 4 2 7 2 4 2" xfId="36699"/>
    <cellStyle name="RowTitles-Detail 4 2 7 2 5" xfId="36700"/>
    <cellStyle name="RowTitles-Detail 4 2 7 3" xfId="36701"/>
    <cellStyle name="RowTitles-Detail 4 2 7 3 2" xfId="36702"/>
    <cellStyle name="RowTitles-Detail 4 2 7 3 2 2" xfId="36703"/>
    <cellStyle name="RowTitles-Detail 4 2 7 3 2 2 2" xfId="36704"/>
    <cellStyle name="RowTitles-Detail 4 2 7 3 2 3" xfId="36705"/>
    <cellStyle name="RowTitles-Detail 4 2 7 3 3" xfId="36706"/>
    <cellStyle name="RowTitles-Detail 4 2 7 3 3 2" xfId="36707"/>
    <cellStyle name="RowTitles-Detail 4 2 7 3 3 2 2" xfId="36708"/>
    <cellStyle name="RowTitles-Detail 4 2 7 3 4" xfId="36709"/>
    <cellStyle name="RowTitles-Detail 4 2 7 3 4 2" xfId="36710"/>
    <cellStyle name="RowTitles-Detail 4 2 7 3 5" xfId="36711"/>
    <cellStyle name="RowTitles-Detail 4 2 7 4" xfId="36712"/>
    <cellStyle name="RowTitles-Detail 4 2 7 4 2" xfId="36713"/>
    <cellStyle name="RowTitles-Detail 4 2 7 5" xfId="36714"/>
    <cellStyle name="RowTitles-Detail 4 2 7 5 2" xfId="36715"/>
    <cellStyle name="RowTitles-Detail 4 2 7 5 2 2" xfId="36716"/>
    <cellStyle name="RowTitles-Detail 4 2 7 6" xfId="36717"/>
    <cellStyle name="RowTitles-Detail 4 2 7 6 2" xfId="36718"/>
    <cellStyle name="RowTitles-Detail 4 2 7 7" xfId="36719"/>
    <cellStyle name="RowTitles-Detail 4 2 8" xfId="36720"/>
    <cellStyle name="RowTitles-Detail 4 2 8 2" xfId="36721"/>
    <cellStyle name="RowTitles-Detail 4 2 8 2 2" xfId="36722"/>
    <cellStyle name="RowTitles-Detail 4 2 8 2 2 2" xfId="36723"/>
    <cellStyle name="RowTitles-Detail 4 2 8 2 2 2 2" xfId="36724"/>
    <cellStyle name="RowTitles-Detail 4 2 8 2 2 3" xfId="36725"/>
    <cellStyle name="RowTitles-Detail 4 2 8 2 3" xfId="36726"/>
    <cellStyle name="RowTitles-Detail 4 2 8 2 3 2" xfId="36727"/>
    <cellStyle name="RowTitles-Detail 4 2 8 2 3 2 2" xfId="36728"/>
    <cellStyle name="RowTitles-Detail 4 2 8 2 4" xfId="36729"/>
    <cellStyle name="RowTitles-Detail 4 2 8 2 4 2" xfId="36730"/>
    <cellStyle name="RowTitles-Detail 4 2 8 2 5" xfId="36731"/>
    <cellStyle name="RowTitles-Detail 4 2 8 3" xfId="36732"/>
    <cellStyle name="RowTitles-Detail 4 2 8 3 2" xfId="36733"/>
    <cellStyle name="RowTitles-Detail 4 2 8 3 2 2" xfId="36734"/>
    <cellStyle name="RowTitles-Detail 4 2 8 3 2 2 2" xfId="36735"/>
    <cellStyle name="RowTitles-Detail 4 2 8 3 2 3" xfId="36736"/>
    <cellStyle name="RowTitles-Detail 4 2 8 3 3" xfId="36737"/>
    <cellStyle name="RowTitles-Detail 4 2 8 3 3 2" xfId="36738"/>
    <cellStyle name="RowTitles-Detail 4 2 8 3 3 2 2" xfId="36739"/>
    <cellStyle name="RowTitles-Detail 4 2 8 3 4" xfId="36740"/>
    <cellStyle name="RowTitles-Detail 4 2 8 3 4 2" xfId="36741"/>
    <cellStyle name="RowTitles-Detail 4 2 8 3 5" xfId="36742"/>
    <cellStyle name="RowTitles-Detail 4 2 8 4" xfId="36743"/>
    <cellStyle name="RowTitles-Detail 4 2 8 4 2" xfId="36744"/>
    <cellStyle name="RowTitles-Detail 4 2 8 5" xfId="36745"/>
    <cellStyle name="RowTitles-Detail 4 2 8 5 2" xfId="36746"/>
    <cellStyle name="RowTitles-Detail 4 2 8 5 2 2" xfId="36747"/>
    <cellStyle name="RowTitles-Detail 4 2 8 5 3" xfId="36748"/>
    <cellStyle name="RowTitles-Detail 4 2 8 6" xfId="36749"/>
    <cellStyle name="RowTitles-Detail 4 2 8 6 2" xfId="36750"/>
    <cellStyle name="RowTitles-Detail 4 2 8 6 2 2" xfId="36751"/>
    <cellStyle name="RowTitles-Detail 4 2 8 7" xfId="36752"/>
    <cellStyle name="RowTitles-Detail 4 2 8 7 2" xfId="36753"/>
    <cellStyle name="RowTitles-Detail 4 2 8 8" xfId="36754"/>
    <cellStyle name="RowTitles-Detail 4 2 9" xfId="36755"/>
    <cellStyle name="RowTitles-Detail 4 2 9 2" xfId="36756"/>
    <cellStyle name="RowTitles-Detail 4 2 9 2 2" xfId="36757"/>
    <cellStyle name="RowTitles-Detail 4 2 9 2 2 2" xfId="36758"/>
    <cellStyle name="RowTitles-Detail 4 2 9 2 2 2 2" xfId="36759"/>
    <cellStyle name="RowTitles-Detail 4 2 9 2 2 3" xfId="36760"/>
    <cellStyle name="RowTitles-Detail 4 2 9 2 3" xfId="36761"/>
    <cellStyle name="RowTitles-Detail 4 2 9 2 3 2" xfId="36762"/>
    <cellStyle name="RowTitles-Detail 4 2 9 2 3 2 2" xfId="36763"/>
    <cellStyle name="RowTitles-Detail 4 2 9 2 4" xfId="36764"/>
    <cellStyle name="RowTitles-Detail 4 2 9 2 4 2" xfId="36765"/>
    <cellStyle name="RowTitles-Detail 4 2 9 2 5" xfId="36766"/>
    <cellStyle name="RowTitles-Detail 4 2 9 3" xfId="36767"/>
    <cellStyle name="RowTitles-Detail 4 2 9 3 2" xfId="36768"/>
    <cellStyle name="RowTitles-Detail 4 2 9 3 2 2" xfId="36769"/>
    <cellStyle name="RowTitles-Detail 4 2 9 3 2 2 2" xfId="36770"/>
    <cellStyle name="RowTitles-Detail 4 2 9 3 2 3" xfId="36771"/>
    <cellStyle name="RowTitles-Detail 4 2 9 3 3" xfId="36772"/>
    <cellStyle name="RowTitles-Detail 4 2 9 3 3 2" xfId="36773"/>
    <cellStyle name="RowTitles-Detail 4 2 9 3 3 2 2" xfId="36774"/>
    <cellStyle name="RowTitles-Detail 4 2 9 3 4" xfId="36775"/>
    <cellStyle name="RowTitles-Detail 4 2 9 3 4 2" xfId="36776"/>
    <cellStyle name="RowTitles-Detail 4 2 9 3 5" xfId="36777"/>
    <cellStyle name="RowTitles-Detail 4 2 9 4" xfId="36778"/>
    <cellStyle name="RowTitles-Detail 4 2 9 4 2" xfId="36779"/>
    <cellStyle name="RowTitles-Detail 4 2 9 4 2 2" xfId="36780"/>
    <cellStyle name="RowTitles-Detail 4 2 9 4 3" xfId="36781"/>
    <cellStyle name="RowTitles-Detail 4 2 9 5" xfId="36782"/>
    <cellStyle name="RowTitles-Detail 4 2 9 5 2" xfId="36783"/>
    <cellStyle name="RowTitles-Detail 4 2 9 5 2 2" xfId="36784"/>
    <cellStyle name="RowTitles-Detail 4 2 9 6" xfId="36785"/>
    <cellStyle name="RowTitles-Detail 4 2 9 6 2" xfId="36786"/>
    <cellStyle name="RowTitles-Detail 4 2 9 7" xfId="36787"/>
    <cellStyle name="RowTitles-Detail 4 2_STUD aligned by INSTIT" xfId="36788"/>
    <cellStyle name="RowTitles-Detail 4 3" xfId="36789"/>
    <cellStyle name="RowTitles-Detail 4 3 10" xfId="36790"/>
    <cellStyle name="RowTitles-Detail 4 3 10 2" xfId="36791"/>
    <cellStyle name="RowTitles-Detail 4 3 10 2 2" xfId="36792"/>
    <cellStyle name="RowTitles-Detail 4 3 10 2 2 2" xfId="36793"/>
    <cellStyle name="RowTitles-Detail 4 3 10 2 3" xfId="36794"/>
    <cellStyle name="RowTitles-Detail 4 3 10 3" xfId="36795"/>
    <cellStyle name="RowTitles-Detail 4 3 10 3 2" xfId="36796"/>
    <cellStyle name="RowTitles-Detail 4 3 10 3 2 2" xfId="36797"/>
    <cellStyle name="RowTitles-Detail 4 3 10 4" xfId="36798"/>
    <cellStyle name="RowTitles-Detail 4 3 10 4 2" xfId="36799"/>
    <cellStyle name="RowTitles-Detail 4 3 10 5" xfId="36800"/>
    <cellStyle name="RowTitles-Detail 4 3 11" xfId="36801"/>
    <cellStyle name="RowTitles-Detail 4 3 11 2" xfId="36802"/>
    <cellStyle name="RowTitles-Detail 4 3 12" xfId="36803"/>
    <cellStyle name="RowTitles-Detail 4 3 12 2" xfId="36804"/>
    <cellStyle name="RowTitles-Detail 4 3 12 2 2" xfId="36805"/>
    <cellStyle name="RowTitles-Detail 4 3 2" xfId="36806"/>
    <cellStyle name="RowTitles-Detail 4 3 2 2" xfId="36807"/>
    <cellStyle name="RowTitles-Detail 4 3 2 2 2" xfId="36808"/>
    <cellStyle name="RowTitles-Detail 4 3 2 2 2 2" xfId="36809"/>
    <cellStyle name="RowTitles-Detail 4 3 2 2 2 2 2" xfId="36810"/>
    <cellStyle name="RowTitles-Detail 4 3 2 2 2 2 2 2" xfId="36811"/>
    <cellStyle name="RowTitles-Detail 4 3 2 2 2 2 3" xfId="36812"/>
    <cellStyle name="RowTitles-Detail 4 3 2 2 2 3" xfId="36813"/>
    <cellStyle name="RowTitles-Detail 4 3 2 2 2 3 2" xfId="36814"/>
    <cellStyle name="RowTitles-Detail 4 3 2 2 2 3 2 2" xfId="36815"/>
    <cellStyle name="RowTitles-Detail 4 3 2 2 2 4" xfId="36816"/>
    <cellStyle name="RowTitles-Detail 4 3 2 2 2 4 2" xfId="36817"/>
    <cellStyle name="RowTitles-Detail 4 3 2 2 2 5" xfId="36818"/>
    <cellStyle name="RowTitles-Detail 4 3 2 2 3" xfId="36819"/>
    <cellStyle name="RowTitles-Detail 4 3 2 2 3 2" xfId="36820"/>
    <cellStyle name="RowTitles-Detail 4 3 2 2 3 2 2" xfId="36821"/>
    <cellStyle name="RowTitles-Detail 4 3 2 2 3 2 2 2" xfId="36822"/>
    <cellStyle name="RowTitles-Detail 4 3 2 2 3 2 3" xfId="36823"/>
    <cellStyle name="RowTitles-Detail 4 3 2 2 3 3" xfId="36824"/>
    <cellStyle name="RowTitles-Detail 4 3 2 2 3 3 2" xfId="36825"/>
    <cellStyle name="RowTitles-Detail 4 3 2 2 3 3 2 2" xfId="36826"/>
    <cellStyle name="RowTitles-Detail 4 3 2 2 3 4" xfId="36827"/>
    <cellStyle name="RowTitles-Detail 4 3 2 2 3 4 2" xfId="36828"/>
    <cellStyle name="RowTitles-Detail 4 3 2 2 3 5" xfId="36829"/>
    <cellStyle name="RowTitles-Detail 4 3 2 2 4" xfId="36830"/>
    <cellStyle name="RowTitles-Detail 4 3 2 2 4 2" xfId="36831"/>
    <cellStyle name="RowTitles-Detail 4 3 2 2 5" xfId="36832"/>
    <cellStyle name="RowTitles-Detail 4 3 2 2 5 2" xfId="36833"/>
    <cellStyle name="RowTitles-Detail 4 3 2 2 5 2 2" xfId="36834"/>
    <cellStyle name="RowTitles-Detail 4 3 2 3" xfId="36835"/>
    <cellStyle name="RowTitles-Detail 4 3 2 3 2" xfId="36836"/>
    <cellStyle name="RowTitles-Detail 4 3 2 3 2 2" xfId="36837"/>
    <cellStyle name="RowTitles-Detail 4 3 2 3 2 2 2" xfId="36838"/>
    <cellStyle name="RowTitles-Detail 4 3 2 3 2 2 2 2" xfId="36839"/>
    <cellStyle name="RowTitles-Detail 4 3 2 3 2 2 3" xfId="36840"/>
    <cellStyle name="RowTitles-Detail 4 3 2 3 2 3" xfId="36841"/>
    <cellStyle name="RowTitles-Detail 4 3 2 3 2 3 2" xfId="36842"/>
    <cellStyle name="RowTitles-Detail 4 3 2 3 2 3 2 2" xfId="36843"/>
    <cellStyle name="RowTitles-Detail 4 3 2 3 2 4" xfId="36844"/>
    <cellStyle name="RowTitles-Detail 4 3 2 3 2 4 2" xfId="36845"/>
    <cellStyle name="RowTitles-Detail 4 3 2 3 2 5" xfId="36846"/>
    <cellStyle name="RowTitles-Detail 4 3 2 3 3" xfId="36847"/>
    <cellStyle name="RowTitles-Detail 4 3 2 3 3 2" xfId="36848"/>
    <cellStyle name="RowTitles-Detail 4 3 2 3 3 2 2" xfId="36849"/>
    <cellStyle name="RowTitles-Detail 4 3 2 3 3 2 2 2" xfId="36850"/>
    <cellStyle name="RowTitles-Detail 4 3 2 3 3 2 3" xfId="36851"/>
    <cellStyle name="RowTitles-Detail 4 3 2 3 3 3" xfId="36852"/>
    <cellStyle name="RowTitles-Detail 4 3 2 3 3 3 2" xfId="36853"/>
    <cellStyle name="RowTitles-Detail 4 3 2 3 3 3 2 2" xfId="36854"/>
    <cellStyle name="RowTitles-Detail 4 3 2 3 3 4" xfId="36855"/>
    <cellStyle name="RowTitles-Detail 4 3 2 3 3 4 2" xfId="36856"/>
    <cellStyle name="RowTitles-Detail 4 3 2 3 3 5" xfId="36857"/>
    <cellStyle name="RowTitles-Detail 4 3 2 3 4" xfId="36858"/>
    <cellStyle name="RowTitles-Detail 4 3 2 3 4 2" xfId="36859"/>
    <cellStyle name="RowTitles-Detail 4 3 2 3 5" xfId="36860"/>
    <cellStyle name="RowTitles-Detail 4 3 2 3 5 2" xfId="36861"/>
    <cellStyle name="RowTitles-Detail 4 3 2 3 5 2 2" xfId="36862"/>
    <cellStyle name="RowTitles-Detail 4 3 2 3 5 3" xfId="36863"/>
    <cellStyle name="RowTitles-Detail 4 3 2 3 6" xfId="36864"/>
    <cellStyle name="RowTitles-Detail 4 3 2 3 6 2" xfId="36865"/>
    <cellStyle name="RowTitles-Detail 4 3 2 3 6 2 2" xfId="36866"/>
    <cellStyle name="RowTitles-Detail 4 3 2 3 7" xfId="36867"/>
    <cellStyle name="RowTitles-Detail 4 3 2 3 7 2" xfId="36868"/>
    <cellStyle name="RowTitles-Detail 4 3 2 3 8" xfId="36869"/>
    <cellStyle name="RowTitles-Detail 4 3 2 4" xfId="36870"/>
    <cellStyle name="RowTitles-Detail 4 3 2 4 2" xfId="36871"/>
    <cellStyle name="RowTitles-Detail 4 3 2 4 2 2" xfId="36872"/>
    <cellStyle name="RowTitles-Detail 4 3 2 4 2 2 2" xfId="36873"/>
    <cellStyle name="RowTitles-Detail 4 3 2 4 2 2 2 2" xfId="36874"/>
    <cellStyle name="RowTitles-Detail 4 3 2 4 2 2 3" xfId="36875"/>
    <cellStyle name="RowTitles-Detail 4 3 2 4 2 3" xfId="36876"/>
    <cellStyle name="RowTitles-Detail 4 3 2 4 2 3 2" xfId="36877"/>
    <cellStyle name="RowTitles-Detail 4 3 2 4 2 3 2 2" xfId="36878"/>
    <cellStyle name="RowTitles-Detail 4 3 2 4 2 4" xfId="36879"/>
    <cellStyle name="RowTitles-Detail 4 3 2 4 2 4 2" xfId="36880"/>
    <cellStyle name="RowTitles-Detail 4 3 2 4 2 5" xfId="36881"/>
    <cellStyle name="RowTitles-Detail 4 3 2 4 3" xfId="36882"/>
    <cellStyle name="RowTitles-Detail 4 3 2 4 3 2" xfId="36883"/>
    <cellStyle name="RowTitles-Detail 4 3 2 4 3 2 2" xfId="36884"/>
    <cellStyle name="RowTitles-Detail 4 3 2 4 3 2 2 2" xfId="36885"/>
    <cellStyle name="RowTitles-Detail 4 3 2 4 3 2 3" xfId="36886"/>
    <cellStyle name="RowTitles-Detail 4 3 2 4 3 3" xfId="36887"/>
    <cellStyle name="RowTitles-Detail 4 3 2 4 3 3 2" xfId="36888"/>
    <cellStyle name="RowTitles-Detail 4 3 2 4 3 3 2 2" xfId="36889"/>
    <cellStyle name="RowTitles-Detail 4 3 2 4 3 4" xfId="36890"/>
    <cellStyle name="RowTitles-Detail 4 3 2 4 3 4 2" xfId="36891"/>
    <cellStyle name="RowTitles-Detail 4 3 2 4 3 5" xfId="36892"/>
    <cellStyle name="RowTitles-Detail 4 3 2 4 4" xfId="36893"/>
    <cellStyle name="RowTitles-Detail 4 3 2 4 4 2" xfId="36894"/>
    <cellStyle name="RowTitles-Detail 4 3 2 4 4 2 2" xfId="36895"/>
    <cellStyle name="RowTitles-Detail 4 3 2 4 4 3" xfId="36896"/>
    <cellStyle name="RowTitles-Detail 4 3 2 4 5" xfId="36897"/>
    <cellStyle name="RowTitles-Detail 4 3 2 4 5 2" xfId="36898"/>
    <cellStyle name="RowTitles-Detail 4 3 2 4 5 2 2" xfId="36899"/>
    <cellStyle name="RowTitles-Detail 4 3 2 4 6" xfId="36900"/>
    <cellStyle name="RowTitles-Detail 4 3 2 4 6 2" xfId="36901"/>
    <cellStyle name="RowTitles-Detail 4 3 2 4 7" xfId="36902"/>
    <cellStyle name="RowTitles-Detail 4 3 2 5" xfId="36903"/>
    <cellStyle name="RowTitles-Detail 4 3 2 5 2" xfId="36904"/>
    <cellStyle name="RowTitles-Detail 4 3 2 5 2 2" xfId="36905"/>
    <cellStyle name="RowTitles-Detail 4 3 2 5 2 2 2" xfId="36906"/>
    <cellStyle name="RowTitles-Detail 4 3 2 5 2 2 2 2" xfId="36907"/>
    <cellStyle name="RowTitles-Detail 4 3 2 5 2 2 3" xfId="36908"/>
    <cellStyle name="RowTitles-Detail 4 3 2 5 2 3" xfId="36909"/>
    <cellStyle name="RowTitles-Detail 4 3 2 5 2 3 2" xfId="36910"/>
    <cellStyle name="RowTitles-Detail 4 3 2 5 2 3 2 2" xfId="36911"/>
    <cellStyle name="RowTitles-Detail 4 3 2 5 2 4" xfId="36912"/>
    <cellStyle name="RowTitles-Detail 4 3 2 5 2 4 2" xfId="36913"/>
    <cellStyle name="RowTitles-Detail 4 3 2 5 2 5" xfId="36914"/>
    <cellStyle name="RowTitles-Detail 4 3 2 5 3" xfId="36915"/>
    <cellStyle name="RowTitles-Detail 4 3 2 5 3 2" xfId="36916"/>
    <cellStyle name="RowTitles-Detail 4 3 2 5 3 2 2" xfId="36917"/>
    <cellStyle name="RowTitles-Detail 4 3 2 5 3 2 2 2" xfId="36918"/>
    <cellStyle name="RowTitles-Detail 4 3 2 5 3 2 3" xfId="36919"/>
    <cellStyle name="RowTitles-Detail 4 3 2 5 3 3" xfId="36920"/>
    <cellStyle name="RowTitles-Detail 4 3 2 5 3 3 2" xfId="36921"/>
    <cellStyle name="RowTitles-Detail 4 3 2 5 3 3 2 2" xfId="36922"/>
    <cellStyle name="RowTitles-Detail 4 3 2 5 3 4" xfId="36923"/>
    <cellStyle name="RowTitles-Detail 4 3 2 5 3 4 2" xfId="36924"/>
    <cellStyle name="RowTitles-Detail 4 3 2 5 3 5" xfId="36925"/>
    <cellStyle name="RowTitles-Detail 4 3 2 5 4" xfId="36926"/>
    <cellStyle name="RowTitles-Detail 4 3 2 5 4 2" xfId="36927"/>
    <cellStyle name="RowTitles-Detail 4 3 2 5 4 2 2" xfId="36928"/>
    <cellStyle name="RowTitles-Detail 4 3 2 5 4 3" xfId="36929"/>
    <cellStyle name="RowTitles-Detail 4 3 2 5 5" xfId="36930"/>
    <cellStyle name="RowTitles-Detail 4 3 2 5 5 2" xfId="36931"/>
    <cellStyle name="RowTitles-Detail 4 3 2 5 5 2 2" xfId="36932"/>
    <cellStyle name="RowTitles-Detail 4 3 2 5 6" xfId="36933"/>
    <cellStyle name="RowTitles-Detail 4 3 2 5 6 2" xfId="36934"/>
    <cellStyle name="RowTitles-Detail 4 3 2 5 7" xfId="36935"/>
    <cellStyle name="RowTitles-Detail 4 3 2 6" xfId="36936"/>
    <cellStyle name="RowTitles-Detail 4 3 2 6 2" xfId="36937"/>
    <cellStyle name="RowTitles-Detail 4 3 2 6 2 2" xfId="36938"/>
    <cellStyle name="RowTitles-Detail 4 3 2 6 2 2 2" xfId="36939"/>
    <cellStyle name="RowTitles-Detail 4 3 2 6 2 2 2 2" xfId="36940"/>
    <cellStyle name="RowTitles-Detail 4 3 2 6 2 2 3" xfId="36941"/>
    <cellStyle name="RowTitles-Detail 4 3 2 6 2 3" xfId="36942"/>
    <cellStyle name="RowTitles-Detail 4 3 2 6 2 3 2" xfId="36943"/>
    <cellStyle name="RowTitles-Detail 4 3 2 6 2 3 2 2" xfId="36944"/>
    <cellStyle name="RowTitles-Detail 4 3 2 6 2 4" xfId="36945"/>
    <cellStyle name="RowTitles-Detail 4 3 2 6 2 4 2" xfId="36946"/>
    <cellStyle name="RowTitles-Detail 4 3 2 6 2 5" xfId="36947"/>
    <cellStyle name="RowTitles-Detail 4 3 2 6 3" xfId="36948"/>
    <cellStyle name="RowTitles-Detail 4 3 2 6 3 2" xfId="36949"/>
    <cellStyle name="RowTitles-Detail 4 3 2 6 3 2 2" xfId="36950"/>
    <cellStyle name="RowTitles-Detail 4 3 2 6 3 2 2 2" xfId="36951"/>
    <cellStyle name="RowTitles-Detail 4 3 2 6 3 2 3" xfId="36952"/>
    <cellStyle name="RowTitles-Detail 4 3 2 6 3 3" xfId="36953"/>
    <cellStyle name="RowTitles-Detail 4 3 2 6 3 3 2" xfId="36954"/>
    <cellStyle name="RowTitles-Detail 4 3 2 6 3 3 2 2" xfId="36955"/>
    <cellStyle name="RowTitles-Detail 4 3 2 6 3 4" xfId="36956"/>
    <cellStyle name="RowTitles-Detail 4 3 2 6 3 4 2" xfId="36957"/>
    <cellStyle name="RowTitles-Detail 4 3 2 6 3 5" xfId="36958"/>
    <cellStyle name="RowTitles-Detail 4 3 2 6 4" xfId="36959"/>
    <cellStyle name="RowTitles-Detail 4 3 2 6 4 2" xfId="36960"/>
    <cellStyle name="RowTitles-Detail 4 3 2 6 4 2 2" xfId="36961"/>
    <cellStyle name="RowTitles-Detail 4 3 2 6 4 3" xfId="36962"/>
    <cellStyle name="RowTitles-Detail 4 3 2 6 5" xfId="36963"/>
    <cellStyle name="RowTitles-Detail 4 3 2 6 5 2" xfId="36964"/>
    <cellStyle name="RowTitles-Detail 4 3 2 6 5 2 2" xfId="36965"/>
    <cellStyle name="RowTitles-Detail 4 3 2 6 6" xfId="36966"/>
    <cellStyle name="RowTitles-Detail 4 3 2 6 6 2" xfId="36967"/>
    <cellStyle name="RowTitles-Detail 4 3 2 6 7" xfId="36968"/>
    <cellStyle name="RowTitles-Detail 4 3 2 7" xfId="36969"/>
    <cellStyle name="RowTitles-Detail 4 3 2 7 2" xfId="36970"/>
    <cellStyle name="RowTitles-Detail 4 3 2 7 2 2" xfId="36971"/>
    <cellStyle name="RowTitles-Detail 4 3 2 7 2 2 2" xfId="36972"/>
    <cellStyle name="RowTitles-Detail 4 3 2 7 2 3" xfId="36973"/>
    <cellStyle name="RowTitles-Detail 4 3 2 7 3" xfId="36974"/>
    <cellStyle name="RowTitles-Detail 4 3 2 7 3 2" xfId="36975"/>
    <cellStyle name="RowTitles-Detail 4 3 2 7 3 2 2" xfId="36976"/>
    <cellStyle name="RowTitles-Detail 4 3 2 7 4" xfId="36977"/>
    <cellStyle name="RowTitles-Detail 4 3 2 7 4 2" xfId="36978"/>
    <cellStyle name="RowTitles-Detail 4 3 2 7 5" xfId="36979"/>
    <cellStyle name="RowTitles-Detail 4 3 2 8" xfId="36980"/>
    <cellStyle name="RowTitles-Detail 4 3 2 8 2" xfId="36981"/>
    <cellStyle name="RowTitles-Detail 4 3 2 9" xfId="36982"/>
    <cellStyle name="RowTitles-Detail 4 3 2 9 2" xfId="36983"/>
    <cellStyle name="RowTitles-Detail 4 3 2 9 2 2" xfId="36984"/>
    <cellStyle name="RowTitles-Detail 4 3 2_STUD aligned by INSTIT" xfId="36985"/>
    <cellStyle name="RowTitles-Detail 4 3 3" xfId="36986"/>
    <cellStyle name="RowTitles-Detail 4 3 3 2" xfId="36987"/>
    <cellStyle name="RowTitles-Detail 4 3 3 2 2" xfId="36988"/>
    <cellStyle name="RowTitles-Detail 4 3 3 2 2 2" xfId="36989"/>
    <cellStyle name="RowTitles-Detail 4 3 3 2 2 2 2" xfId="36990"/>
    <cellStyle name="RowTitles-Detail 4 3 3 2 2 2 2 2" xfId="36991"/>
    <cellStyle name="RowTitles-Detail 4 3 3 2 2 2 3" xfId="36992"/>
    <cellStyle name="RowTitles-Detail 4 3 3 2 2 3" xfId="36993"/>
    <cellStyle name="RowTitles-Detail 4 3 3 2 2 3 2" xfId="36994"/>
    <cellStyle name="RowTitles-Detail 4 3 3 2 2 3 2 2" xfId="36995"/>
    <cellStyle name="RowTitles-Detail 4 3 3 2 2 4" xfId="36996"/>
    <cellStyle name="RowTitles-Detail 4 3 3 2 2 4 2" xfId="36997"/>
    <cellStyle name="RowTitles-Detail 4 3 3 2 2 5" xfId="36998"/>
    <cellStyle name="RowTitles-Detail 4 3 3 2 3" xfId="36999"/>
    <cellStyle name="RowTitles-Detail 4 3 3 2 3 2" xfId="37000"/>
    <cellStyle name="RowTitles-Detail 4 3 3 2 3 2 2" xfId="37001"/>
    <cellStyle name="RowTitles-Detail 4 3 3 2 3 2 2 2" xfId="37002"/>
    <cellStyle name="RowTitles-Detail 4 3 3 2 3 2 3" xfId="37003"/>
    <cellStyle name="RowTitles-Detail 4 3 3 2 3 3" xfId="37004"/>
    <cellStyle name="RowTitles-Detail 4 3 3 2 3 3 2" xfId="37005"/>
    <cellStyle name="RowTitles-Detail 4 3 3 2 3 3 2 2" xfId="37006"/>
    <cellStyle name="RowTitles-Detail 4 3 3 2 3 4" xfId="37007"/>
    <cellStyle name="RowTitles-Detail 4 3 3 2 3 4 2" xfId="37008"/>
    <cellStyle name="RowTitles-Detail 4 3 3 2 3 5" xfId="37009"/>
    <cellStyle name="RowTitles-Detail 4 3 3 2 4" xfId="37010"/>
    <cellStyle name="RowTitles-Detail 4 3 3 2 4 2" xfId="37011"/>
    <cellStyle name="RowTitles-Detail 4 3 3 2 5" xfId="37012"/>
    <cellStyle name="RowTitles-Detail 4 3 3 2 5 2" xfId="37013"/>
    <cellStyle name="RowTitles-Detail 4 3 3 2 5 2 2" xfId="37014"/>
    <cellStyle name="RowTitles-Detail 4 3 3 2 5 3" xfId="37015"/>
    <cellStyle name="RowTitles-Detail 4 3 3 2 6" xfId="37016"/>
    <cellStyle name="RowTitles-Detail 4 3 3 2 6 2" xfId="37017"/>
    <cellStyle name="RowTitles-Detail 4 3 3 2 6 2 2" xfId="37018"/>
    <cellStyle name="RowTitles-Detail 4 3 3 2 7" xfId="37019"/>
    <cellStyle name="RowTitles-Detail 4 3 3 2 7 2" xfId="37020"/>
    <cellStyle name="RowTitles-Detail 4 3 3 2 8" xfId="37021"/>
    <cellStyle name="RowTitles-Detail 4 3 3 3" xfId="37022"/>
    <cellStyle name="RowTitles-Detail 4 3 3 3 2" xfId="37023"/>
    <cellStyle name="RowTitles-Detail 4 3 3 3 2 2" xfId="37024"/>
    <cellStyle name="RowTitles-Detail 4 3 3 3 2 2 2" xfId="37025"/>
    <cellStyle name="RowTitles-Detail 4 3 3 3 2 2 2 2" xfId="37026"/>
    <cellStyle name="RowTitles-Detail 4 3 3 3 2 2 3" xfId="37027"/>
    <cellStyle name="RowTitles-Detail 4 3 3 3 2 3" xfId="37028"/>
    <cellStyle name="RowTitles-Detail 4 3 3 3 2 3 2" xfId="37029"/>
    <cellStyle name="RowTitles-Detail 4 3 3 3 2 3 2 2" xfId="37030"/>
    <cellStyle name="RowTitles-Detail 4 3 3 3 2 4" xfId="37031"/>
    <cellStyle name="RowTitles-Detail 4 3 3 3 2 4 2" xfId="37032"/>
    <cellStyle name="RowTitles-Detail 4 3 3 3 2 5" xfId="37033"/>
    <cellStyle name="RowTitles-Detail 4 3 3 3 3" xfId="37034"/>
    <cellStyle name="RowTitles-Detail 4 3 3 3 3 2" xfId="37035"/>
    <cellStyle name="RowTitles-Detail 4 3 3 3 3 2 2" xfId="37036"/>
    <cellStyle name="RowTitles-Detail 4 3 3 3 3 2 2 2" xfId="37037"/>
    <cellStyle name="RowTitles-Detail 4 3 3 3 3 2 3" xfId="37038"/>
    <cellStyle name="RowTitles-Detail 4 3 3 3 3 3" xfId="37039"/>
    <cellStyle name="RowTitles-Detail 4 3 3 3 3 3 2" xfId="37040"/>
    <cellStyle name="RowTitles-Detail 4 3 3 3 3 3 2 2" xfId="37041"/>
    <cellStyle name="RowTitles-Detail 4 3 3 3 3 4" xfId="37042"/>
    <cellStyle name="RowTitles-Detail 4 3 3 3 3 4 2" xfId="37043"/>
    <cellStyle name="RowTitles-Detail 4 3 3 3 3 5" xfId="37044"/>
    <cellStyle name="RowTitles-Detail 4 3 3 3 4" xfId="37045"/>
    <cellStyle name="RowTitles-Detail 4 3 3 3 4 2" xfId="37046"/>
    <cellStyle name="RowTitles-Detail 4 3 3 3 5" xfId="37047"/>
    <cellStyle name="RowTitles-Detail 4 3 3 3 5 2" xfId="37048"/>
    <cellStyle name="RowTitles-Detail 4 3 3 3 5 2 2" xfId="37049"/>
    <cellStyle name="RowTitles-Detail 4 3 3 4" xfId="37050"/>
    <cellStyle name="RowTitles-Detail 4 3 3 4 2" xfId="37051"/>
    <cellStyle name="RowTitles-Detail 4 3 3 4 2 2" xfId="37052"/>
    <cellStyle name="RowTitles-Detail 4 3 3 4 2 2 2" xfId="37053"/>
    <cellStyle name="RowTitles-Detail 4 3 3 4 2 2 2 2" xfId="37054"/>
    <cellStyle name="RowTitles-Detail 4 3 3 4 2 2 3" xfId="37055"/>
    <cellStyle name="RowTitles-Detail 4 3 3 4 2 3" xfId="37056"/>
    <cellStyle name="RowTitles-Detail 4 3 3 4 2 3 2" xfId="37057"/>
    <cellStyle name="RowTitles-Detail 4 3 3 4 2 3 2 2" xfId="37058"/>
    <cellStyle name="RowTitles-Detail 4 3 3 4 2 4" xfId="37059"/>
    <cellStyle name="RowTitles-Detail 4 3 3 4 2 4 2" xfId="37060"/>
    <cellStyle name="RowTitles-Detail 4 3 3 4 2 5" xfId="37061"/>
    <cellStyle name="RowTitles-Detail 4 3 3 4 3" xfId="37062"/>
    <cellStyle name="RowTitles-Detail 4 3 3 4 3 2" xfId="37063"/>
    <cellStyle name="RowTitles-Detail 4 3 3 4 3 2 2" xfId="37064"/>
    <cellStyle name="RowTitles-Detail 4 3 3 4 3 2 2 2" xfId="37065"/>
    <cellStyle name="RowTitles-Detail 4 3 3 4 3 2 3" xfId="37066"/>
    <cellStyle name="RowTitles-Detail 4 3 3 4 3 3" xfId="37067"/>
    <cellStyle name="RowTitles-Detail 4 3 3 4 3 3 2" xfId="37068"/>
    <cellStyle name="RowTitles-Detail 4 3 3 4 3 3 2 2" xfId="37069"/>
    <cellStyle name="RowTitles-Detail 4 3 3 4 3 4" xfId="37070"/>
    <cellStyle name="RowTitles-Detail 4 3 3 4 3 4 2" xfId="37071"/>
    <cellStyle name="RowTitles-Detail 4 3 3 4 3 5" xfId="37072"/>
    <cellStyle name="RowTitles-Detail 4 3 3 4 4" xfId="37073"/>
    <cellStyle name="RowTitles-Detail 4 3 3 4 4 2" xfId="37074"/>
    <cellStyle name="RowTitles-Detail 4 3 3 4 4 2 2" xfId="37075"/>
    <cellStyle name="RowTitles-Detail 4 3 3 4 4 3" xfId="37076"/>
    <cellStyle name="RowTitles-Detail 4 3 3 4 5" xfId="37077"/>
    <cellStyle name="RowTitles-Detail 4 3 3 4 5 2" xfId="37078"/>
    <cellStyle name="RowTitles-Detail 4 3 3 4 5 2 2" xfId="37079"/>
    <cellStyle name="RowTitles-Detail 4 3 3 4 6" xfId="37080"/>
    <cellStyle name="RowTitles-Detail 4 3 3 4 6 2" xfId="37081"/>
    <cellStyle name="RowTitles-Detail 4 3 3 4 7" xfId="37082"/>
    <cellStyle name="RowTitles-Detail 4 3 3 5" xfId="37083"/>
    <cellStyle name="RowTitles-Detail 4 3 3 5 2" xfId="37084"/>
    <cellStyle name="RowTitles-Detail 4 3 3 5 2 2" xfId="37085"/>
    <cellStyle name="RowTitles-Detail 4 3 3 5 2 2 2" xfId="37086"/>
    <cellStyle name="RowTitles-Detail 4 3 3 5 2 2 2 2" xfId="37087"/>
    <cellStyle name="RowTitles-Detail 4 3 3 5 2 2 3" xfId="37088"/>
    <cellStyle name="RowTitles-Detail 4 3 3 5 2 3" xfId="37089"/>
    <cellStyle name="RowTitles-Detail 4 3 3 5 2 3 2" xfId="37090"/>
    <cellStyle name="RowTitles-Detail 4 3 3 5 2 3 2 2" xfId="37091"/>
    <cellStyle name="RowTitles-Detail 4 3 3 5 2 4" xfId="37092"/>
    <cellStyle name="RowTitles-Detail 4 3 3 5 2 4 2" xfId="37093"/>
    <cellStyle name="RowTitles-Detail 4 3 3 5 2 5" xfId="37094"/>
    <cellStyle name="RowTitles-Detail 4 3 3 5 3" xfId="37095"/>
    <cellStyle name="RowTitles-Detail 4 3 3 5 3 2" xfId="37096"/>
    <cellStyle name="RowTitles-Detail 4 3 3 5 3 2 2" xfId="37097"/>
    <cellStyle name="RowTitles-Detail 4 3 3 5 3 2 2 2" xfId="37098"/>
    <cellStyle name="RowTitles-Detail 4 3 3 5 3 2 3" xfId="37099"/>
    <cellStyle name="RowTitles-Detail 4 3 3 5 3 3" xfId="37100"/>
    <cellStyle name="RowTitles-Detail 4 3 3 5 3 3 2" xfId="37101"/>
    <cellStyle name="RowTitles-Detail 4 3 3 5 3 3 2 2" xfId="37102"/>
    <cellStyle name="RowTitles-Detail 4 3 3 5 3 4" xfId="37103"/>
    <cellStyle name="RowTitles-Detail 4 3 3 5 3 4 2" xfId="37104"/>
    <cellStyle name="RowTitles-Detail 4 3 3 5 3 5" xfId="37105"/>
    <cellStyle name="RowTitles-Detail 4 3 3 5 4" xfId="37106"/>
    <cellStyle name="RowTitles-Detail 4 3 3 5 4 2" xfId="37107"/>
    <cellStyle name="RowTitles-Detail 4 3 3 5 4 2 2" xfId="37108"/>
    <cellStyle name="RowTitles-Detail 4 3 3 5 4 3" xfId="37109"/>
    <cellStyle name="RowTitles-Detail 4 3 3 5 5" xfId="37110"/>
    <cellStyle name="RowTitles-Detail 4 3 3 5 5 2" xfId="37111"/>
    <cellStyle name="RowTitles-Detail 4 3 3 5 5 2 2" xfId="37112"/>
    <cellStyle name="RowTitles-Detail 4 3 3 5 6" xfId="37113"/>
    <cellStyle name="RowTitles-Detail 4 3 3 5 6 2" xfId="37114"/>
    <cellStyle name="RowTitles-Detail 4 3 3 5 7" xfId="37115"/>
    <cellStyle name="RowTitles-Detail 4 3 3 6" xfId="37116"/>
    <cellStyle name="RowTitles-Detail 4 3 3 6 2" xfId="37117"/>
    <cellStyle name="RowTitles-Detail 4 3 3 6 2 2" xfId="37118"/>
    <cellStyle name="RowTitles-Detail 4 3 3 6 2 2 2" xfId="37119"/>
    <cellStyle name="RowTitles-Detail 4 3 3 6 2 2 2 2" xfId="37120"/>
    <cellStyle name="RowTitles-Detail 4 3 3 6 2 2 3" xfId="37121"/>
    <cellStyle name="RowTitles-Detail 4 3 3 6 2 3" xfId="37122"/>
    <cellStyle name="RowTitles-Detail 4 3 3 6 2 3 2" xfId="37123"/>
    <cellStyle name="RowTitles-Detail 4 3 3 6 2 3 2 2" xfId="37124"/>
    <cellStyle name="RowTitles-Detail 4 3 3 6 2 4" xfId="37125"/>
    <cellStyle name="RowTitles-Detail 4 3 3 6 2 4 2" xfId="37126"/>
    <cellStyle name="RowTitles-Detail 4 3 3 6 2 5" xfId="37127"/>
    <cellStyle name="RowTitles-Detail 4 3 3 6 3" xfId="37128"/>
    <cellStyle name="RowTitles-Detail 4 3 3 6 3 2" xfId="37129"/>
    <cellStyle name="RowTitles-Detail 4 3 3 6 3 2 2" xfId="37130"/>
    <cellStyle name="RowTitles-Detail 4 3 3 6 3 2 2 2" xfId="37131"/>
    <cellStyle name="RowTitles-Detail 4 3 3 6 3 2 3" xfId="37132"/>
    <cellStyle name="RowTitles-Detail 4 3 3 6 3 3" xfId="37133"/>
    <cellStyle name="RowTitles-Detail 4 3 3 6 3 3 2" xfId="37134"/>
    <cellStyle name="RowTitles-Detail 4 3 3 6 3 3 2 2" xfId="37135"/>
    <cellStyle name="RowTitles-Detail 4 3 3 6 3 4" xfId="37136"/>
    <cellStyle name="RowTitles-Detail 4 3 3 6 3 4 2" xfId="37137"/>
    <cellStyle name="RowTitles-Detail 4 3 3 6 3 5" xfId="37138"/>
    <cellStyle name="RowTitles-Detail 4 3 3 6 4" xfId="37139"/>
    <cellStyle name="RowTitles-Detail 4 3 3 6 4 2" xfId="37140"/>
    <cellStyle name="RowTitles-Detail 4 3 3 6 4 2 2" xfId="37141"/>
    <cellStyle name="RowTitles-Detail 4 3 3 6 4 3" xfId="37142"/>
    <cellStyle name="RowTitles-Detail 4 3 3 6 5" xfId="37143"/>
    <cellStyle name="RowTitles-Detail 4 3 3 6 5 2" xfId="37144"/>
    <cellStyle name="RowTitles-Detail 4 3 3 6 5 2 2" xfId="37145"/>
    <cellStyle name="RowTitles-Detail 4 3 3 6 6" xfId="37146"/>
    <cellStyle name="RowTitles-Detail 4 3 3 6 6 2" xfId="37147"/>
    <cellStyle name="RowTitles-Detail 4 3 3 6 7" xfId="37148"/>
    <cellStyle name="RowTitles-Detail 4 3 3 7" xfId="37149"/>
    <cellStyle name="RowTitles-Detail 4 3 3 7 2" xfId="37150"/>
    <cellStyle name="RowTitles-Detail 4 3 3 7 2 2" xfId="37151"/>
    <cellStyle name="RowTitles-Detail 4 3 3 7 2 2 2" xfId="37152"/>
    <cellStyle name="RowTitles-Detail 4 3 3 7 2 3" xfId="37153"/>
    <cellStyle name="RowTitles-Detail 4 3 3 7 3" xfId="37154"/>
    <cellStyle name="RowTitles-Detail 4 3 3 7 3 2" xfId="37155"/>
    <cellStyle name="RowTitles-Detail 4 3 3 7 3 2 2" xfId="37156"/>
    <cellStyle name="RowTitles-Detail 4 3 3 7 4" xfId="37157"/>
    <cellStyle name="RowTitles-Detail 4 3 3 7 4 2" xfId="37158"/>
    <cellStyle name="RowTitles-Detail 4 3 3 7 5" xfId="37159"/>
    <cellStyle name="RowTitles-Detail 4 3 3 8" xfId="37160"/>
    <cellStyle name="RowTitles-Detail 4 3 3 8 2" xfId="37161"/>
    <cellStyle name="RowTitles-Detail 4 3 3 8 2 2" xfId="37162"/>
    <cellStyle name="RowTitles-Detail 4 3 3 8 2 2 2" xfId="37163"/>
    <cellStyle name="RowTitles-Detail 4 3 3 8 2 3" xfId="37164"/>
    <cellStyle name="RowTitles-Detail 4 3 3 8 3" xfId="37165"/>
    <cellStyle name="RowTitles-Detail 4 3 3 8 3 2" xfId="37166"/>
    <cellStyle name="RowTitles-Detail 4 3 3 8 3 2 2" xfId="37167"/>
    <cellStyle name="RowTitles-Detail 4 3 3 8 4" xfId="37168"/>
    <cellStyle name="RowTitles-Detail 4 3 3 8 4 2" xfId="37169"/>
    <cellStyle name="RowTitles-Detail 4 3 3 8 5" xfId="37170"/>
    <cellStyle name="RowTitles-Detail 4 3 3 9" xfId="37171"/>
    <cellStyle name="RowTitles-Detail 4 3 3 9 2" xfId="37172"/>
    <cellStyle name="RowTitles-Detail 4 3 3 9 2 2" xfId="37173"/>
    <cellStyle name="RowTitles-Detail 4 3 3_STUD aligned by INSTIT" xfId="37174"/>
    <cellStyle name="RowTitles-Detail 4 3 4" xfId="37175"/>
    <cellStyle name="RowTitles-Detail 4 3 4 2" xfId="37176"/>
    <cellStyle name="RowTitles-Detail 4 3 4 2 2" xfId="37177"/>
    <cellStyle name="RowTitles-Detail 4 3 4 2 2 2" xfId="37178"/>
    <cellStyle name="RowTitles-Detail 4 3 4 2 2 2 2" xfId="37179"/>
    <cellStyle name="RowTitles-Detail 4 3 4 2 2 2 2 2" xfId="37180"/>
    <cellStyle name="RowTitles-Detail 4 3 4 2 2 2 3" xfId="37181"/>
    <cellStyle name="RowTitles-Detail 4 3 4 2 2 3" xfId="37182"/>
    <cellStyle name="RowTitles-Detail 4 3 4 2 2 3 2" xfId="37183"/>
    <cellStyle name="RowTitles-Detail 4 3 4 2 2 3 2 2" xfId="37184"/>
    <cellStyle name="RowTitles-Detail 4 3 4 2 2 4" xfId="37185"/>
    <cellStyle name="RowTitles-Detail 4 3 4 2 2 4 2" xfId="37186"/>
    <cellStyle name="RowTitles-Detail 4 3 4 2 2 5" xfId="37187"/>
    <cellStyle name="RowTitles-Detail 4 3 4 2 3" xfId="37188"/>
    <cellStyle name="RowTitles-Detail 4 3 4 2 3 2" xfId="37189"/>
    <cellStyle name="RowTitles-Detail 4 3 4 2 3 2 2" xfId="37190"/>
    <cellStyle name="RowTitles-Detail 4 3 4 2 3 2 2 2" xfId="37191"/>
    <cellStyle name="RowTitles-Detail 4 3 4 2 3 2 3" xfId="37192"/>
    <cellStyle name="RowTitles-Detail 4 3 4 2 3 3" xfId="37193"/>
    <cellStyle name="RowTitles-Detail 4 3 4 2 3 3 2" xfId="37194"/>
    <cellStyle name="RowTitles-Detail 4 3 4 2 3 3 2 2" xfId="37195"/>
    <cellStyle name="RowTitles-Detail 4 3 4 2 3 4" xfId="37196"/>
    <cellStyle name="RowTitles-Detail 4 3 4 2 3 4 2" xfId="37197"/>
    <cellStyle name="RowTitles-Detail 4 3 4 2 3 5" xfId="37198"/>
    <cellStyle name="RowTitles-Detail 4 3 4 2 4" xfId="37199"/>
    <cellStyle name="RowTitles-Detail 4 3 4 2 4 2" xfId="37200"/>
    <cellStyle name="RowTitles-Detail 4 3 4 2 5" xfId="37201"/>
    <cellStyle name="RowTitles-Detail 4 3 4 2 5 2" xfId="37202"/>
    <cellStyle name="RowTitles-Detail 4 3 4 2 5 2 2" xfId="37203"/>
    <cellStyle name="RowTitles-Detail 4 3 4 2 5 3" xfId="37204"/>
    <cellStyle name="RowTitles-Detail 4 3 4 2 6" xfId="37205"/>
    <cellStyle name="RowTitles-Detail 4 3 4 2 6 2" xfId="37206"/>
    <cellStyle name="RowTitles-Detail 4 3 4 2 6 2 2" xfId="37207"/>
    <cellStyle name="RowTitles-Detail 4 3 4 3" xfId="37208"/>
    <cellStyle name="RowTitles-Detail 4 3 4 3 2" xfId="37209"/>
    <cellStyle name="RowTitles-Detail 4 3 4 3 2 2" xfId="37210"/>
    <cellStyle name="RowTitles-Detail 4 3 4 3 2 2 2" xfId="37211"/>
    <cellStyle name="RowTitles-Detail 4 3 4 3 2 2 2 2" xfId="37212"/>
    <cellStyle name="RowTitles-Detail 4 3 4 3 2 2 3" xfId="37213"/>
    <cellStyle name="RowTitles-Detail 4 3 4 3 2 3" xfId="37214"/>
    <cellStyle name="RowTitles-Detail 4 3 4 3 2 3 2" xfId="37215"/>
    <cellStyle name="RowTitles-Detail 4 3 4 3 2 3 2 2" xfId="37216"/>
    <cellStyle name="RowTitles-Detail 4 3 4 3 2 4" xfId="37217"/>
    <cellStyle name="RowTitles-Detail 4 3 4 3 2 4 2" xfId="37218"/>
    <cellStyle name="RowTitles-Detail 4 3 4 3 2 5" xfId="37219"/>
    <cellStyle name="RowTitles-Detail 4 3 4 3 3" xfId="37220"/>
    <cellStyle name="RowTitles-Detail 4 3 4 3 3 2" xfId="37221"/>
    <cellStyle name="RowTitles-Detail 4 3 4 3 3 2 2" xfId="37222"/>
    <cellStyle name="RowTitles-Detail 4 3 4 3 3 2 2 2" xfId="37223"/>
    <cellStyle name="RowTitles-Detail 4 3 4 3 3 2 3" xfId="37224"/>
    <cellStyle name="RowTitles-Detail 4 3 4 3 3 3" xfId="37225"/>
    <cellStyle name="RowTitles-Detail 4 3 4 3 3 3 2" xfId="37226"/>
    <cellStyle name="RowTitles-Detail 4 3 4 3 3 3 2 2" xfId="37227"/>
    <cellStyle name="RowTitles-Detail 4 3 4 3 3 4" xfId="37228"/>
    <cellStyle name="RowTitles-Detail 4 3 4 3 3 4 2" xfId="37229"/>
    <cellStyle name="RowTitles-Detail 4 3 4 3 3 5" xfId="37230"/>
    <cellStyle name="RowTitles-Detail 4 3 4 3 4" xfId="37231"/>
    <cellStyle name="RowTitles-Detail 4 3 4 3 4 2" xfId="37232"/>
    <cellStyle name="RowTitles-Detail 4 3 4 3 5" xfId="37233"/>
    <cellStyle name="RowTitles-Detail 4 3 4 3 5 2" xfId="37234"/>
    <cellStyle name="RowTitles-Detail 4 3 4 3 5 2 2" xfId="37235"/>
    <cellStyle name="RowTitles-Detail 4 3 4 3 6" xfId="37236"/>
    <cellStyle name="RowTitles-Detail 4 3 4 3 6 2" xfId="37237"/>
    <cellStyle name="RowTitles-Detail 4 3 4 3 7" xfId="37238"/>
    <cellStyle name="RowTitles-Detail 4 3 4 4" xfId="37239"/>
    <cellStyle name="RowTitles-Detail 4 3 4 4 2" xfId="37240"/>
    <cellStyle name="RowTitles-Detail 4 3 4 4 2 2" xfId="37241"/>
    <cellStyle name="RowTitles-Detail 4 3 4 4 2 2 2" xfId="37242"/>
    <cellStyle name="RowTitles-Detail 4 3 4 4 2 2 2 2" xfId="37243"/>
    <cellStyle name="RowTitles-Detail 4 3 4 4 2 2 3" xfId="37244"/>
    <cellStyle name="RowTitles-Detail 4 3 4 4 2 3" xfId="37245"/>
    <cellStyle name="RowTitles-Detail 4 3 4 4 2 3 2" xfId="37246"/>
    <cellStyle name="RowTitles-Detail 4 3 4 4 2 3 2 2" xfId="37247"/>
    <cellStyle name="RowTitles-Detail 4 3 4 4 2 4" xfId="37248"/>
    <cellStyle name="RowTitles-Detail 4 3 4 4 2 4 2" xfId="37249"/>
    <cellStyle name="RowTitles-Detail 4 3 4 4 2 5" xfId="37250"/>
    <cellStyle name="RowTitles-Detail 4 3 4 4 3" xfId="37251"/>
    <cellStyle name="RowTitles-Detail 4 3 4 4 3 2" xfId="37252"/>
    <cellStyle name="RowTitles-Detail 4 3 4 4 3 2 2" xfId="37253"/>
    <cellStyle name="RowTitles-Detail 4 3 4 4 3 2 2 2" xfId="37254"/>
    <cellStyle name="RowTitles-Detail 4 3 4 4 3 2 3" xfId="37255"/>
    <cellStyle name="RowTitles-Detail 4 3 4 4 3 3" xfId="37256"/>
    <cellStyle name="RowTitles-Detail 4 3 4 4 3 3 2" xfId="37257"/>
    <cellStyle name="RowTitles-Detail 4 3 4 4 3 3 2 2" xfId="37258"/>
    <cellStyle name="RowTitles-Detail 4 3 4 4 3 4" xfId="37259"/>
    <cellStyle name="RowTitles-Detail 4 3 4 4 3 4 2" xfId="37260"/>
    <cellStyle name="RowTitles-Detail 4 3 4 4 3 5" xfId="37261"/>
    <cellStyle name="RowTitles-Detail 4 3 4 4 4" xfId="37262"/>
    <cellStyle name="RowTitles-Detail 4 3 4 4 4 2" xfId="37263"/>
    <cellStyle name="RowTitles-Detail 4 3 4 4 5" xfId="37264"/>
    <cellStyle name="RowTitles-Detail 4 3 4 4 5 2" xfId="37265"/>
    <cellStyle name="RowTitles-Detail 4 3 4 4 5 2 2" xfId="37266"/>
    <cellStyle name="RowTitles-Detail 4 3 4 4 5 3" xfId="37267"/>
    <cellStyle name="RowTitles-Detail 4 3 4 4 6" xfId="37268"/>
    <cellStyle name="RowTitles-Detail 4 3 4 4 6 2" xfId="37269"/>
    <cellStyle name="RowTitles-Detail 4 3 4 4 6 2 2" xfId="37270"/>
    <cellStyle name="RowTitles-Detail 4 3 4 4 7" xfId="37271"/>
    <cellStyle name="RowTitles-Detail 4 3 4 4 7 2" xfId="37272"/>
    <cellStyle name="RowTitles-Detail 4 3 4 4 8" xfId="37273"/>
    <cellStyle name="RowTitles-Detail 4 3 4 5" xfId="37274"/>
    <cellStyle name="RowTitles-Detail 4 3 4 5 2" xfId="37275"/>
    <cellStyle name="RowTitles-Detail 4 3 4 5 2 2" xfId="37276"/>
    <cellStyle name="RowTitles-Detail 4 3 4 5 2 2 2" xfId="37277"/>
    <cellStyle name="RowTitles-Detail 4 3 4 5 2 2 2 2" xfId="37278"/>
    <cellStyle name="RowTitles-Detail 4 3 4 5 2 2 3" xfId="37279"/>
    <cellStyle name="RowTitles-Detail 4 3 4 5 2 3" xfId="37280"/>
    <cellStyle name="RowTitles-Detail 4 3 4 5 2 3 2" xfId="37281"/>
    <cellStyle name="RowTitles-Detail 4 3 4 5 2 3 2 2" xfId="37282"/>
    <cellStyle name="RowTitles-Detail 4 3 4 5 2 4" xfId="37283"/>
    <cellStyle name="RowTitles-Detail 4 3 4 5 2 4 2" xfId="37284"/>
    <cellStyle name="RowTitles-Detail 4 3 4 5 2 5" xfId="37285"/>
    <cellStyle name="RowTitles-Detail 4 3 4 5 3" xfId="37286"/>
    <cellStyle name="RowTitles-Detail 4 3 4 5 3 2" xfId="37287"/>
    <cellStyle name="RowTitles-Detail 4 3 4 5 3 2 2" xfId="37288"/>
    <cellStyle name="RowTitles-Detail 4 3 4 5 3 2 2 2" xfId="37289"/>
    <cellStyle name="RowTitles-Detail 4 3 4 5 3 2 3" xfId="37290"/>
    <cellStyle name="RowTitles-Detail 4 3 4 5 3 3" xfId="37291"/>
    <cellStyle name="RowTitles-Detail 4 3 4 5 3 3 2" xfId="37292"/>
    <cellStyle name="RowTitles-Detail 4 3 4 5 3 3 2 2" xfId="37293"/>
    <cellStyle name="RowTitles-Detail 4 3 4 5 3 4" xfId="37294"/>
    <cellStyle name="RowTitles-Detail 4 3 4 5 3 4 2" xfId="37295"/>
    <cellStyle name="RowTitles-Detail 4 3 4 5 3 5" xfId="37296"/>
    <cellStyle name="RowTitles-Detail 4 3 4 5 4" xfId="37297"/>
    <cellStyle name="RowTitles-Detail 4 3 4 5 4 2" xfId="37298"/>
    <cellStyle name="RowTitles-Detail 4 3 4 5 4 2 2" xfId="37299"/>
    <cellStyle name="RowTitles-Detail 4 3 4 5 4 3" xfId="37300"/>
    <cellStyle name="RowTitles-Detail 4 3 4 5 5" xfId="37301"/>
    <cellStyle name="RowTitles-Detail 4 3 4 5 5 2" xfId="37302"/>
    <cellStyle name="RowTitles-Detail 4 3 4 5 5 2 2" xfId="37303"/>
    <cellStyle name="RowTitles-Detail 4 3 4 5 6" xfId="37304"/>
    <cellStyle name="RowTitles-Detail 4 3 4 5 6 2" xfId="37305"/>
    <cellStyle name="RowTitles-Detail 4 3 4 5 7" xfId="37306"/>
    <cellStyle name="RowTitles-Detail 4 3 4 6" xfId="37307"/>
    <cellStyle name="RowTitles-Detail 4 3 4 6 2" xfId="37308"/>
    <cellStyle name="RowTitles-Detail 4 3 4 6 2 2" xfId="37309"/>
    <cellStyle name="RowTitles-Detail 4 3 4 6 2 2 2" xfId="37310"/>
    <cellStyle name="RowTitles-Detail 4 3 4 6 2 2 2 2" xfId="37311"/>
    <cellStyle name="RowTitles-Detail 4 3 4 6 2 2 3" xfId="37312"/>
    <cellStyle name="RowTitles-Detail 4 3 4 6 2 3" xfId="37313"/>
    <cellStyle name="RowTitles-Detail 4 3 4 6 2 3 2" xfId="37314"/>
    <cellStyle name="RowTitles-Detail 4 3 4 6 2 3 2 2" xfId="37315"/>
    <cellStyle name="RowTitles-Detail 4 3 4 6 2 4" xfId="37316"/>
    <cellStyle name="RowTitles-Detail 4 3 4 6 2 4 2" xfId="37317"/>
    <cellStyle name="RowTitles-Detail 4 3 4 6 2 5" xfId="37318"/>
    <cellStyle name="RowTitles-Detail 4 3 4 6 3" xfId="37319"/>
    <cellStyle name="RowTitles-Detail 4 3 4 6 3 2" xfId="37320"/>
    <cellStyle name="RowTitles-Detail 4 3 4 6 3 2 2" xfId="37321"/>
    <cellStyle name="RowTitles-Detail 4 3 4 6 3 2 2 2" xfId="37322"/>
    <cellStyle name="RowTitles-Detail 4 3 4 6 3 2 3" xfId="37323"/>
    <cellStyle name="RowTitles-Detail 4 3 4 6 3 3" xfId="37324"/>
    <cellStyle name="RowTitles-Detail 4 3 4 6 3 3 2" xfId="37325"/>
    <cellStyle name="RowTitles-Detail 4 3 4 6 3 3 2 2" xfId="37326"/>
    <cellStyle name="RowTitles-Detail 4 3 4 6 3 4" xfId="37327"/>
    <cellStyle name="RowTitles-Detail 4 3 4 6 3 4 2" xfId="37328"/>
    <cellStyle name="RowTitles-Detail 4 3 4 6 3 5" xfId="37329"/>
    <cellStyle name="RowTitles-Detail 4 3 4 6 4" xfId="37330"/>
    <cellStyle name="RowTitles-Detail 4 3 4 6 4 2" xfId="37331"/>
    <cellStyle name="RowTitles-Detail 4 3 4 6 4 2 2" xfId="37332"/>
    <cellStyle name="RowTitles-Detail 4 3 4 6 4 3" xfId="37333"/>
    <cellStyle name="RowTitles-Detail 4 3 4 6 5" xfId="37334"/>
    <cellStyle name="RowTitles-Detail 4 3 4 6 5 2" xfId="37335"/>
    <cellStyle name="RowTitles-Detail 4 3 4 6 5 2 2" xfId="37336"/>
    <cellStyle name="RowTitles-Detail 4 3 4 6 6" xfId="37337"/>
    <cellStyle name="RowTitles-Detail 4 3 4 6 6 2" xfId="37338"/>
    <cellStyle name="RowTitles-Detail 4 3 4 6 7" xfId="37339"/>
    <cellStyle name="RowTitles-Detail 4 3 4 7" xfId="37340"/>
    <cellStyle name="RowTitles-Detail 4 3 4 7 2" xfId="37341"/>
    <cellStyle name="RowTitles-Detail 4 3 4 7 2 2" xfId="37342"/>
    <cellStyle name="RowTitles-Detail 4 3 4 7 2 2 2" xfId="37343"/>
    <cellStyle name="RowTitles-Detail 4 3 4 7 2 3" xfId="37344"/>
    <cellStyle name="RowTitles-Detail 4 3 4 7 3" xfId="37345"/>
    <cellStyle name="RowTitles-Detail 4 3 4 7 3 2" xfId="37346"/>
    <cellStyle name="RowTitles-Detail 4 3 4 7 3 2 2" xfId="37347"/>
    <cellStyle name="RowTitles-Detail 4 3 4 7 4" xfId="37348"/>
    <cellStyle name="RowTitles-Detail 4 3 4 7 4 2" xfId="37349"/>
    <cellStyle name="RowTitles-Detail 4 3 4 7 5" xfId="37350"/>
    <cellStyle name="RowTitles-Detail 4 3 4 8" xfId="37351"/>
    <cellStyle name="RowTitles-Detail 4 3 4 8 2" xfId="37352"/>
    <cellStyle name="RowTitles-Detail 4 3 4 9" xfId="37353"/>
    <cellStyle name="RowTitles-Detail 4 3 4 9 2" xfId="37354"/>
    <cellStyle name="RowTitles-Detail 4 3 4 9 2 2" xfId="37355"/>
    <cellStyle name="RowTitles-Detail 4 3 4_STUD aligned by INSTIT" xfId="37356"/>
    <cellStyle name="RowTitles-Detail 4 3 5" xfId="37357"/>
    <cellStyle name="RowTitles-Detail 4 3 5 2" xfId="37358"/>
    <cellStyle name="RowTitles-Detail 4 3 5 2 2" xfId="37359"/>
    <cellStyle name="RowTitles-Detail 4 3 5 2 2 2" xfId="37360"/>
    <cellStyle name="RowTitles-Detail 4 3 5 2 2 2 2" xfId="37361"/>
    <cellStyle name="RowTitles-Detail 4 3 5 2 2 3" xfId="37362"/>
    <cellStyle name="RowTitles-Detail 4 3 5 2 3" xfId="37363"/>
    <cellStyle name="RowTitles-Detail 4 3 5 2 3 2" xfId="37364"/>
    <cellStyle name="RowTitles-Detail 4 3 5 2 3 2 2" xfId="37365"/>
    <cellStyle name="RowTitles-Detail 4 3 5 2 4" xfId="37366"/>
    <cellStyle name="RowTitles-Detail 4 3 5 2 4 2" xfId="37367"/>
    <cellStyle name="RowTitles-Detail 4 3 5 2 5" xfId="37368"/>
    <cellStyle name="RowTitles-Detail 4 3 5 3" xfId="37369"/>
    <cellStyle name="RowTitles-Detail 4 3 5 3 2" xfId="37370"/>
    <cellStyle name="RowTitles-Detail 4 3 5 3 2 2" xfId="37371"/>
    <cellStyle name="RowTitles-Detail 4 3 5 3 2 2 2" xfId="37372"/>
    <cellStyle name="RowTitles-Detail 4 3 5 3 2 3" xfId="37373"/>
    <cellStyle name="RowTitles-Detail 4 3 5 3 3" xfId="37374"/>
    <cellStyle name="RowTitles-Detail 4 3 5 3 3 2" xfId="37375"/>
    <cellStyle name="RowTitles-Detail 4 3 5 3 3 2 2" xfId="37376"/>
    <cellStyle name="RowTitles-Detail 4 3 5 3 4" xfId="37377"/>
    <cellStyle name="RowTitles-Detail 4 3 5 3 4 2" xfId="37378"/>
    <cellStyle name="RowTitles-Detail 4 3 5 3 5" xfId="37379"/>
    <cellStyle name="RowTitles-Detail 4 3 5 4" xfId="37380"/>
    <cellStyle name="RowTitles-Detail 4 3 5 4 2" xfId="37381"/>
    <cellStyle name="RowTitles-Detail 4 3 5 5" xfId="37382"/>
    <cellStyle name="RowTitles-Detail 4 3 5 5 2" xfId="37383"/>
    <cellStyle name="RowTitles-Detail 4 3 5 5 2 2" xfId="37384"/>
    <cellStyle name="RowTitles-Detail 4 3 5 5 3" xfId="37385"/>
    <cellStyle name="RowTitles-Detail 4 3 5 6" xfId="37386"/>
    <cellStyle name="RowTitles-Detail 4 3 5 6 2" xfId="37387"/>
    <cellStyle name="RowTitles-Detail 4 3 5 6 2 2" xfId="37388"/>
    <cellStyle name="RowTitles-Detail 4 3 6" xfId="37389"/>
    <cellStyle name="RowTitles-Detail 4 3 6 2" xfId="37390"/>
    <cellStyle name="RowTitles-Detail 4 3 6 2 2" xfId="37391"/>
    <cellStyle name="RowTitles-Detail 4 3 6 2 2 2" xfId="37392"/>
    <cellStyle name="RowTitles-Detail 4 3 6 2 2 2 2" xfId="37393"/>
    <cellStyle name="RowTitles-Detail 4 3 6 2 2 3" xfId="37394"/>
    <cellStyle name="RowTitles-Detail 4 3 6 2 3" xfId="37395"/>
    <cellStyle name="RowTitles-Detail 4 3 6 2 3 2" xfId="37396"/>
    <cellStyle name="RowTitles-Detail 4 3 6 2 3 2 2" xfId="37397"/>
    <cellStyle name="RowTitles-Detail 4 3 6 2 4" xfId="37398"/>
    <cellStyle name="RowTitles-Detail 4 3 6 2 4 2" xfId="37399"/>
    <cellStyle name="RowTitles-Detail 4 3 6 2 5" xfId="37400"/>
    <cellStyle name="RowTitles-Detail 4 3 6 3" xfId="37401"/>
    <cellStyle name="RowTitles-Detail 4 3 6 3 2" xfId="37402"/>
    <cellStyle name="RowTitles-Detail 4 3 6 3 2 2" xfId="37403"/>
    <cellStyle name="RowTitles-Detail 4 3 6 3 2 2 2" xfId="37404"/>
    <cellStyle name="RowTitles-Detail 4 3 6 3 2 3" xfId="37405"/>
    <cellStyle name="RowTitles-Detail 4 3 6 3 3" xfId="37406"/>
    <cellStyle name="RowTitles-Detail 4 3 6 3 3 2" xfId="37407"/>
    <cellStyle name="RowTitles-Detail 4 3 6 3 3 2 2" xfId="37408"/>
    <cellStyle name="RowTitles-Detail 4 3 6 3 4" xfId="37409"/>
    <cellStyle name="RowTitles-Detail 4 3 6 3 4 2" xfId="37410"/>
    <cellStyle name="RowTitles-Detail 4 3 6 3 5" xfId="37411"/>
    <cellStyle name="RowTitles-Detail 4 3 6 4" xfId="37412"/>
    <cellStyle name="RowTitles-Detail 4 3 6 4 2" xfId="37413"/>
    <cellStyle name="RowTitles-Detail 4 3 6 5" xfId="37414"/>
    <cellStyle name="RowTitles-Detail 4 3 6 5 2" xfId="37415"/>
    <cellStyle name="RowTitles-Detail 4 3 6 5 2 2" xfId="37416"/>
    <cellStyle name="RowTitles-Detail 4 3 6 6" xfId="37417"/>
    <cellStyle name="RowTitles-Detail 4 3 6 6 2" xfId="37418"/>
    <cellStyle name="RowTitles-Detail 4 3 6 7" xfId="37419"/>
    <cellStyle name="RowTitles-Detail 4 3 7" xfId="37420"/>
    <cellStyle name="RowTitles-Detail 4 3 7 2" xfId="37421"/>
    <cellStyle name="RowTitles-Detail 4 3 7 2 2" xfId="37422"/>
    <cellStyle name="RowTitles-Detail 4 3 7 2 2 2" xfId="37423"/>
    <cellStyle name="RowTitles-Detail 4 3 7 2 2 2 2" xfId="37424"/>
    <cellStyle name="RowTitles-Detail 4 3 7 2 2 3" xfId="37425"/>
    <cellStyle name="RowTitles-Detail 4 3 7 2 3" xfId="37426"/>
    <cellStyle name="RowTitles-Detail 4 3 7 2 3 2" xfId="37427"/>
    <cellStyle name="RowTitles-Detail 4 3 7 2 3 2 2" xfId="37428"/>
    <cellStyle name="RowTitles-Detail 4 3 7 2 4" xfId="37429"/>
    <cellStyle name="RowTitles-Detail 4 3 7 2 4 2" xfId="37430"/>
    <cellStyle name="RowTitles-Detail 4 3 7 2 5" xfId="37431"/>
    <cellStyle name="RowTitles-Detail 4 3 7 3" xfId="37432"/>
    <cellStyle name="RowTitles-Detail 4 3 7 3 2" xfId="37433"/>
    <cellStyle name="RowTitles-Detail 4 3 7 3 2 2" xfId="37434"/>
    <cellStyle name="RowTitles-Detail 4 3 7 3 2 2 2" xfId="37435"/>
    <cellStyle name="RowTitles-Detail 4 3 7 3 2 3" xfId="37436"/>
    <cellStyle name="RowTitles-Detail 4 3 7 3 3" xfId="37437"/>
    <cellStyle name="RowTitles-Detail 4 3 7 3 3 2" xfId="37438"/>
    <cellStyle name="RowTitles-Detail 4 3 7 3 3 2 2" xfId="37439"/>
    <cellStyle name="RowTitles-Detail 4 3 7 3 4" xfId="37440"/>
    <cellStyle name="RowTitles-Detail 4 3 7 3 4 2" xfId="37441"/>
    <cellStyle name="RowTitles-Detail 4 3 7 3 5" xfId="37442"/>
    <cellStyle name="RowTitles-Detail 4 3 7 4" xfId="37443"/>
    <cellStyle name="RowTitles-Detail 4 3 7 4 2" xfId="37444"/>
    <cellStyle name="RowTitles-Detail 4 3 7 5" xfId="37445"/>
    <cellStyle name="RowTitles-Detail 4 3 7 5 2" xfId="37446"/>
    <cellStyle name="RowTitles-Detail 4 3 7 5 2 2" xfId="37447"/>
    <cellStyle name="RowTitles-Detail 4 3 7 5 3" xfId="37448"/>
    <cellStyle name="RowTitles-Detail 4 3 7 6" xfId="37449"/>
    <cellStyle name="RowTitles-Detail 4 3 7 6 2" xfId="37450"/>
    <cellStyle name="RowTitles-Detail 4 3 7 6 2 2" xfId="37451"/>
    <cellStyle name="RowTitles-Detail 4 3 7 7" xfId="37452"/>
    <cellStyle name="RowTitles-Detail 4 3 7 7 2" xfId="37453"/>
    <cellStyle name="RowTitles-Detail 4 3 7 8" xfId="37454"/>
    <cellStyle name="RowTitles-Detail 4 3 8" xfId="37455"/>
    <cellStyle name="RowTitles-Detail 4 3 8 2" xfId="37456"/>
    <cellStyle name="RowTitles-Detail 4 3 8 2 2" xfId="37457"/>
    <cellStyle name="RowTitles-Detail 4 3 8 2 2 2" xfId="37458"/>
    <cellStyle name="RowTitles-Detail 4 3 8 2 2 2 2" xfId="37459"/>
    <cellStyle name="RowTitles-Detail 4 3 8 2 2 3" xfId="37460"/>
    <cellStyle name="RowTitles-Detail 4 3 8 2 3" xfId="37461"/>
    <cellStyle name="RowTitles-Detail 4 3 8 2 3 2" xfId="37462"/>
    <cellStyle name="RowTitles-Detail 4 3 8 2 3 2 2" xfId="37463"/>
    <cellStyle name="RowTitles-Detail 4 3 8 2 4" xfId="37464"/>
    <cellStyle name="RowTitles-Detail 4 3 8 2 4 2" xfId="37465"/>
    <cellStyle name="RowTitles-Detail 4 3 8 2 5" xfId="37466"/>
    <cellStyle name="RowTitles-Detail 4 3 8 3" xfId="37467"/>
    <cellStyle name="RowTitles-Detail 4 3 8 3 2" xfId="37468"/>
    <cellStyle name="RowTitles-Detail 4 3 8 3 2 2" xfId="37469"/>
    <cellStyle name="RowTitles-Detail 4 3 8 3 2 2 2" xfId="37470"/>
    <cellStyle name="RowTitles-Detail 4 3 8 3 2 3" xfId="37471"/>
    <cellStyle name="RowTitles-Detail 4 3 8 3 3" xfId="37472"/>
    <cellStyle name="RowTitles-Detail 4 3 8 3 3 2" xfId="37473"/>
    <cellStyle name="RowTitles-Detail 4 3 8 3 3 2 2" xfId="37474"/>
    <cellStyle name="RowTitles-Detail 4 3 8 3 4" xfId="37475"/>
    <cellStyle name="RowTitles-Detail 4 3 8 3 4 2" xfId="37476"/>
    <cellStyle name="RowTitles-Detail 4 3 8 3 5" xfId="37477"/>
    <cellStyle name="RowTitles-Detail 4 3 8 4" xfId="37478"/>
    <cellStyle name="RowTitles-Detail 4 3 8 4 2" xfId="37479"/>
    <cellStyle name="RowTitles-Detail 4 3 8 4 2 2" xfId="37480"/>
    <cellStyle name="RowTitles-Detail 4 3 8 4 3" xfId="37481"/>
    <cellStyle name="RowTitles-Detail 4 3 8 5" xfId="37482"/>
    <cellStyle name="RowTitles-Detail 4 3 8 5 2" xfId="37483"/>
    <cellStyle name="RowTitles-Detail 4 3 8 5 2 2" xfId="37484"/>
    <cellStyle name="RowTitles-Detail 4 3 8 6" xfId="37485"/>
    <cellStyle name="RowTitles-Detail 4 3 8 6 2" xfId="37486"/>
    <cellStyle name="RowTitles-Detail 4 3 8 7" xfId="37487"/>
    <cellStyle name="RowTitles-Detail 4 3 9" xfId="37488"/>
    <cellStyle name="RowTitles-Detail 4 3 9 2" xfId="37489"/>
    <cellStyle name="RowTitles-Detail 4 3 9 2 2" xfId="37490"/>
    <cellStyle name="RowTitles-Detail 4 3 9 2 2 2" xfId="37491"/>
    <cellStyle name="RowTitles-Detail 4 3 9 2 2 2 2" xfId="37492"/>
    <cellStyle name="RowTitles-Detail 4 3 9 2 2 3" xfId="37493"/>
    <cellStyle name="RowTitles-Detail 4 3 9 2 3" xfId="37494"/>
    <cellStyle name="RowTitles-Detail 4 3 9 2 3 2" xfId="37495"/>
    <cellStyle name="RowTitles-Detail 4 3 9 2 3 2 2" xfId="37496"/>
    <cellStyle name="RowTitles-Detail 4 3 9 2 4" xfId="37497"/>
    <cellStyle name="RowTitles-Detail 4 3 9 2 4 2" xfId="37498"/>
    <cellStyle name="RowTitles-Detail 4 3 9 2 5" xfId="37499"/>
    <cellStyle name="RowTitles-Detail 4 3 9 3" xfId="37500"/>
    <cellStyle name="RowTitles-Detail 4 3 9 3 2" xfId="37501"/>
    <cellStyle name="RowTitles-Detail 4 3 9 3 2 2" xfId="37502"/>
    <cellStyle name="RowTitles-Detail 4 3 9 3 2 2 2" xfId="37503"/>
    <cellStyle name="RowTitles-Detail 4 3 9 3 2 3" xfId="37504"/>
    <cellStyle name="RowTitles-Detail 4 3 9 3 3" xfId="37505"/>
    <cellStyle name="RowTitles-Detail 4 3 9 3 3 2" xfId="37506"/>
    <cellStyle name="RowTitles-Detail 4 3 9 3 3 2 2" xfId="37507"/>
    <cellStyle name="RowTitles-Detail 4 3 9 3 4" xfId="37508"/>
    <cellStyle name="RowTitles-Detail 4 3 9 3 4 2" xfId="37509"/>
    <cellStyle name="RowTitles-Detail 4 3 9 3 5" xfId="37510"/>
    <cellStyle name="RowTitles-Detail 4 3 9 4" xfId="37511"/>
    <cellStyle name="RowTitles-Detail 4 3 9 4 2" xfId="37512"/>
    <cellStyle name="RowTitles-Detail 4 3 9 4 2 2" xfId="37513"/>
    <cellStyle name="RowTitles-Detail 4 3 9 4 3" xfId="37514"/>
    <cellStyle name="RowTitles-Detail 4 3 9 5" xfId="37515"/>
    <cellStyle name="RowTitles-Detail 4 3 9 5 2" xfId="37516"/>
    <cellStyle name="RowTitles-Detail 4 3 9 5 2 2" xfId="37517"/>
    <cellStyle name="RowTitles-Detail 4 3 9 6" xfId="37518"/>
    <cellStyle name="RowTitles-Detail 4 3 9 6 2" xfId="37519"/>
    <cellStyle name="RowTitles-Detail 4 3 9 7" xfId="37520"/>
    <cellStyle name="RowTitles-Detail 4 3_STUD aligned by INSTIT" xfId="37521"/>
    <cellStyle name="RowTitles-Detail 4 4" xfId="37522"/>
    <cellStyle name="RowTitles-Detail 4 4 2" xfId="37523"/>
    <cellStyle name="RowTitles-Detail 4 4 2 2" xfId="37524"/>
    <cellStyle name="RowTitles-Detail 4 4 2 2 2" xfId="37525"/>
    <cellStyle name="RowTitles-Detail 4 4 2 2 2 2" xfId="37526"/>
    <cellStyle name="RowTitles-Detail 4 4 2 2 2 2 2" xfId="37527"/>
    <cellStyle name="RowTitles-Detail 4 4 2 2 2 3" xfId="37528"/>
    <cellStyle name="RowTitles-Detail 4 4 2 2 3" xfId="37529"/>
    <cellStyle name="RowTitles-Detail 4 4 2 2 3 2" xfId="37530"/>
    <cellStyle name="RowTitles-Detail 4 4 2 2 3 2 2" xfId="37531"/>
    <cellStyle name="RowTitles-Detail 4 4 2 2 4" xfId="37532"/>
    <cellStyle name="RowTitles-Detail 4 4 2 2 4 2" xfId="37533"/>
    <cellStyle name="RowTitles-Detail 4 4 2 2 5" xfId="37534"/>
    <cellStyle name="RowTitles-Detail 4 4 2 3" xfId="37535"/>
    <cellStyle name="RowTitles-Detail 4 4 2 3 2" xfId="37536"/>
    <cellStyle name="RowTitles-Detail 4 4 2 3 2 2" xfId="37537"/>
    <cellStyle name="RowTitles-Detail 4 4 2 3 2 2 2" xfId="37538"/>
    <cellStyle name="RowTitles-Detail 4 4 2 3 2 3" xfId="37539"/>
    <cellStyle name="RowTitles-Detail 4 4 2 3 3" xfId="37540"/>
    <cellStyle name="RowTitles-Detail 4 4 2 3 3 2" xfId="37541"/>
    <cellStyle name="RowTitles-Detail 4 4 2 3 3 2 2" xfId="37542"/>
    <cellStyle name="RowTitles-Detail 4 4 2 3 4" xfId="37543"/>
    <cellStyle name="RowTitles-Detail 4 4 2 3 4 2" xfId="37544"/>
    <cellStyle name="RowTitles-Detail 4 4 2 3 5" xfId="37545"/>
    <cellStyle name="RowTitles-Detail 4 4 2 4" xfId="37546"/>
    <cellStyle name="RowTitles-Detail 4 4 2 4 2" xfId="37547"/>
    <cellStyle name="RowTitles-Detail 4 4 2 5" xfId="37548"/>
    <cellStyle name="RowTitles-Detail 4 4 2 5 2" xfId="37549"/>
    <cellStyle name="RowTitles-Detail 4 4 2 5 2 2" xfId="37550"/>
    <cellStyle name="RowTitles-Detail 4 4 3" xfId="37551"/>
    <cellStyle name="RowTitles-Detail 4 4 3 2" xfId="37552"/>
    <cellStyle name="RowTitles-Detail 4 4 3 2 2" xfId="37553"/>
    <cellStyle name="RowTitles-Detail 4 4 3 2 2 2" xfId="37554"/>
    <cellStyle name="RowTitles-Detail 4 4 3 2 2 2 2" xfId="37555"/>
    <cellStyle name="RowTitles-Detail 4 4 3 2 2 3" xfId="37556"/>
    <cellStyle name="RowTitles-Detail 4 4 3 2 3" xfId="37557"/>
    <cellStyle name="RowTitles-Detail 4 4 3 2 3 2" xfId="37558"/>
    <cellStyle name="RowTitles-Detail 4 4 3 2 3 2 2" xfId="37559"/>
    <cellStyle name="RowTitles-Detail 4 4 3 2 4" xfId="37560"/>
    <cellStyle name="RowTitles-Detail 4 4 3 2 4 2" xfId="37561"/>
    <cellStyle name="RowTitles-Detail 4 4 3 2 5" xfId="37562"/>
    <cellStyle name="RowTitles-Detail 4 4 3 3" xfId="37563"/>
    <cellStyle name="RowTitles-Detail 4 4 3 3 2" xfId="37564"/>
    <cellStyle name="RowTitles-Detail 4 4 3 3 2 2" xfId="37565"/>
    <cellStyle name="RowTitles-Detail 4 4 3 3 2 2 2" xfId="37566"/>
    <cellStyle name="RowTitles-Detail 4 4 3 3 2 3" xfId="37567"/>
    <cellStyle name="RowTitles-Detail 4 4 3 3 3" xfId="37568"/>
    <cellStyle name="RowTitles-Detail 4 4 3 3 3 2" xfId="37569"/>
    <cellStyle name="RowTitles-Detail 4 4 3 3 3 2 2" xfId="37570"/>
    <cellStyle name="RowTitles-Detail 4 4 3 3 4" xfId="37571"/>
    <cellStyle name="RowTitles-Detail 4 4 3 3 4 2" xfId="37572"/>
    <cellStyle name="RowTitles-Detail 4 4 3 3 5" xfId="37573"/>
    <cellStyle name="RowTitles-Detail 4 4 3 4" xfId="37574"/>
    <cellStyle name="RowTitles-Detail 4 4 3 4 2" xfId="37575"/>
    <cellStyle name="RowTitles-Detail 4 4 3 5" xfId="37576"/>
    <cellStyle name="RowTitles-Detail 4 4 3 5 2" xfId="37577"/>
    <cellStyle name="RowTitles-Detail 4 4 3 5 2 2" xfId="37578"/>
    <cellStyle name="RowTitles-Detail 4 4 3 5 3" xfId="37579"/>
    <cellStyle name="RowTitles-Detail 4 4 3 6" xfId="37580"/>
    <cellStyle name="RowTitles-Detail 4 4 3 6 2" xfId="37581"/>
    <cellStyle name="RowTitles-Detail 4 4 3 6 2 2" xfId="37582"/>
    <cellStyle name="RowTitles-Detail 4 4 3 7" xfId="37583"/>
    <cellStyle name="RowTitles-Detail 4 4 3 7 2" xfId="37584"/>
    <cellStyle name="RowTitles-Detail 4 4 3 8" xfId="37585"/>
    <cellStyle name="RowTitles-Detail 4 4 4" xfId="37586"/>
    <cellStyle name="RowTitles-Detail 4 4 4 2" xfId="37587"/>
    <cellStyle name="RowTitles-Detail 4 4 4 2 2" xfId="37588"/>
    <cellStyle name="RowTitles-Detail 4 4 4 2 2 2" xfId="37589"/>
    <cellStyle name="RowTitles-Detail 4 4 4 2 2 2 2" xfId="37590"/>
    <cellStyle name="RowTitles-Detail 4 4 4 2 2 3" xfId="37591"/>
    <cellStyle name="RowTitles-Detail 4 4 4 2 3" xfId="37592"/>
    <cellStyle name="RowTitles-Detail 4 4 4 2 3 2" xfId="37593"/>
    <cellStyle name="RowTitles-Detail 4 4 4 2 3 2 2" xfId="37594"/>
    <cellStyle name="RowTitles-Detail 4 4 4 2 4" xfId="37595"/>
    <cellStyle name="RowTitles-Detail 4 4 4 2 4 2" xfId="37596"/>
    <cellStyle name="RowTitles-Detail 4 4 4 2 5" xfId="37597"/>
    <cellStyle name="RowTitles-Detail 4 4 4 3" xfId="37598"/>
    <cellStyle name="RowTitles-Detail 4 4 4 3 2" xfId="37599"/>
    <cellStyle name="RowTitles-Detail 4 4 4 3 2 2" xfId="37600"/>
    <cellStyle name="RowTitles-Detail 4 4 4 3 2 2 2" xfId="37601"/>
    <cellStyle name="RowTitles-Detail 4 4 4 3 2 3" xfId="37602"/>
    <cellStyle name="RowTitles-Detail 4 4 4 3 3" xfId="37603"/>
    <cellStyle name="RowTitles-Detail 4 4 4 3 3 2" xfId="37604"/>
    <cellStyle name="RowTitles-Detail 4 4 4 3 3 2 2" xfId="37605"/>
    <cellStyle name="RowTitles-Detail 4 4 4 3 4" xfId="37606"/>
    <cellStyle name="RowTitles-Detail 4 4 4 3 4 2" xfId="37607"/>
    <cellStyle name="RowTitles-Detail 4 4 4 3 5" xfId="37608"/>
    <cellStyle name="RowTitles-Detail 4 4 4 4" xfId="37609"/>
    <cellStyle name="RowTitles-Detail 4 4 4 4 2" xfId="37610"/>
    <cellStyle name="RowTitles-Detail 4 4 4 4 2 2" xfId="37611"/>
    <cellStyle name="RowTitles-Detail 4 4 4 4 3" xfId="37612"/>
    <cellStyle name="RowTitles-Detail 4 4 4 5" xfId="37613"/>
    <cellStyle name="RowTitles-Detail 4 4 4 5 2" xfId="37614"/>
    <cellStyle name="RowTitles-Detail 4 4 4 5 2 2" xfId="37615"/>
    <cellStyle name="RowTitles-Detail 4 4 4 6" xfId="37616"/>
    <cellStyle name="RowTitles-Detail 4 4 4 6 2" xfId="37617"/>
    <cellStyle name="RowTitles-Detail 4 4 4 7" xfId="37618"/>
    <cellStyle name="RowTitles-Detail 4 4 5" xfId="37619"/>
    <cellStyle name="RowTitles-Detail 4 4 5 2" xfId="37620"/>
    <cellStyle name="RowTitles-Detail 4 4 5 2 2" xfId="37621"/>
    <cellStyle name="RowTitles-Detail 4 4 5 2 2 2" xfId="37622"/>
    <cellStyle name="RowTitles-Detail 4 4 5 2 2 2 2" xfId="37623"/>
    <cellStyle name="RowTitles-Detail 4 4 5 2 2 3" xfId="37624"/>
    <cellStyle name="RowTitles-Detail 4 4 5 2 3" xfId="37625"/>
    <cellStyle name="RowTitles-Detail 4 4 5 2 3 2" xfId="37626"/>
    <cellStyle name="RowTitles-Detail 4 4 5 2 3 2 2" xfId="37627"/>
    <cellStyle name="RowTitles-Detail 4 4 5 2 4" xfId="37628"/>
    <cellStyle name="RowTitles-Detail 4 4 5 2 4 2" xfId="37629"/>
    <cellStyle name="RowTitles-Detail 4 4 5 2 5" xfId="37630"/>
    <cellStyle name="RowTitles-Detail 4 4 5 3" xfId="37631"/>
    <cellStyle name="RowTitles-Detail 4 4 5 3 2" xfId="37632"/>
    <cellStyle name="RowTitles-Detail 4 4 5 3 2 2" xfId="37633"/>
    <cellStyle name="RowTitles-Detail 4 4 5 3 2 2 2" xfId="37634"/>
    <cellStyle name="RowTitles-Detail 4 4 5 3 2 3" xfId="37635"/>
    <cellStyle name="RowTitles-Detail 4 4 5 3 3" xfId="37636"/>
    <cellStyle name="RowTitles-Detail 4 4 5 3 3 2" xfId="37637"/>
    <cellStyle name="RowTitles-Detail 4 4 5 3 3 2 2" xfId="37638"/>
    <cellStyle name="RowTitles-Detail 4 4 5 3 4" xfId="37639"/>
    <cellStyle name="RowTitles-Detail 4 4 5 3 4 2" xfId="37640"/>
    <cellStyle name="RowTitles-Detail 4 4 5 3 5" xfId="37641"/>
    <cellStyle name="RowTitles-Detail 4 4 5 4" xfId="37642"/>
    <cellStyle name="RowTitles-Detail 4 4 5 4 2" xfId="37643"/>
    <cellStyle name="RowTitles-Detail 4 4 5 4 2 2" xfId="37644"/>
    <cellStyle name="RowTitles-Detail 4 4 5 4 3" xfId="37645"/>
    <cellStyle name="RowTitles-Detail 4 4 5 5" xfId="37646"/>
    <cellStyle name="RowTitles-Detail 4 4 5 5 2" xfId="37647"/>
    <cellStyle name="RowTitles-Detail 4 4 5 5 2 2" xfId="37648"/>
    <cellStyle name="RowTitles-Detail 4 4 5 6" xfId="37649"/>
    <cellStyle name="RowTitles-Detail 4 4 5 6 2" xfId="37650"/>
    <cellStyle name="RowTitles-Detail 4 4 5 7" xfId="37651"/>
    <cellStyle name="RowTitles-Detail 4 4 6" xfId="37652"/>
    <cellStyle name="RowTitles-Detail 4 4 6 2" xfId="37653"/>
    <cellStyle name="RowTitles-Detail 4 4 6 2 2" xfId="37654"/>
    <cellStyle name="RowTitles-Detail 4 4 6 2 2 2" xfId="37655"/>
    <cellStyle name="RowTitles-Detail 4 4 6 2 2 2 2" xfId="37656"/>
    <cellStyle name="RowTitles-Detail 4 4 6 2 2 3" xfId="37657"/>
    <cellStyle name="RowTitles-Detail 4 4 6 2 3" xfId="37658"/>
    <cellStyle name="RowTitles-Detail 4 4 6 2 3 2" xfId="37659"/>
    <cellStyle name="RowTitles-Detail 4 4 6 2 3 2 2" xfId="37660"/>
    <cellStyle name="RowTitles-Detail 4 4 6 2 4" xfId="37661"/>
    <cellStyle name="RowTitles-Detail 4 4 6 2 4 2" xfId="37662"/>
    <cellStyle name="RowTitles-Detail 4 4 6 2 5" xfId="37663"/>
    <cellStyle name="RowTitles-Detail 4 4 6 3" xfId="37664"/>
    <cellStyle name="RowTitles-Detail 4 4 6 3 2" xfId="37665"/>
    <cellStyle name="RowTitles-Detail 4 4 6 3 2 2" xfId="37666"/>
    <cellStyle name="RowTitles-Detail 4 4 6 3 2 2 2" xfId="37667"/>
    <cellStyle name="RowTitles-Detail 4 4 6 3 2 3" xfId="37668"/>
    <cellStyle name="RowTitles-Detail 4 4 6 3 3" xfId="37669"/>
    <cellStyle name="RowTitles-Detail 4 4 6 3 3 2" xfId="37670"/>
    <cellStyle name="RowTitles-Detail 4 4 6 3 3 2 2" xfId="37671"/>
    <cellStyle name="RowTitles-Detail 4 4 6 3 4" xfId="37672"/>
    <cellStyle name="RowTitles-Detail 4 4 6 3 4 2" xfId="37673"/>
    <cellStyle name="RowTitles-Detail 4 4 6 3 5" xfId="37674"/>
    <cellStyle name="RowTitles-Detail 4 4 6 4" xfId="37675"/>
    <cellStyle name="RowTitles-Detail 4 4 6 4 2" xfId="37676"/>
    <cellStyle name="RowTitles-Detail 4 4 6 4 2 2" xfId="37677"/>
    <cellStyle name="RowTitles-Detail 4 4 6 4 3" xfId="37678"/>
    <cellStyle name="RowTitles-Detail 4 4 6 5" xfId="37679"/>
    <cellStyle name="RowTitles-Detail 4 4 6 5 2" xfId="37680"/>
    <cellStyle name="RowTitles-Detail 4 4 6 5 2 2" xfId="37681"/>
    <cellStyle name="RowTitles-Detail 4 4 6 6" xfId="37682"/>
    <cellStyle name="RowTitles-Detail 4 4 6 6 2" xfId="37683"/>
    <cellStyle name="RowTitles-Detail 4 4 6 7" xfId="37684"/>
    <cellStyle name="RowTitles-Detail 4 4 7" xfId="37685"/>
    <cellStyle name="RowTitles-Detail 4 4 7 2" xfId="37686"/>
    <cellStyle name="RowTitles-Detail 4 4 7 2 2" xfId="37687"/>
    <cellStyle name="RowTitles-Detail 4 4 7 2 2 2" xfId="37688"/>
    <cellStyle name="RowTitles-Detail 4 4 7 2 3" xfId="37689"/>
    <cellStyle name="RowTitles-Detail 4 4 7 3" xfId="37690"/>
    <cellStyle name="RowTitles-Detail 4 4 7 3 2" xfId="37691"/>
    <cellStyle name="RowTitles-Detail 4 4 7 3 2 2" xfId="37692"/>
    <cellStyle name="RowTitles-Detail 4 4 7 4" xfId="37693"/>
    <cellStyle name="RowTitles-Detail 4 4 7 4 2" xfId="37694"/>
    <cellStyle name="RowTitles-Detail 4 4 7 5" xfId="37695"/>
    <cellStyle name="RowTitles-Detail 4 4 8" xfId="37696"/>
    <cellStyle name="RowTitles-Detail 4 4 8 2" xfId="37697"/>
    <cellStyle name="RowTitles-Detail 4 4 9" xfId="37698"/>
    <cellStyle name="RowTitles-Detail 4 4 9 2" xfId="37699"/>
    <cellStyle name="RowTitles-Detail 4 4 9 2 2" xfId="37700"/>
    <cellStyle name="RowTitles-Detail 4 4_STUD aligned by INSTIT" xfId="37701"/>
    <cellStyle name="RowTitles-Detail 4 5" xfId="37702"/>
    <cellStyle name="RowTitles-Detail 4 5 2" xfId="37703"/>
    <cellStyle name="RowTitles-Detail 4 5 2 2" xfId="37704"/>
    <cellStyle name="RowTitles-Detail 4 5 2 2 2" xfId="37705"/>
    <cellStyle name="RowTitles-Detail 4 5 2 2 2 2" xfId="37706"/>
    <cellStyle name="RowTitles-Detail 4 5 2 2 2 2 2" xfId="37707"/>
    <cellStyle name="RowTitles-Detail 4 5 2 2 2 3" xfId="37708"/>
    <cellStyle name="RowTitles-Detail 4 5 2 2 3" xfId="37709"/>
    <cellStyle name="RowTitles-Detail 4 5 2 2 3 2" xfId="37710"/>
    <cellStyle name="RowTitles-Detail 4 5 2 2 3 2 2" xfId="37711"/>
    <cellStyle name="RowTitles-Detail 4 5 2 2 4" xfId="37712"/>
    <cellStyle name="RowTitles-Detail 4 5 2 2 4 2" xfId="37713"/>
    <cellStyle name="RowTitles-Detail 4 5 2 2 5" xfId="37714"/>
    <cellStyle name="RowTitles-Detail 4 5 2 3" xfId="37715"/>
    <cellStyle name="RowTitles-Detail 4 5 2 3 2" xfId="37716"/>
    <cellStyle name="RowTitles-Detail 4 5 2 3 2 2" xfId="37717"/>
    <cellStyle name="RowTitles-Detail 4 5 2 3 2 2 2" xfId="37718"/>
    <cellStyle name="RowTitles-Detail 4 5 2 3 2 3" xfId="37719"/>
    <cellStyle name="RowTitles-Detail 4 5 2 3 3" xfId="37720"/>
    <cellStyle name="RowTitles-Detail 4 5 2 3 3 2" xfId="37721"/>
    <cellStyle name="RowTitles-Detail 4 5 2 3 3 2 2" xfId="37722"/>
    <cellStyle name="RowTitles-Detail 4 5 2 3 4" xfId="37723"/>
    <cellStyle name="RowTitles-Detail 4 5 2 3 4 2" xfId="37724"/>
    <cellStyle name="RowTitles-Detail 4 5 2 3 5" xfId="37725"/>
    <cellStyle name="RowTitles-Detail 4 5 2 4" xfId="37726"/>
    <cellStyle name="RowTitles-Detail 4 5 2 4 2" xfId="37727"/>
    <cellStyle name="RowTitles-Detail 4 5 2 5" xfId="37728"/>
    <cellStyle name="RowTitles-Detail 4 5 2 5 2" xfId="37729"/>
    <cellStyle name="RowTitles-Detail 4 5 2 5 2 2" xfId="37730"/>
    <cellStyle name="RowTitles-Detail 4 5 2 5 3" xfId="37731"/>
    <cellStyle name="RowTitles-Detail 4 5 2 6" xfId="37732"/>
    <cellStyle name="RowTitles-Detail 4 5 2 6 2" xfId="37733"/>
    <cellStyle name="RowTitles-Detail 4 5 2 6 2 2" xfId="37734"/>
    <cellStyle name="RowTitles-Detail 4 5 2 7" xfId="37735"/>
    <cellStyle name="RowTitles-Detail 4 5 2 7 2" xfId="37736"/>
    <cellStyle name="RowTitles-Detail 4 5 2 8" xfId="37737"/>
    <cellStyle name="RowTitles-Detail 4 5 3" xfId="37738"/>
    <cellStyle name="RowTitles-Detail 4 5 3 2" xfId="37739"/>
    <cellStyle name="RowTitles-Detail 4 5 3 2 2" xfId="37740"/>
    <cellStyle name="RowTitles-Detail 4 5 3 2 2 2" xfId="37741"/>
    <cellStyle name="RowTitles-Detail 4 5 3 2 2 2 2" xfId="37742"/>
    <cellStyle name="RowTitles-Detail 4 5 3 2 2 3" xfId="37743"/>
    <cellStyle name="RowTitles-Detail 4 5 3 2 3" xfId="37744"/>
    <cellStyle name="RowTitles-Detail 4 5 3 2 3 2" xfId="37745"/>
    <cellStyle name="RowTitles-Detail 4 5 3 2 3 2 2" xfId="37746"/>
    <cellStyle name="RowTitles-Detail 4 5 3 2 4" xfId="37747"/>
    <cellStyle name="RowTitles-Detail 4 5 3 2 4 2" xfId="37748"/>
    <cellStyle name="RowTitles-Detail 4 5 3 2 5" xfId="37749"/>
    <cellStyle name="RowTitles-Detail 4 5 3 3" xfId="37750"/>
    <cellStyle name="RowTitles-Detail 4 5 3 3 2" xfId="37751"/>
    <cellStyle name="RowTitles-Detail 4 5 3 3 2 2" xfId="37752"/>
    <cellStyle name="RowTitles-Detail 4 5 3 3 2 2 2" xfId="37753"/>
    <cellStyle name="RowTitles-Detail 4 5 3 3 2 3" xfId="37754"/>
    <cellStyle name="RowTitles-Detail 4 5 3 3 3" xfId="37755"/>
    <cellStyle name="RowTitles-Detail 4 5 3 3 3 2" xfId="37756"/>
    <cellStyle name="RowTitles-Detail 4 5 3 3 3 2 2" xfId="37757"/>
    <cellStyle name="RowTitles-Detail 4 5 3 3 4" xfId="37758"/>
    <cellStyle name="RowTitles-Detail 4 5 3 3 4 2" xfId="37759"/>
    <cellStyle name="RowTitles-Detail 4 5 3 3 5" xfId="37760"/>
    <cellStyle name="RowTitles-Detail 4 5 3 4" xfId="37761"/>
    <cellStyle name="RowTitles-Detail 4 5 3 4 2" xfId="37762"/>
    <cellStyle name="RowTitles-Detail 4 5 3 5" xfId="37763"/>
    <cellStyle name="RowTitles-Detail 4 5 3 5 2" xfId="37764"/>
    <cellStyle name="RowTitles-Detail 4 5 3 5 2 2" xfId="37765"/>
    <cellStyle name="RowTitles-Detail 4 5 4" xfId="37766"/>
    <cellStyle name="RowTitles-Detail 4 5 4 2" xfId="37767"/>
    <cellStyle name="RowTitles-Detail 4 5 4 2 2" xfId="37768"/>
    <cellStyle name="RowTitles-Detail 4 5 4 2 2 2" xfId="37769"/>
    <cellStyle name="RowTitles-Detail 4 5 4 2 2 2 2" xfId="37770"/>
    <cellStyle name="RowTitles-Detail 4 5 4 2 2 3" xfId="37771"/>
    <cellStyle name="RowTitles-Detail 4 5 4 2 3" xfId="37772"/>
    <cellStyle name="RowTitles-Detail 4 5 4 2 3 2" xfId="37773"/>
    <cellStyle name="RowTitles-Detail 4 5 4 2 3 2 2" xfId="37774"/>
    <cellStyle name="RowTitles-Detail 4 5 4 2 4" xfId="37775"/>
    <cellStyle name="RowTitles-Detail 4 5 4 2 4 2" xfId="37776"/>
    <cellStyle name="RowTitles-Detail 4 5 4 2 5" xfId="37777"/>
    <cellStyle name="RowTitles-Detail 4 5 4 3" xfId="37778"/>
    <cellStyle name="RowTitles-Detail 4 5 4 3 2" xfId="37779"/>
    <cellStyle name="RowTitles-Detail 4 5 4 3 2 2" xfId="37780"/>
    <cellStyle name="RowTitles-Detail 4 5 4 3 2 2 2" xfId="37781"/>
    <cellStyle name="RowTitles-Detail 4 5 4 3 2 3" xfId="37782"/>
    <cellStyle name="RowTitles-Detail 4 5 4 3 3" xfId="37783"/>
    <cellStyle name="RowTitles-Detail 4 5 4 3 3 2" xfId="37784"/>
    <cellStyle name="RowTitles-Detail 4 5 4 3 3 2 2" xfId="37785"/>
    <cellStyle name="RowTitles-Detail 4 5 4 3 4" xfId="37786"/>
    <cellStyle name="RowTitles-Detail 4 5 4 3 4 2" xfId="37787"/>
    <cellStyle name="RowTitles-Detail 4 5 4 3 5" xfId="37788"/>
    <cellStyle name="RowTitles-Detail 4 5 4 4" xfId="37789"/>
    <cellStyle name="RowTitles-Detail 4 5 4 4 2" xfId="37790"/>
    <cellStyle name="RowTitles-Detail 4 5 4 4 2 2" xfId="37791"/>
    <cellStyle name="RowTitles-Detail 4 5 4 4 3" xfId="37792"/>
    <cellStyle name="RowTitles-Detail 4 5 4 5" xfId="37793"/>
    <cellStyle name="RowTitles-Detail 4 5 4 5 2" xfId="37794"/>
    <cellStyle name="RowTitles-Detail 4 5 4 5 2 2" xfId="37795"/>
    <cellStyle name="RowTitles-Detail 4 5 4 6" xfId="37796"/>
    <cellStyle name="RowTitles-Detail 4 5 4 6 2" xfId="37797"/>
    <cellStyle name="RowTitles-Detail 4 5 4 7" xfId="37798"/>
    <cellStyle name="RowTitles-Detail 4 5 5" xfId="37799"/>
    <cellStyle name="RowTitles-Detail 4 5 5 2" xfId="37800"/>
    <cellStyle name="RowTitles-Detail 4 5 5 2 2" xfId="37801"/>
    <cellStyle name="RowTitles-Detail 4 5 5 2 2 2" xfId="37802"/>
    <cellStyle name="RowTitles-Detail 4 5 5 2 2 2 2" xfId="37803"/>
    <cellStyle name="RowTitles-Detail 4 5 5 2 2 3" xfId="37804"/>
    <cellStyle name="RowTitles-Detail 4 5 5 2 3" xfId="37805"/>
    <cellStyle name="RowTitles-Detail 4 5 5 2 3 2" xfId="37806"/>
    <cellStyle name="RowTitles-Detail 4 5 5 2 3 2 2" xfId="37807"/>
    <cellStyle name="RowTitles-Detail 4 5 5 2 4" xfId="37808"/>
    <cellStyle name="RowTitles-Detail 4 5 5 2 4 2" xfId="37809"/>
    <cellStyle name="RowTitles-Detail 4 5 5 2 5" xfId="37810"/>
    <cellStyle name="RowTitles-Detail 4 5 5 3" xfId="37811"/>
    <cellStyle name="RowTitles-Detail 4 5 5 3 2" xfId="37812"/>
    <cellStyle name="RowTitles-Detail 4 5 5 3 2 2" xfId="37813"/>
    <cellStyle name="RowTitles-Detail 4 5 5 3 2 2 2" xfId="37814"/>
    <cellStyle name="RowTitles-Detail 4 5 5 3 2 3" xfId="37815"/>
    <cellStyle name="RowTitles-Detail 4 5 5 3 3" xfId="37816"/>
    <cellStyle name="RowTitles-Detail 4 5 5 3 3 2" xfId="37817"/>
    <cellStyle name="RowTitles-Detail 4 5 5 3 3 2 2" xfId="37818"/>
    <cellStyle name="RowTitles-Detail 4 5 5 3 4" xfId="37819"/>
    <cellStyle name="RowTitles-Detail 4 5 5 3 4 2" xfId="37820"/>
    <cellStyle name="RowTitles-Detail 4 5 5 3 5" xfId="37821"/>
    <cellStyle name="RowTitles-Detail 4 5 5 4" xfId="37822"/>
    <cellStyle name="RowTitles-Detail 4 5 5 4 2" xfId="37823"/>
    <cellStyle name="RowTitles-Detail 4 5 5 4 2 2" xfId="37824"/>
    <cellStyle name="RowTitles-Detail 4 5 5 4 3" xfId="37825"/>
    <cellStyle name="RowTitles-Detail 4 5 5 5" xfId="37826"/>
    <cellStyle name="RowTitles-Detail 4 5 5 5 2" xfId="37827"/>
    <cellStyle name="RowTitles-Detail 4 5 5 5 2 2" xfId="37828"/>
    <cellStyle name="RowTitles-Detail 4 5 5 6" xfId="37829"/>
    <cellStyle name="RowTitles-Detail 4 5 5 6 2" xfId="37830"/>
    <cellStyle name="RowTitles-Detail 4 5 5 7" xfId="37831"/>
    <cellStyle name="RowTitles-Detail 4 5 6" xfId="37832"/>
    <cellStyle name="RowTitles-Detail 4 5 6 2" xfId="37833"/>
    <cellStyle name="RowTitles-Detail 4 5 6 2 2" xfId="37834"/>
    <cellStyle name="RowTitles-Detail 4 5 6 2 2 2" xfId="37835"/>
    <cellStyle name="RowTitles-Detail 4 5 6 2 2 2 2" xfId="37836"/>
    <cellStyle name="RowTitles-Detail 4 5 6 2 2 3" xfId="37837"/>
    <cellStyle name="RowTitles-Detail 4 5 6 2 3" xfId="37838"/>
    <cellStyle name="RowTitles-Detail 4 5 6 2 3 2" xfId="37839"/>
    <cellStyle name="RowTitles-Detail 4 5 6 2 3 2 2" xfId="37840"/>
    <cellStyle name="RowTitles-Detail 4 5 6 2 4" xfId="37841"/>
    <cellStyle name="RowTitles-Detail 4 5 6 2 4 2" xfId="37842"/>
    <cellStyle name="RowTitles-Detail 4 5 6 2 5" xfId="37843"/>
    <cellStyle name="RowTitles-Detail 4 5 6 3" xfId="37844"/>
    <cellStyle name="RowTitles-Detail 4 5 6 3 2" xfId="37845"/>
    <cellStyle name="RowTitles-Detail 4 5 6 3 2 2" xfId="37846"/>
    <cellStyle name="RowTitles-Detail 4 5 6 3 2 2 2" xfId="37847"/>
    <cellStyle name="RowTitles-Detail 4 5 6 3 2 3" xfId="37848"/>
    <cellStyle name="RowTitles-Detail 4 5 6 3 3" xfId="37849"/>
    <cellStyle name="RowTitles-Detail 4 5 6 3 3 2" xfId="37850"/>
    <cellStyle name="RowTitles-Detail 4 5 6 3 3 2 2" xfId="37851"/>
    <cellStyle name="RowTitles-Detail 4 5 6 3 4" xfId="37852"/>
    <cellStyle name="RowTitles-Detail 4 5 6 3 4 2" xfId="37853"/>
    <cellStyle name="RowTitles-Detail 4 5 6 3 5" xfId="37854"/>
    <cellStyle name="RowTitles-Detail 4 5 6 4" xfId="37855"/>
    <cellStyle name="RowTitles-Detail 4 5 6 4 2" xfId="37856"/>
    <cellStyle name="RowTitles-Detail 4 5 6 4 2 2" xfId="37857"/>
    <cellStyle name="RowTitles-Detail 4 5 6 4 3" xfId="37858"/>
    <cellStyle name="RowTitles-Detail 4 5 6 5" xfId="37859"/>
    <cellStyle name="RowTitles-Detail 4 5 6 5 2" xfId="37860"/>
    <cellStyle name="RowTitles-Detail 4 5 6 5 2 2" xfId="37861"/>
    <cellStyle name="RowTitles-Detail 4 5 6 6" xfId="37862"/>
    <cellStyle name="RowTitles-Detail 4 5 6 6 2" xfId="37863"/>
    <cellStyle name="RowTitles-Detail 4 5 6 7" xfId="37864"/>
    <cellStyle name="RowTitles-Detail 4 5 7" xfId="37865"/>
    <cellStyle name="RowTitles-Detail 4 5 7 2" xfId="37866"/>
    <cellStyle name="RowTitles-Detail 4 5 7 2 2" xfId="37867"/>
    <cellStyle name="RowTitles-Detail 4 5 7 2 2 2" xfId="37868"/>
    <cellStyle name="RowTitles-Detail 4 5 7 2 3" xfId="37869"/>
    <cellStyle name="RowTitles-Detail 4 5 7 3" xfId="37870"/>
    <cellStyle name="RowTitles-Detail 4 5 7 3 2" xfId="37871"/>
    <cellStyle name="RowTitles-Detail 4 5 7 3 2 2" xfId="37872"/>
    <cellStyle name="RowTitles-Detail 4 5 7 4" xfId="37873"/>
    <cellStyle name="RowTitles-Detail 4 5 7 4 2" xfId="37874"/>
    <cellStyle name="RowTitles-Detail 4 5 7 5" xfId="37875"/>
    <cellStyle name="RowTitles-Detail 4 5 8" xfId="37876"/>
    <cellStyle name="RowTitles-Detail 4 5 8 2" xfId="37877"/>
    <cellStyle name="RowTitles-Detail 4 5 8 2 2" xfId="37878"/>
    <cellStyle name="RowTitles-Detail 4 5 8 2 2 2" xfId="37879"/>
    <cellStyle name="RowTitles-Detail 4 5 8 2 3" xfId="37880"/>
    <cellStyle name="RowTitles-Detail 4 5 8 3" xfId="37881"/>
    <cellStyle name="RowTitles-Detail 4 5 8 3 2" xfId="37882"/>
    <cellStyle name="RowTitles-Detail 4 5 8 3 2 2" xfId="37883"/>
    <cellStyle name="RowTitles-Detail 4 5 8 4" xfId="37884"/>
    <cellStyle name="RowTitles-Detail 4 5 8 4 2" xfId="37885"/>
    <cellStyle name="RowTitles-Detail 4 5 8 5" xfId="37886"/>
    <cellStyle name="RowTitles-Detail 4 5 9" xfId="37887"/>
    <cellStyle name="RowTitles-Detail 4 5 9 2" xfId="37888"/>
    <cellStyle name="RowTitles-Detail 4 5 9 2 2" xfId="37889"/>
    <cellStyle name="RowTitles-Detail 4 5_STUD aligned by INSTIT" xfId="37890"/>
    <cellStyle name="RowTitles-Detail 4 6" xfId="37891"/>
    <cellStyle name="RowTitles-Detail 4 6 2" xfId="37892"/>
    <cellStyle name="RowTitles-Detail 4 6 2 2" xfId="37893"/>
    <cellStyle name="RowTitles-Detail 4 6 2 2 2" xfId="37894"/>
    <cellStyle name="RowTitles-Detail 4 6 2 2 2 2" xfId="37895"/>
    <cellStyle name="RowTitles-Detail 4 6 2 2 2 2 2" xfId="37896"/>
    <cellStyle name="RowTitles-Detail 4 6 2 2 2 3" xfId="37897"/>
    <cellStyle name="RowTitles-Detail 4 6 2 2 3" xfId="37898"/>
    <cellStyle name="RowTitles-Detail 4 6 2 2 3 2" xfId="37899"/>
    <cellStyle name="RowTitles-Detail 4 6 2 2 3 2 2" xfId="37900"/>
    <cellStyle name="RowTitles-Detail 4 6 2 2 4" xfId="37901"/>
    <cellStyle name="RowTitles-Detail 4 6 2 2 4 2" xfId="37902"/>
    <cellStyle name="RowTitles-Detail 4 6 2 2 5" xfId="37903"/>
    <cellStyle name="RowTitles-Detail 4 6 2 3" xfId="37904"/>
    <cellStyle name="RowTitles-Detail 4 6 2 3 2" xfId="37905"/>
    <cellStyle name="RowTitles-Detail 4 6 2 3 2 2" xfId="37906"/>
    <cellStyle name="RowTitles-Detail 4 6 2 3 2 2 2" xfId="37907"/>
    <cellStyle name="RowTitles-Detail 4 6 2 3 2 3" xfId="37908"/>
    <cellStyle name="RowTitles-Detail 4 6 2 3 3" xfId="37909"/>
    <cellStyle name="RowTitles-Detail 4 6 2 3 3 2" xfId="37910"/>
    <cellStyle name="RowTitles-Detail 4 6 2 3 3 2 2" xfId="37911"/>
    <cellStyle name="RowTitles-Detail 4 6 2 3 4" xfId="37912"/>
    <cellStyle name="RowTitles-Detail 4 6 2 3 4 2" xfId="37913"/>
    <cellStyle name="RowTitles-Detail 4 6 2 3 5" xfId="37914"/>
    <cellStyle name="RowTitles-Detail 4 6 2 4" xfId="37915"/>
    <cellStyle name="RowTitles-Detail 4 6 2 4 2" xfId="37916"/>
    <cellStyle name="RowTitles-Detail 4 6 2 5" xfId="37917"/>
    <cellStyle name="RowTitles-Detail 4 6 2 5 2" xfId="37918"/>
    <cellStyle name="RowTitles-Detail 4 6 2 5 2 2" xfId="37919"/>
    <cellStyle name="RowTitles-Detail 4 6 2 5 3" xfId="37920"/>
    <cellStyle name="RowTitles-Detail 4 6 2 6" xfId="37921"/>
    <cellStyle name="RowTitles-Detail 4 6 2 6 2" xfId="37922"/>
    <cellStyle name="RowTitles-Detail 4 6 2 6 2 2" xfId="37923"/>
    <cellStyle name="RowTitles-Detail 4 6 3" xfId="37924"/>
    <cellStyle name="RowTitles-Detail 4 6 3 2" xfId="37925"/>
    <cellStyle name="RowTitles-Detail 4 6 3 2 2" xfId="37926"/>
    <cellStyle name="RowTitles-Detail 4 6 3 2 2 2" xfId="37927"/>
    <cellStyle name="RowTitles-Detail 4 6 3 2 2 2 2" xfId="37928"/>
    <cellStyle name="RowTitles-Detail 4 6 3 2 2 3" xfId="37929"/>
    <cellStyle name="RowTitles-Detail 4 6 3 2 3" xfId="37930"/>
    <cellStyle name="RowTitles-Detail 4 6 3 2 3 2" xfId="37931"/>
    <cellStyle name="RowTitles-Detail 4 6 3 2 3 2 2" xfId="37932"/>
    <cellStyle name="RowTitles-Detail 4 6 3 2 4" xfId="37933"/>
    <cellStyle name="RowTitles-Detail 4 6 3 2 4 2" xfId="37934"/>
    <cellStyle name="RowTitles-Detail 4 6 3 2 5" xfId="37935"/>
    <cellStyle name="RowTitles-Detail 4 6 3 3" xfId="37936"/>
    <cellStyle name="RowTitles-Detail 4 6 3 3 2" xfId="37937"/>
    <cellStyle name="RowTitles-Detail 4 6 3 3 2 2" xfId="37938"/>
    <cellStyle name="RowTitles-Detail 4 6 3 3 2 2 2" xfId="37939"/>
    <cellStyle name="RowTitles-Detail 4 6 3 3 2 3" xfId="37940"/>
    <cellStyle name="RowTitles-Detail 4 6 3 3 3" xfId="37941"/>
    <cellStyle name="RowTitles-Detail 4 6 3 3 3 2" xfId="37942"/>
    <cellStyle name="RowTitles-Detail 4 6 3 3 3 2 2" xfId="37943"/>
    <cellStyle name="RowTitles-Detail 4 6 3 3 4" xfId="37944"/>
    <cellStyle name="RowTitles-Detail 4 6 3 3 4 2" xfId="37945"/>
    <cellStyle name="RowTitles-Detail 4 6 3 3 5" xfId="37946"/>
    <cellStyle name="RowTitles-Detail 4 6 3 4" xfId="37947"/>
    <cellStyle name="RowTitles-Detail 4 6 3 4 2" xfId="37948"/>
    <cellStyle name="RowTitles-Detail 4 6 3 5" xfId="37949"/>
    <cellStyle name="RowTitles-Detail 4 6 3 5 2" xfId="37950"/>
    <cellStyle name="RowTitles-Detail 4 6 3 5 2 2" xfId="37951"/>
    <cellStyle name="RowTitles-Detail 4 6 3 6" xfId="37952"/>
    <cellStyle name="RowTitles-Detail 4 6 3 6 2" xfId="37953"/>
    <cellStyle name="RowTitles-Detail 4 6 3 7" xfId="37954"/>
    <cellStyle name="RowTitles-Detail 4 6 4" xfId="37955"/>
    <cellStyle name="RowTitles-Detail 4 6 4 2" xfId="37956"/>
    <cellStyle name="RowTitles-Detail 4 6 4 2 2" xfId="37957"/>
    <cellStyle name="RowTitles-Detail 4 6 4 2 2 2" xfId="37958"/>
    <cellStyle name="RowTitles-Detail 4 6 4 2 2 2 2" xfId="37959"/>
    <cellStyle name="RowTitles-Detail 4 6 4 2 2 3" xfId="37960"/>
    <cellStyle name="RowTitles-Detail 4 6 4 2 3" xfId="37961"/>
    <cellStyle name="RowTitles-Detail 4 6 4 2 3 2" xfId="37962"/>
    <cellStyle name="RowTitles-Detail 4 6 4 2 3 2 2" xfId="37963"/>
    <cellStyle name="RowTitles-Detail 4 6 4 2 4" xfId="37964"/>
    <cellStyle name="RowTitles-Detail 4 6 4 2 4 2" xfId="37965"/>
    <cellStyle name="RowTitles-Detail 4 6 4 2 5" xfId="37966"/>
    <cellStyle name="RowTitles-Detail 4 6 4 3" xfId="37967"/>
    <cellStyle name="RowTitles-Detail 4 6 4 3 2" xfId="37968"/>
    <cellStyle name="RowTitles-Detail 4 6 4 3 2 2" xfId="37969"/>
    <cellStyle name="RowTitles-Detail 4 6 4 3 2 2 2" xfId="37970"/>
    <cellStyle name="RowTitles-Detail 4 6 4 3 2 3" xfId="37971"/>
    <cellStyle name="RowTitles-Detail 4 6 4 3 3" xfId="37972"/>
    <cellStyle name="RowTitles-Detail 4 6 4 3 3 2" xfId="37973"/>
    <cellStyle name="RowTitles-Detail 4 6 4 3 3 2 2" xfId="37974"/>
    <cellStyle name="RowTitles-Detail 4 6 4 3 4" xfId="37975"/>
    <cellStyle name="RowTitles-Detail 4 6 4 3 4 2" xfId="37976"/>
    <cellStyle name="RowTitles-Detail 4 6 4 3 5" xfId="37977"/>
    <cellStyle name="RowTitles-Detail 4 6 4 4" xfId="37978"/>
    <cellStyle name="RowTitles-Detail 4 6 4 4 2" xfId="37979"/>
    <cellStyle name="RowTitles-Detail 4 6 4 5" xfId="37980"/>
    <cellStyle name="RowTitles-Detail 4 6 4 5 2" xfId="37981"/>
    <cellStyle name="RowTitles-Detail 4 6 4 5 2 2" xfId="37982"/>
    <cellStyle name="RowTitles-Detail 4 6 4 5 3" xfId="37983"/>
    <cellStyle name="RowTitles-Detail 4 6 4 6" xfId="37984"/>
    <cellStyle name="RowTitles-Detail 4 6 4 6 2" xfId="37985"/>
    <cellStyle name="RowTitles-Detail 4 6 4 6 2 2" xfId="37986"/>
    <cellStyle name="RowTitles-Detail 4 6 4 7" xfId="37987"/>
    <cellStyle name="RowTitles-Detail 4 6 4 7 2" xfId="37988"/>
    <cellStyle name="RowTitles-Detail 4 6 4 8" xfId="37989"/>
    <cellStyle name="RowTitles-Detail 4 6 5" xfId="37990"/>
    <cellStyle name="RowTitles-Detail 4 6 5 2" xfId="37991"/>
    <cellStyle name="RowTitles-Detail 4 6 5 2 2" xfId="37992"/>
    <cellStyle name="RowTitles-Detail 4 6 5 2 2 2" xfId="37993"/>
    <cellStyle name="RowTitles-Detail 4 6 5 2 2 2 2" xfId="37994"/>
    <cellStyle name="RowTitles-Detail 4 6 5 2 2 3" xfId="37995"/>
    <cellStyle name="RowTitles-Detail 4 6 5 2 3" xfId="37996"/>
    <cellStyle name="RowTitles-Detail 4 6 5 2 3 2" xfId="37997"/>
    <cellStyle name="RowTitles-Detail 4 6 5 2 3 2 2" xfId="37998"/>
    <cellStyle name="RowTitles-Detail 4 6 5 2 4" xfId="37999"/>
    <cellStyle name="RowTitles-Detail 4 6 5 2 4 2" xfId="38000"/>
    <cellStyle name="RowTitles-Detail 4 6 5 2 5" xfId="38001"/>
    <cellStyle name="RowTitles-Detail 4 6 5 3" xfId="38002"/>
    <cellStyle name="RowTitles-Detail 4 6 5 3 2" xfId="38003"/>
    <cellStyle name="RowTitles-Detail 4 6 5 3 2 2" xfId="38004"/>
    <cellStyle name="RowTitles-Detail 4 6 5 3 2 2 2" xfId="38005"/>
    <cellStyle name="RowTitles-Detail 4 6 5 3 2 3" xfId="38006"/>
    <cellStyle name="RowTitles-Detail 4 6 5 3 3" xfId="38007"/>
    <cellStyle name="RowTitles-Detail 4 6 5 3 3 2" xfId="38008"/>
    <cellStyle name="RowTitles-Detail 4 6 5 3 3 2 2" xfId="38009"/>
    <cellStyle name="RowTitles-Detail 4 6 5 3 4" xfId="38010"/>
    <cellStyle name="RowTitles-Detail 4 6 5 3 4 2" xfId="38011"/>
    <cellStyle name="RowTitles-Detail 4 6 5 3 5" xfId="38012"/>
    <cellStyle name="RowTitles-Detail 4 6 5 4" xfId="38013"/>
    <cellStyle name="RowTitles-Detail 4 6 5 4 2" xfId="38014"/>
    <cellStyle name="RowTitles-Detail 4 6 5 4 2 2" xfId="38015"/>
    <cellStyle name="RowTitles-Detail 4 6 5 4 3" xfId="38016"/>
    <cellStyle name="RowTitles-Detail 4 6 5 5" xfId="38017"/>
    <cellStyle name="RowTitles-Detail 4 6 5 5 2" xfId="38018"/>
    <cellStyle name="RowTitles-Detail 4 6 5 5 2 2" xfId="38019"/>
    <cellStyle name="RowTitles-Detail 4 6 5 6" xfId="38020"/>
    <cellStyle name="RowTitles-Detail 4 6 5 6 2" xfId="38021"/>
    <cellStyle name="RowTitles-Detail 4 6 5 7" xfId="38022"/>
    <cellStyle name="RowTitles-Detail 4 6 6" xfId="38023"/>
    <cellStyle name="RowTitles-Detail 4 6 6 2" xfId="38024"/>
    <cellStyle name="RowTitles-Detail 4 6 6 2 2" xfId="38025"/>
    <cellStyle name="RowTitles-Detail 4 6 6 2 2 2" xfId="38026"/>
    <cellStyle name="RowTitles-Detail 4 6 6 2 2 2 2" xfId="38027"/>
    <cellStyle name="RowTitles-Detail 4 6 6 2 2 3" xfId="38028"/>
    <cellStyle name="RowTitles-Detail 4 6 6 2 3" xfId="38029"/>
    <cellStyle name="RowTitles-Detail 4 6 6 2 3 2" xfId="38030"/>
    <cellStyle name="RowTitles-Detail 4 6 6 2 3 2 2" xfId="38031"/>
    <cellStyle name="RowTitles-Detail 4 6 6 2 4" xfId="38032"/>
    <cellStyle name="RowTitles-Detail 4 6 6 2 4 2" xfId="38033"/>
    <cellStyle name="RowTitles-Detail 4 6 6 2 5" xfId="38034"/>
    <cellStyle name="RowTitles-Detail 4 6 6 3" xfId="38035"/>
    <cellStyle name="RowTitles-Detail 4 6 6 3 2" xfId="38036"/>
    <cellStyle name="RowTitles-Detail 4 6 6 3 2 2" xfId="38037"/>
    <cellStyle name="RowTitles-Detail 4 6 6 3 2 2 2" xfId="38038"/>
    <cellStyle name="RowTitles-Detail 4 6 6 3 2 3" xfId="38039"/>
    <cellStyle name="RowTitles-Detail 4 6 6 3 3" xfId="38040"/>
    <cellStyle name="RowTitles-Detail 4 6 6 3 3 2" xfId="38041"/>
    <cellStyle name="RowTitles-Detail 4 6 6 3 3 2 2" xfId="38042"/>
    <cellStyle name="RowTitles-Detail 4 6 6 3 4" xfId="38043"/>
    <cellStyle name="RowTitles-Detail 4 6 6 3 4 2" xfId="38044"/>
    <cellStyle name="RowTitles-Detail 4 6 6 3 5" xfId="38045"/>
    <cellStyle name="RowTitles-Detail 4 6 6 4" xfId="38046"/>
    <cellStyle name="RowTitles-Detail 4 6 6 4 2" xfId="38047"/>
    <cellStyle name="RowTitles-Detail 4 6 6 4 2 2" xfId="38048"/>
    <cellStyle name="RowTitles-Detail 4 6 6 4 3" xfId="38049"/>
    <cellStyle name="RowTitles-Detail 4 6 6 5" xfId="38050"/>
    <cellStyle name="RowTitles-Detail 4 6 6 5 2" xfId="38051"/>
    <cellStyle name="RowTitles-Detail 4 6 6 5 2 2" xfId="38052"/>
    <cellStyle name="RowTitles-Detail 4 6 6 6" xfId="38053"/>
    <cellStyle name="RowTitles-Detail 4 6 6 6 2" xfId="38054"/>
    <cellStyle name="RowTitles-Detail 4 6 6 7" xfId="38055"/>
    <cellStyle name="RowTitles-Detail 4 6 7" xfId="38056"/>
    <cellStyle name="RowTitles-Detail 4 6 7 2" xfId="38057"/>
    <cellStyle name="RowTitles-Detail 4 6 7 2 2" xfId="38058"/>
    <cellStyle name="RowTitles-Detail 4 6 7 2 2 2" xfId="38059"/>
    <cellStyle name="RowTitles-Detail 4 6 7 2 3" xfId="38060"/>
    <cellStyle name="RowTitles-Detail 4 6 7 3" xfId="38061"/>
    <cellStyle name="RowTitles-Detail 4 6 7 3 2" xfId="38062"/>
    <cellStyle name="RowTitles-Detail 4 6 7 3 2 2" xfId="38063"/>
    <cellStyle name="RowTitles-Detail 4 6 7 4" xfId="38064"/>
    <cellStyle name="RowTitles-Detail 4 6 7 4 2" xfId="38065"/>
    <cellStyle name="RowTitles-Detail 4 6 7 5" xfId="38066"/>
    <cellStyle name="RowTitles-Detail 4 6 8" xfId="38067"/>
    <cellStyle name="RowTitles-Detail 4 6 8 2" xfId="38068"/>
    <cellStyle name="RowTitles-Detail 4 6 9" xfId="38069"/>
    <cellStyle name="RowTitles-Detail 4 6 9 2" xfId="38070"/>
    <cellStyle name="RowTitles-Detail 4 6 9 2 2" xfId="38071"/>
    <cellStyle name="RowTitles-Detail 4 6_STUD aligned by INSTIT" xfId="38072"/>
    <cellStyle name="RowTitles-Detail 4 7" xfId="38073"/>
    <cellStyle name="RowTitles-Detail 4 7 2" xfId="38074"/>
    <cellStyle name="RowTitles-Detail 4 7 2 2" xfId="38075"/>
    <cellStyle name="RowTitles-Detail 4 7 2 2 2" xfId="38076"/>
    <cellStyle name="RowTitles-Detail 4 7 2 2 2 2" xfId="38077"/>
    <cellStyle name="RowTitles-Detail 4 7 2 2 3" xfId="38078"/>
    <cellStyle name="RowTitles-Detail 4 7 2 3" xfId="38079"/>
    <cellStyle name="RowTitles-Detail 4 7 2 3 2" xfId="38080"/>
    <cellStyle name="RowTitles-Detail 4 7 2 3 2 2" xfId="38081"/>
    <cellStyle name="RowTitles-Detail 4 7 2 4" xfId="38082"/>
    <cellStyle name="RowTitles-Detail 4 7 2 4 2" xfId="38083"/>
    <cellStyle name="RowTitles-Detail 4 7 2 5" xfId="38084"/>
    <cellStyle name="RowTitles-Detail 4 7 3" xfId="38085"/>
    <cellStyle name="RowTitles-Detail 4 7 3 2" xfId="38086"/>
    <cellStyle name="RowTitles-Detail 4 7 3 2 2" xfId="38087"/>
    <cellStyle name="RowTitles-Detail 4 7 3 2 2 2" xfId="38088"/>
    <cellStyle name="RowTitles-Detail 4 7 3 2 3" xfId="38089"/>
    <cellStyle name="RowTitles-Detail 4 7 3 3" xfId="38090"/>
    <cellStyle name="RowTitles-Detail 4 7 3 3 2" xfId="38091"/>
    <cellStyle name="RowTitles-Detail 4 7 3 3 2 2" xfId="38092"/>
    <cellStyle name="RowTitles-Detail 4 7 3 4" xfId="38093"/>
    <cellStyle name="RowTitles-Detail 4 7 3 4 2" xfId="38094"/>
    <cellStyle name="RowTitles-Detail 4 7 3 5" xfId="38095"/>
    <cellStyle name="RowTitles-Detail 4 7 4" xfId="38096"/>
    <cellStyle name="RowTitles-Detail 4 7 4 2" xfId="38097"/>
    <cellStyle name="RowTitles-Detail 4 7 5" xfId="38098"/>
    <cellStyle name="RowTitles-Detail 4 7 5 2" xfId="38099"/>
    <cellStyle name="RowTitles-Detail 4 7 5 2 2" xfId="38100"/>
    <cellStyle name="RowTitles-Detail 4 7 5 3" xfId="38101"/>
    <cellStyle name="RowTitles-Detail 4 7 6" xfId="38102"/>
    <cellStyle name="RowTitles-Detail 4 7 6 2" xfId="38103"/>
    <cellStyle name="RowTitles-Detail 4 7 6 2 2" xfId="38104"/>
    <cellStyle name="RowTitles-Detail 4 8" xfId="38105"/>
    <cellStyle name="RowTitles-Detail 4 8 2" xfId="38106"/>
    <cellStyle name="RowTitles-Detail 4 8 2 2" xfId="38107"/>
    <cellStyle name="RowTitles-Detail 4 8 2 2 2" xfId="38108"/>
    <cellStyle name="RowTitles-Detail 4 8 2 2 2 2" xfId="38109"/>
    <cellStyle name="RowTitles-Detail 4 8 2 2 3" xfId="38110"/>
    <cellStyle name="RowTitles-Detail 4 8 2 3" xfId="38111"/>
    <cellStyle name="RowTitles-Detail 4 8 2 3 2" xfId="38112"/>
    <cellStyle name="RowTitles-Detail 4 8 2 3 2 2" xfId="38113"/>
    <cellStyle name="RowTitles-Detail 4 8 2 4" xfId="38114"/>
    <cellStyle name="RowTitles-Detail 4 8 2 4 2" xfId="38115"/>
    <cellStyle name="RowTitles-Detail 4 8 2 5" xfId="38116"/>
    <cellStyle name="RowTitles-Detail 4 8 3" xfId="38117"/>
    <cellStyle name="RowTitles-Detail 4 8 3 2" xfId="38118"/>
    <cellStyle name="RowTitles-Detail 4 8 3 2 2" xfId="38119"/>
    <cellStyle name="RowTitles-Detail 4 8 3 2 2 2" xfId="38120"/>
    <cellStyle name="RowTitles-Detail 4 8 3 2 3" xfId="38121"/>
    <cellStyle name="RowTitles-Detail 4 8 3 3" xfId="38122"/>
    <cellStyle name="RowTitles-Detail 4 8 3 3 2" xfId="38123"/>
    <cellStyle name="RowTitles-Detail 4 8 3 3 2 2" xfId="38124"/>
    <cellStyle name="RowTitles-Detail 4 8 3 4" xfId="38125"/>
    <cellStyle name="RowTitles-Detail 4 8 3 4 2" xfId="38126"/>
    <cellStyle name="RowTitles-Detail 4 8 3 5" xfId="38127"/>
    <cellStyle name="RowTitles-Detail 4 8 4" xfId="38128"/>
    <cellStyle name="RowTitles-Detail 4 8 4 2" xfId="38129"/>
    <cellStyle name="RowTitles-Detail 4 8 5" xfId="38130"/>
    <cellStyle name="RowTitles-Detail 4 8 5 2" xfId="38131"/>
    <cellStyle name="RowTitles-Detail 4 8 5 2 2" xfId="38132"/>
    <cellStyle name="RowTitles-Detail 4 8 6" xfId="38133"/>
    <cellStyle name="RowTitles-Detail 4 8 6 2" xfId="38134"/>
    <cellStyle name="RowTitles-Detail 4 8 7" xfId="38135"/>
    <cellStyle name="RowTitles-Detail 4 9" xfId="38136"/>
    <cellStyle name="RowTitles-Detail 4 9 2" xfId="38137"/>
    <cellStyle name="RowTitles-Detail 4 9 2 2" xfId="38138"/>
    <cellStyle name="RowTitles-Detail 4 9 2 2 2" xfId="38139"/>
    <cellStyle name="RowTitles-Detail 4 9 2 2 2 2" xfId="38140"/>
    <cellStyle name="RowTitles-Detail 4 9 2 2 3" xfId="38141"/>
    <cellStyle name="RowTitles-Detail 4 9 2 3" xfId="38142"/>
    <cellStyle name="RowTitles-Detail 4 9 2 3 2" xfId="38143"/>
    <cellStyle name="RowTitles-Detail 4 9 2 3 2 2" xfId="38144"/>
    <cellStyle name="RowTitles-Detail 4 9 2 4" xfId="38145"/>
    <cellStyle name="RowTitles-Detail 4 9 2 4 2" xfId="38146"/>
    <cellStyle name="RowTitles-Detail 4 9 2 5" xfId="38147"/>
    <cellStyle name="RowTitles-Detail 4 9 3" xfId="38148"/>
    <cellStyle name="RowTitles-Detail 4 9 3 2" xfId="38149"/>
    <cellStyle name="RowTitles-Detail 4 9 3 2 2" xfId="38150"/>
    <cellStyle name="RowTitles-Detail 4 9 3 2 2 2" xfId="38151"/>
    <cellStyle name="RowTitles-Detail 4 9 3 2 3" xfId="38152"/>
    <cellStyle name="RowTitles-Detail 4 9 3 3" xfId="38153"/>
    <cellStyle name="RowTitles-Detail 4 9 3 3 2" xfId="38154"/>
    <cellStyle name="RowTitles-Detail 4 9 3 3 2 2" xfId="38155"/>
    <cellStyle name="RowTitles-Detail 4 9 3 4" xfId="38156"/>
    <cellStyle name="RowTitles-Detail 4 9 3 4 2" xfId="38157"/>
    <cellStyle name="RowTitles-Detail 4 9 3 5" xfId="38158"/>
    <cellStyle name="RowTitles-Detail 4 9 4" xfId="38159"/>
    <cellStyle name="RowTitles-Detail 4 9 4 2" xfId="38160"/>
    <cellStyle name="RowTitles-Detail 4 9 5" xfId="38161"/>
    <cellStyle name="RowTitles-Detail 4 9 5 2" xfId="38162"/>
    <cellStyle name="RowTitles-Detail 4 9 5 2 2" xfId="38163"/>
    <cellStyle name="RowTitles-Detail 4 9 5 3" xfId="38164"/>
    <cellStyle name="RowTitles-Detail 4 9 6" xfId="38165"/>
    <cellStyle name="RowTitles-Detail 4 9 6 2" xfId="38166"/>
    <cellStyle name="RowTitles-Detail 4 9 6 2 2" xfId="38167"/>
    <cellStyle name="RowTitles-Detail 4 9 7" xfId="38168"/>
    <cellStyle name="RowTitles-Detail 4 9 7 2" xfId="38169"/>
    <cellStyle name="RowTitles-Detail 4 9 8" xfId="38170"/>
    <cellStyle name="RowTitles-Detail 4_STUD aligned by INSTIT" xfId="38171"/>
    <cellStyle name="RowTitles-Detail 5" xfId="70"/>
    <cellStyle name="RowTitles-Detail 5 10" xfId="38172"/>
    <cellStyle name="RowTitles-Detail 5 2" xfId="38173"/>
    <cellStyle name="RowTitles-Detail 5 2 2" xfId="38174"/>
    <cellStyle name="RowTitles-Detail 5 2 2 2" xfId="38175"/>
    <cellStyle name="RowTitles-Detail 5 2 2 2 2" xfId="38176"/>
    <cellStyle name="RowTitles-Detail 5 2 2 2 2 2" xfId="38177"/>
    <cellStyle name="RowTitles-Detail 5 2 2 2 3" xfId="38178"/>
    <cellStyle name="RowTitles-Detail 5 2 2 3" xfId="38179"/>
    <cellStyle name="RowTitles-Detail 5 2 2 3 2" xfId="38180"/>
    <cellStyle name="RowTitles-Detail 5 2 2 3 2 2" xfId="38181"/>
    <cellStyle name="RowTitles-Detail 5 2 2 4" xfId="38182"/>
    <cellStyle name="RowTitles-Detail 5 2 2 4 2" xfId="38183"/>
    <cellStyle name="RowTitles-Detail 5 2 2 5" xfId="38184"/>
    <cellStyle name="RowTitles-Detail 5 2 3" xfId="38185"/>
    <cellStyle name="RowTitles-Detail 5 2 3 2" xfId="38186"/>
    <cellStyle name="RowTitles-Detail 5 2 3 2 2" xfId="38187"/>
    <cellStyle name="RowTitles-Detail 5 2 3 2 2 2" xfId="38188"/>
    <cellStyle name="RowTitles-Detail 5 2 3 2 3" xfId="38189"/>
    <cellStyle name="RowTitles-Detail 5 2 3 3" xfId="38190"/>
    <cellStyle name="RowTitles-Detail 5 2 3 3 2" xfId="38191"/>
    <cellStyle name="RowTitles-Detail 5 2 3 3 2 2" xfId="38192"/>
    <cellStyle name="RowTitles-Detail 5 2 3 4" xfId="38193"/>
    <cellStyle name="RowTitles-Detail 5 2 3 4 2" xfId="38194"/>
    <cellStyle name="RowTitles-Detail 5 2 3 5" xfId="38195"/>
    <cellStyle name="RowTitles-Detail 5 2 4" xfId="38196"/>
    <cellStyle name="RowTitles-Detail 5 2 4 2" xfId="38197"/>
    <cellStyle name="RowTitles-Detail 5 2 5" xfId="38198"/>
    <cellStyle name="RowTitles-Detail 5 2 5 2" xfId="38199"/>
    <cellStyle name="RowTitles-Detail 5 2 5 2 2" xfId="38200"/>
    <cellStyle name="RowTitles-Detail 5 3" xfId="38201"/>
    <cellStyle name="RowTitles-Detail 5 3 2" xfId="38202"/>
    <cellStyle name="RowTitles-Detail 5 3 2 2" xfId="38203"/>
    <cellStyle name="RowTitles-Detail 5 3 2 2 2" xfId="38204"/>
    <cellStyle name="RowTitles-Detail 5 3 2 2 2 2" xfId="38205"/>
    <cellStyle name="RowTitles-Detail 5 3 2 2 3" xfId="38206"/>
    <cellStyle name="RowTitles-Detail 5 3 2 3" xfId="38207"/>
    <cellStyle name="RowTitles-Detail 5 3 2 3 2" xfId="38208"/>
    <cellStyle name="RowTitles-Detail 5 3 2 3 2 2" xfId="38209"/>
    <cellStyle name="RowTitles-Detail 5 3 2 4" xfId="38210"/>
    <cellStyle name="RowTitles-Detail 5 3 2 4 2" xfId="38211"/>
    <cellStyle name="RowTitles-Detail 5 3 2 5" xfId="38212"/>
    <cellStyle name="RowTitles-Detail 5 3 3" xfId="38213"/>
    <cellStyle name="RowTitles-Detail 5 3 3 2" xfId="38214"/>
    <cellStyle name="RowTitles-Detail 5 3 3 2 2" xfId="38215"/>
    <cellStyle name="RowTitles-Detail 5 3 3 2 2 2" xfId="38216"/>
    <cellStyle name="RowTitles-Detail 5 3 3 2 3" xfId="38217"/>
    <cellStyle name="RowTitles-Detail 5 3 3 3" xfId="38218"/>
    <cellStyle name="RowTitles-Detail 5 3 3 3 2" xfId="38219"/>
    <cellStyle name="RowTitles-Detail 5 3 3 3 2 2" xfId="38220"/>
    <cellStyle name="RowTitles-Detail 5 3 3 4" xfId="38221"/>
    <cellStyle name="RowTitles-Detail 5 3 3 4 2" xfId="38222"/>
    <cellStyle name="RowTitles-Detail 5 3 3 5" xfId="38223"/>
    <cellStyle name="RowTitles-Detail 5 3 4" xfId="38224"/>
    <cellStyle name="RowTitles-Detail 5 3 4 2" xfId="38225"/>
    <cellStyle name="RowTitles-Detail 5 3 5" xfId="38226"/>
    <cellStyle name="RowTitles-Detail 5 3 5 2" xfId="38227"/>
    <cellStyle name="RowTitles-Detail 5 3 5 2 2" xfId="38228"/>
    <cellStyle name="RowTitles-Detail 5 3 5 3" xfId="38229"/>
    <cellStyle name="RowTitles-Detail 5 3 6" xfId="38230"/>
    <cellStyle name="RowTitles-Detail 5 3 6 2" xfId="38231"/>
    <cellStyle name="RowTitles-Detail 5 3 6 2 2" xfId="38232"/>
    <cellStyle name="RowTitles-Detail 5 3 7" xfId="38233"/>
    <cellStyle name="RowTitles-Detail 5 3 7 2" xfId="38234"/>
    <cellStyle name="RowTitles-Detail 5 3 8" xfId="38235"/>
    <cellStyle name="RowTitles-Detail 5 4" xfId="38236"/>
    <cellStyle name="RowTitles-Detail 5 4 2" xfId="38237"/>
    <cellStyle name="RowTitles-Detail 5 4 2 2" xfId="38238"/>
    <cellStyle name="RowTitles-Detail 5 4 2 2 2" xfId="38239"/>
    <cellStyle name="RowTitles-Detail 5 4 2 2 2 2" xfId="38240"/>
    <cellStyle name="RowTitles-Detail 5 4 2 2 3" xfId="38241"/>
    <cellStyle name="RowTitles-Detail 5 4 2 3" xfId="38242"/>
    <cellStyle name="RowTitles-Detail 5 4 2 3 2" xfId="38243"/>
    <cellStyle name="RowTitles-Detail 5 4 2 3 2 2" xfId="38244"/>
    <cellStyle name="RowTitles-Detail 5 4 2 4" xfId="38245"/>
    <cellStyle name="RowTitles-Detail 5 4 2 4 2" xfId="38246"/>
    <cellStyle name="RowTitles-Detail 5 4 2 5" xfId="38247"/>
    <cellStyle name="RowTitles-Detail 5 4 3" xfId="38248"/>
    <cellStyle name="RowTitles-Detail 5 4 3 2" xfId="38249"/>
    <cellStyle name="RowTitles-Detail 5 4 3 2 2" xfId="38250"/>
    <cellStyle name="RowTitles-Detail 5 4 3 2 2 2" xfId="38251"/>
    <cellStyle name="RowTitles-Detail 5 4 3 2 3" xfId="38252"/>
    <cellStyle name="RowTitles-Detail 5 4 3 3" xfId="38253"/>
    <cellStyle name="RowTitles-Detail 5 4 3 3 2" xfId="38254"/>
    <cellStyle name="RowTitles-Detail 5 4 3 3 2 2" xfId="38255"/>
    <cellStyle name="RowTitles-Detail 5 4 3 4" xfId="38256"/>
    <cellStyle name="RowTitles-Detail 5 4 3 4 2" xfId="38257"/>
    <cellStyle name="RowTitles-Detail 5 4 3 5" xfId="38258"/>
    <cellStyle name="RowTitles-Detail 5 4 4" xfId="38259"/>
    <cellStyle name="RowTitles-Detail 5 4 4 2" xfId="38260"/>
    <cellStyle name="RowTitles-Detail 5 4 4 2 2" xfId="38261"/>
    <cellStyle name="RowTitles-Detail 5 4 4 3" xfId="38262"/>
    <cellStyle name="RowTitles-Detail 5 4 5" xfId="38263"/>
    <cellStyle name="RowTitles-Detail 5 4 5 2" xfId="38264"/>
    <cellStyle name="RowTitles-Detail 5 4 5 2 2" xfId="38265"/>
    <cellStyle name="RowTitles-Detail 5 4 6" xfId="38266"/>
    <cellStyle name="RowTitles-Detail 5 4 6 2" xfId="38267"/>
    <cellStyle name="RowTitles-Detail 5 4 7" xfId="38268"/>
    <cellStyle name="RowTitles-Detail 5 5" xfId="38269"/>
    <cellStyle name="RowTitles-Detail 5 5 2" xfId="38270"/>
    <cellStyle name="RowTitles-Detail 5 5 2 2" xfId="38271"/>
    <cellStyle name="RowTitles-Detail 5 5 2 2 2" xfId="38272"/>
    <cellStyle name="RowTitles-Detail 5 5 2 2 2 2" xfId="38273"/>
    <cellStyle name="RowTitles-Detail 5 5 2 2 3" xfId="38274"/>
    <cellStyle name="RowTitles-Detail 5 5 2 3" xfId="38275"/>
    <cellStyle name="RowTitles-Detail 5 5 2 3 2" xfId="38276"/>
    <cellStyle name="RowTitles-Detail 5 5 2 3 2 2" xfId="38277"/>
    <cellStyle name="RowTitles-Detail 5 5 2 4" xfId="38278"/>
    <cellStyle name="RowTitles-Detail 5 5 2 4 2" xfId="38279"/>
    <cellStyle name="RowTitles-Detail 5 5 2 5" xfId="38280"/>
    <cellStyle name="RowTitles-Detail 5 5 3" xfId="38281"/>
    <cellStyle name="RowTitles-Detail 5 5 3 2" xfId="38282"/>
    <cellStyle name="RowTitles-Detail 5 5 3 2 2" xfId="38283"/>
    <cellStyle name="RowTitles-Detail 5 5 3 2 2 2" xfId="38284"/>
    <cellStyle name="RowTitles-Detail 5 5 3 2 3" xfId="38285"/>
    <cellStyle name="RowTitles-Detail 5 5 3 3" xfId="38286"/>
    <cellStyle name="RowTitles-Detail 5 5 3 3 2" xfId="38287"/>
    <cellStyle name="RowTitles-Detail 5 5 3 3 2 2" xfId="38288"/>
    <cellStyle name="RowTitles-Detail 5 5 3 4" xfId="38289"/>
    <cellStyle name="RowTitles-Detail 5 5 3 4 2" xfId="38290"/>
    <cellStyle name="RowTitles-Detail 5 5 3 5" xfId="38291"/>
    <cellStyle name="RowTitles-Detail 5 5 4" xfId="38292"/>
    <cellStyle name="RowTitles-Detail 5 5 4 2" xfId="38293"/>
    <cellStyle name="RowTitles-Detail 5 5 4 2 2" xfId="38294"/>
    <cellStyle name="RowTitles-Detail 5 5 4 3" xfId="38295"/>
    <cellStyle name="RowTitles-Detail 5 5 5" xfId="38296"/>
    <cellStyle name="RowTitles-Detail 5 5 5 2" xfId="38297"/>
    <cellStyle name="RowTitles-Detail 5 5 5 2 2" xfId="38298"/>
    <cellStyle name="RowTitles-Detail 5 5 6" xfId="38299"/>
    <cellStyle name="RowTitles-Detail 5 5 6 2" xfId="38300"/>
    <cellStyle name="RowTitles-Detail 5 5 7" xfId="38301"/>
    <cellStyle name="RowTitles-Detail 5 6" xfId="38302"/>
    <cellStyle name="RowTitles-Detail 5 6 2" xfId="38303"/>
    <cellStyle name="RowTitles-Detail 5 6 2 2" xfId="38304"/>
    <cellStyle name="RowTitles-Detail 5 6 2 2 2" xfId="38305"/>
    <cellStyle name="RowTitles-Detail 5 6 2 2 2 2" xfId="38306"/>
    <cellStyle name="RowTitles-Detail 5 6 2 2 3" xfId="38307"/>
    <cellStyle name="RowTitles-Detail 5 6 2 3" xfId="38308"/>
    <cellStyle name="RowTitles-Detail 5 6 2 3 2" xfId="38309"/>
    <cellStyle name="RowTitles-Detail 5 6 2 3 2 2" xfId="38310"/>
    <cellStyle name="RowTitles-Detail 5 6 2 4" xfId="38311"/>
    <cellStyle name="RowTitles-Detail 5 6 2 4 2" xfId="38312"/>
    <cellStyle name="RowTitles-Detail 5 6 2 5" xfId="38313"/>
    <cellStyle name="RowTitles-Detail 5 6 3" xfId="38314"/>
    <cellStyle name="RowTitles-Detail 5 6 3 2" xfId="38315"/>
    <cellStyle name="RowTitles-Detail 5 6 3 2 2" xfId="38316"/>
    <cellStyle name="RowTitles-Detail 5 6 3 2 2 2" xfId="38317"/>
    <cellStyle name="RowTitles-Detail 5 6 3 2 3" xfId="38318"/>
    <cellStyle name="RowTitles-Detail 5 6 3 3" xfId="38319"/>
    <cellStyle name="RowTitles-Detail 5 6 3 3 2" xfId="38320"/>
    <cellStyle name="RowTitles-Detail 5 6 3 3 2 2" xfId="38321"/>
    <cellStyle name="RowTitles-Detail 5 6 3 4" xfId="38322"/>
    <cellStyle name="RowTitles-Detail 5 6 3 4 2" xfId="38323"/>
    <cellStyle name="RowTitles-Detail 5 6 3 5" xfId="38324"/>
    <cellStyle name="RowTitles-Detail 5 6 4" xfId="38325"/>
    <cellStyle name="RowTitles-Detail 5 6 4 2" xfId="38326"/>
    <cellStyle name="RowTitles-Detail 5 6 4 2 2" xfId="38327"/>
    <cellStyle name="RowTitles-Detail 5 6 4 3" xfId="38328"/>
    <cellStyle name="RowTitles-Detail 5 6 5" xfId="38329"/>
    <cellStyle name="RowTitles-Detail 5 6 5 2" xfId="38330"/>
    <cellStyle name="RowTitles-Detail 5 6 5 2 2" xfId="38331"/>
    <cellStyle name="RowTitles-Detail 5 6 6" xfId="38332"/>
    <cellStyle name="RowTitles-Detail 5 6 6 2" xfId="38333"/>
    <cellStyle name="RowTitles-Detail 5 6 7" xfId="38334"/>
    <cellStyle name="RowTitles-Detail 5 7" xfId="38335"/>
    <cellStyle name="RowTitles-Detail 5 7 2" xfId="38336"/>
    <cellStyle name="RowTitles-Detail 5 7 2 2" xfId="38337"/>
    <cellStyle name="RowTitles-Detail 5 7 2 2 2" xfId="38338"/>
    <cellStyle name="RowTitles-Detail 5 7 2 3" xfId="38339"/>
    <cellStyle name="RowTitles-Detail 5 7 3" xfId="38340"/>
    <cellStyle name="RowTitles-Detail 5 7 3 2" xfId="38341"/>
    <cellStyle name="RowTitles-Detail 5 7 3 2 2" xfId="38342"/>
    <cellStyle name="RowTitles-Detail 5 7 4" xfId="38343"/>
    <cellStyle name="RowTitles-Detail 5 7 4 2" xfId="38344"/>
    <cellStyle name="RowTitles-Detail 5 7 5" xfId="38345"/>
    <cellStyle name="RowTitles-Detail 5 8" xfId="38346"/>
    <cellStyle name="RowTitles-Detail 5 8 2" xfId="38347"/>
    <cellStyle name="RowTitles-Detail 5 9" xfId="38348"/>
    <cellStyle name="RowTitles-Detail 5 9 2" xfId="38349"/>
    <cellStyle name="RowTitles-Detail 5 9 2 2" xfId="38350"/>
    <cellStyle name="RowTitles-Detail 5_STUD aligned by INSTIT" xfId="38351"/>
    <cellStyle name="RowTitles-Detail 6" xfId="38352"/>
    <cellStyle name="RowTitles-Detail 6 2" xfId="38353"/>
    <cellStyle name="RowTitles-Detail 6 2 2" xfId="38354"/>
    <cellStyle name="RowTitles-Detail 6 2 2 2" xfId="38355"/>
    <cellStyle name="RowTitles-Detail 6 2 2 2 2" xfId="38356"/>
    <cellStyle name="RowTitles-Detail 6 2 2 2 2 2" xfId="38357"/>
    <cellStyle name="RowTitles-Detail 6 2 2 2 3" xfId="38358"/>
    <cellStyle name="RowTitles-Detail 6 2 2 3" xfId="38359"/>
    <cellStyle name="RowTitles-Detail 6 2 2 3 2" xfId="38360"/>
    <cellStyle name="RowTitles-Detail 6 2 2 3 2 2" xfId="38361"/>
    <cellStyle name="RowTitles-Detail 6 2 2 4" xfId="38362"/>
    <cellStyle name="RowTitles-Detail 6 2 2 4 2" xfId="38363"/>
    <cellStyle name="RowTitles-Detail 6 2 2 5" xfId="38364"/>
    <cellStyle name="RowTitles-Detail 6 2 3" xfId="38365"/>
    <cellStyle name="RowTitles-Detail 6 2 3 2" xfId="38366"/>
    <cellStyle name="RowTitles-Detail 6 2 3 2 2" xfId="38367"/>
    <cellStyle name="RowTitles-Detail 6 2 3 2 2 2" xfId="38368"/>
    <cellStyle name="RowTitles-Detail 6 2 3 2 3" xfId="38369"/>
    <cellStyle name="RowTitles-Detail 6 2 3 3" xfId="38370"/>
    <cellStyle name="RowTitles-Detail 6 2 3 3 2" xfId="38371"/>
    <cellStyle name="RowTitles-Detail 6 2 3 3 2 2" xfId="38372"/>
    <cellStyle name="RowTitles-Detail 6 2 3 4" xfId="38373"/>
    <cellStyle name="RowTitles-Detail 6 2 3 4 2" xfId="38374"/>
    <cellStyle name="RowTitles-Detail 6 2 3 5" xfId="38375"/>
    <cellStyle name="RowTitles-Detail 6 2 4" xfId="38376"/>
    <cellStyle name="RowTitles-Detail 6 2 4 2" xfId="38377"/>
    <cellStyle name="RowTitles-Detail 6 2 5" xfId="38378"/>
    <cellStyle name="RowTitles-Detail 6 2 5 2" xfId="38379"/>
    <cellStyle name="RowTitles-Detail 6 2 5 2 2" xfId="38380"/>
    <cellStyle name="RowTitles-Detail 6 2 5 3" xfId="38381"/>
    <cellStyle name="RowTitles-Detail 6 2 6" xfId="38382"/>
    <cellStyle name="RowTitles-Detail 6 2 6 2" xfId="38383"/>
    <cellStyle name="RowTitles-Detail 6 2 6 2 2" xfId="38384"/>
    <cellStyle name="RowTitles-Detail 6 2 7" xfId="38385"/>
    <cellStyle name="RowTitles-Detail 6 2 7 2" xfId="38386"/>
    <cellStyle name="RowTitles-Detail 6 2 8" xfId="38387"/>
    <cellStyle name="RowTitles-Detail 6 3" xfId="38388"/>
    <cellStyle name="RowTitles-Detail 6 3 2" xfId="38389"/>
    <cellStyle name="RowTitles-Detail 6 3 2 2" xfId="38390"/>
    <cellStyle name="RowTitles-Detail 6 3 2 2 2" xfId="38391"/>
    <cellStyle name="RowTitles-Detail 6 3 2 2 2 2" xfId="38392"/>
    <cellStyle name="RowTitles-Detail 6 3 2 2 3" xfId="38393"/>
    <cellStyle name="RowTitles-Detail 6 3 2 3" xfId="38394"/>
    <cellStyle name="RowTitles-Detail 6 3 2 3 2" xfId="38395"/>
    <cellStyle name="RowTitles-Detail 6 3 2 3 2 2" xfId="38396"/>
    <cellStyle name="RowTitles-Detail 6 3 2 4" xfId="38397"/>
    <cellStyle name="RowTitles-Detail 6 3 2 4 2" xfId="38398"/>
    <cellStyle name="RowTitles-Detail 6 3 2 5" xfId="38399"/>
    <cellStyle name="RowTitles-Detail 6 3 3" xfId="38400"/>
    <cellStyle name="RowTitles-Detail 6 3 3 2" xfId="38401"/>
    <cellStyle name="RowTitles-Detail 6 3 3 2 2" xfId="38402"/>
    <cellStyle name="RowTitles-Detail 6 3 3 2 2 2" xfId="38403"/>
    <cellStyle name="RowTitles-Detail 6 3 3 2 3" xfId="38404"/>
    <cellStyle name="RowTitles-Detail 6 3 3 3" xfId="38405"/>
    <cellStyle name="RowTitles-Detail 6 3 3 3 2" xfId="38406"/>
    <cellStyle name="RowTitles-Detail 6 3 3 3 2 2" xfId="38407"/>
    <cellStyle name="RowTitles-Detail 6 3 3 4" xfId="38408"/>
    <cellStyle name="RowTitles-Detail 6 3 3 4 2" xfId="38409"/>
    <cellStyle name="RowTitles-Detail 6 3 3 5" xfId="38410"/>
    <cellStyle name="RowTitles-Detail 6 3 4" xfId="38411"/>
    <cellStyle name="RowTitles-Detail 6 3 4 2" xfId="38412"/>
    <cellStyle name="RowTitles-Detail 6 3 5" xfId="38413"/>
    <cellStyle name="RowTitles-Detail 6 3 5 2" xfId="38414"/>
    <cellStyle name="RowTitles-Detail 6 3 5 2 2" xfId="38415"/>
    <cellStyle name="RowTitles-Detail 6 4" xfId="38416"/>
    <cellStyle name="RowTitles-Detail 6 4 2" xfId="38417"/>
    <cellStyle name="RowTitles-Detail 6 4 2 2" xfId="38418"/>
    <cellStyle name="RowTitles-Detail 6 4 2 2 2" xfId="38419"/>
    <cellStyle name="RowTitles-Detail 6 4 2 2 2 2" xfId="38420"/>
    <cellStyle name="RowTitles-Detail 6 4 2 2 3" xfId="38421"/>
    <cellStyle name="RowTitles-Detail 6 4 2 3" xfId="38422"/>
    <cellStyle name="RowTitles-Detail 6 4 2 3 2" xfId="38423"/>
    <cellStyle name="RowTitles-Detail 6 4 2 3 2 2" xfId="38424"/>
    <cellStyle name="RowTitles-Detail 6 4 2 4" xfId="38425"/>
    <cellStyle name="RowTitles-Detail 6 4 2 4 2" xfId="38426"/>
    <cellStyle name="RowTitles-Detail 6 4 2 5" xfId="38427"/>
    <cellStyle name="RowTitles-Detail 6 4 3" xfId="38428"/>
    <cellStyle name="RowTitles-Detail 6 4 3 2" xfId="38429"/>
    <cellStyle name="RowTitles-Detail 6 4 3 2 2" xfId="38430"/>
    <cellStyle name="RowTitles-Detail 6 4 3 2 2 2" xfId="38431"/>
    <cellStyle name="RowTitles-Detail 6 4 3 2 3" xfId="38432"/>
    <cellStyle name="RowTitles-Detail 6 4 3 3" xfId="38433"/>
    <cellStyle name="RowTitles-Detail 6 4 3 3 2" xfId="38434"/>
    <cellStyle name="RowTitles-Detail 6 4 3 3 2 2" xfId="38435"/>
    <cellStyle name="RowTitles-Detail 6 4 3 4" xfId="38436"/>
    <cellStyle name="RowTitles-Detail 6 4 3 4 2" xfId="38437"/>
    <cellStyle name="RowTitles-Detail 6 4 3 5" xfId="38438"/>
    <cellStyle name="RowTitles-Detail 6 4 4" xfId="38439"/>
    <cellStyle name="RowTitles-Detail 6 4 4 2" xfId="38440"/>
    <cellStyle name="RowTitles-Detail 6 4 4 2 2" xfId="38441"/>
    <cellStyle name="RowTitles-Detail 6 4 4 3" xfId="38442"/>
    <cellStyle name="RowTitles-Detail 6 4 5" xfId="38443"/>
    <cellStyle name="RowTitles-Detail 6 4 5 2" xfId="38444"/>
    <cellStyle name="RowTitles-Detail 6 4 5 2 2" xfId="38445"/>
    <cellStyle name="RowTitles-Detail 6 4 6" xfId="38446"/>
    <cellStyle name="RowTitles-Detail 6 4 6 2" xfId="38447"/>
    <cellStyle name="RowTitles-Detail 6 4 7" xfId="38448"/>
    <cellStyle name="RowTitles-Detail 6 5" xfId="38449"/>
    <cellStyle name="RowTitles-Detail 6 5 2" xfId="38450"/>
    <cellStyle name="RowTitles-Detail 6 5 2 2" xfId="38451"/>
    <cellStyle name="RowTitles-Detail 6 5 2 2 2" xfId="38452"/>
    <cellStyle name="RowTitles-Detail 6 5 2 2 2 2" xfId="38453"/>
    <cellStyle name="RowTitles-Detail 6 5 2 2 3" xfId="38454"/>
    <cellStyle name="RowTitles-Detail 6 5 2 3" xfId="38455"/>
    <cellStyle name="RowTitles-Detail 6 5 2 3 2" xfId="38456"/>
    <cellStyle name="RowTitles-Detail 6 5 2 3 2 2" xfId="38457"/>
    <cellStyle name="RowTitles-Detail 6 5 2 4" xfId="38458"/>
    <cellStyle name="RowTitles-Detail 6 5 2 4 2" xfId="38459"/>
    <cellStyle name="RowTitles-Detail 6 5 2 5" xfId="38460"/>
    <cellStyle name="RowTitles-Detail 6 5 3" xfId="38461"/>
    <cellStyle name="RowTitles-Detail 6 5 3 2" xfId="38462"/>
    <cellStyle name="RowTitles-Detail 6 5 3 2 2" xfId="38463"/>
    <cellStyle name="RowTitles-Detail 6 5 3 2 2 2" xfId="38464"/>
    <cellStyle name="RowTitles-Detail 6 5 3 2 3" xfId="38465"/>
    <cellStyle name="RowTitles-Detail 6 5 3 3" xfId="38466"/>
    <cellStyle name="RowTitles-Detail 6 5 3 3 2" xfId="38467"/>
    <cellStyle name="RowTitles-Detail 6 5 3 3 2 2" xfId="38468"/>
    <cellStyle name="RowTitles-Detail 6 5 3 4" xfId="38469"/>
    <cellStyle name="RowTitles-Detail 6 5 3 4 2" xfId="38470"/>
    <cellStyle name="RowTitles-Detail 6 5 3 5" xfId="38471"/>
    <cellStyle name="RowTitles-Detail 6 5 4" xfId="38472"/>
    <cellStyle name="RowTitles-Detail 6 5 4 2" xfId="38473"/>
    <cellStyle name="RowTitles-Detail 6 5 4 2 2" xfId="38474"/>
    <cellStyle name="RowTitles-Detail 6 5 4 3" xfId="38475"/>
    <cellStyle name="RowTitles-Detail 6 5 5" xfId="38476"/>
    <cellStyle name="RowTitles-Detail 6 5 5 2" xfId="38477"/>
    <cellStyle name="RowTitles-Detail 6 5 5 2 2" xfId="38478"/>
    <cellStyle name="RowTitles-Detail 6 5 6" xfId="38479"/>
    <cellStyle name="RowTitles-Detail 6 5 6 2" xfId="38480"/>
    <cellStyle name="RowTitles-Detail 6 5 7" xfId="38481"/>
    <cellStyle name="RowTitles-Detail 6 6" xfId="38482"/>
    <cellStyle name="RowTitles-Detail 6 6 2" xfId="38483"/>
    <cellStyle name="RowTitles-Detail 6 6 2 2" xfId="38484"/>
    <cellStyle name="RowTitles-Detail 6 6 2 2 2" xfId="38485"/>
    <cellStyle name="RowTitles-Detail 6 6 2 2 2 2" xfId="38486"/>
    <cellStyle name="RowTitles-Detail 6 6 2 2 3" xfId="38487"/>
    <cellStyle name="RowTitles-Detail 6 6 2 3" xfId="38488"/>
    <cellStyle name="RowTitles-Detail 6 6 2 3 2" xfId="38489"/>
    <cellStyle name="RowTitles-Detail 6 6 2 3 2 2" xfId="38490"/>
    <cellStyle name="RowTitles-Detail 6 6 2 4" xfId="38491"/>
    <cellStyle name="RowTitles-Detail 6 6 2 4 2" xfId="38492"/>
    <cellStyle name="RowTitles-Detail 6 6 2 5" xfId="38493"/>
    <cellStyle name="RowTitles-Detail 6 6 3" xfId="38494"/>
    <cellStyle name="RowTitles-Detail 6 6 3 2" xfId="38495"/>
    <cellStyle name="RowTitles-Detail 6 6 3 2 2" xfId="38496"/>
    <cellStyle name="RowTitles-Detail 6 6 3 2 2 2" xfId="38497"/>
    <cellStyle name="RowTitles-Detail 6 6 3 2 3" xfId="38498"/>
    <cellStyle name="RowTitles-Detail 6 6 3 3" xfId="38499"/>
    <cellStyle name="RowTitles-Detail 6 6 3 3 2" xfId="38500"/>
    <cellStyle name="RowTitles-Detail 6 6 3 3 2 2" xfId="38501"/>
    <cellStyle name="RowTitles-Detail 6 6 3 4" xfId="38502"/>
    <cellStyle name="RowTitles-Detail 6 6 3 4 2" xfId="38503"/>
    <cellStyle name="RowTitles-Detail 6 6 3 5" xfId="38504"/>
    <cellStyle name="RowTitles-Detail 6 6 4" xfId="38505"/>
    <cellStyle name="RowTitles-Detail 6 6 4 2" xfId="38506"/>
    <cellStyle name="RowTitles-Detail 6 6 4 2 2" xfId="38507"/>
    <cellStyle name="RowTitles-Detail 6 6 4 3" xfId="38508"/>
    <cellStyle name="RowTitles-Detail 6 6 5" xfId="38509"/>
    <cellStyle name="RowTitles-Detail 6 6 5 2" xfId="38510"/>
    <cellStyle name="RowTitles-Detail 6 6 5 2 2" xfId="38511"/>
    <cellStyle name="RowTitles-Detail 6 6 6" xfId="38512"/>
    <cellStyle name="RowTitles-Detail 6 6 6 2" xfId="38513"/>
    <cellStyle name="RowTitles-Detail 6 6 7" xfId="38514"/>
    <cellStyle name="RowTitles-Detail 6 7" xfId="38515"/>
    <cellStyle name="RowTitles-Detail 6 7 2" xfId="38516"/>
    <cellStyle name="RowTitles-Detail 6 7 2 2" xfId="38517"/>
    <cellStyle name="RowTitles-Detail 6 7 2 2 2" xfId="38518"/>
    <cellStyle name="RowTitles-Detail 6 7 2 3" xfId="38519"/>
    <cellStyle name="RowTitles-Detail 6 7 3" xfId="38520"/>
    <cellStyle name="RowTitles-Detail 6 7 3 2" xfId="38521"/>
    <cellStyle name="RowTitles-Detail 6 7 3 2 2" xfId="38522"/>
    <cellStyle name="RowTitles-Detail 6 7 4" xfId="38523"/>
    <cellStyle name="RowTitles-Detail 6 7 4 2" xfId="38524"/>
    <cellStyle name="RowTitles-Detail 6 7 5" xfId="38525"/>
    <cellStyle name="RowTitles-Detail 6 8" xfId="38526"/>
    <cellStyle name="RowTitles-Detail 6 8 2" xfId="38527"/>
    <cellStyle name="RowTitles-Detail 6 8 2 2" xfId="38528"/>
    <cellStyle name="RowTitles-Detail 6 8 2 2 2" xfId="38529"/>
    <cellStyle name="RowTitles-Detail 6 8 2 3" xfId="38530"/>
    <cellStyle name="RowTitles-Detail 6 8 3" xfId="38531"/>
    <cellStyle name="RowTitles-Detail 6 8 3 2" xfId="38532"/>
    <cellStyle name="RowTitles-Detail 6 8 3 2 2" xfId="38533"/>
    <cellStyle name="RowTitles-Detail 6 8 4" xfId="38534"/>
    <cellStyle name="RowTitles-Detail 6 8 4 2" xfId="38535"/>
    <cellStyle name="RowTitles-Detail 6 8 5" xfId="38536"/>
    <cellStyle name="RowTitles-Detail 6 9" xfId="38537"/>
    <cellStyle name="RowTitles-Detail 6 9 2" xfId="38538"/>
    <cellStyle name="RowTitles-Detail 6 9 2 2" xfId="38539"/>
    <cellStyle name="RowTitles-Detail 6_STUD aligned by INSTIT" xfId="38540"/>
    <cellStyle name="RowTitles-Detail 7" xfId="38541"/>
    <cellStyle name="RowTitles-Detail 7 2" xfId="38542"/>
    <cellStyle name="RowTitles-Detail 7 2 2" xfId="38543"/>
    <cellStyle name="RowTitles-Detail 7 2 2 2" xfId="38544"/>
    <cellStyle name="RowTitles-Detail 7 2 2 2 2" xfId="38545"/>
    <cellStyle name="RowTitles-Detail 7 2 2 2 2 2" xfId="38546"/>
    <cellStyle name="RowTitles-Detail 7 2 2 2 3" xfId="38547"/>
    <cellStyle name="RowTitles-Detail 7 2 2 3" xfId="38548"/>
    <cellStyle name="RowTitles-Detail 7 2 2 3 2" xfId="38549"/>
    <cellStyle name="RowTitles-Detail 7 2 2 3 2 2" xfId="38550"/>
    <cellStyle name="RowTitles-Detail 7 2 2 4" xfId="38551"/>
    <cellStyle name="RowTitles-Detail 7 2 2 4 2" xfId="38552"/>
    <cellStyle name="RowTitles-Detail 7 2 2 5" xfId="38553"/>
    <cellStyle name="RowTitles-Detail 7 2 3" xfId="38554"/>
    <cellStyle name="RowTitles-Detail 7 2 3 2" xfId="38555"/>
    <cellStyle name="RowTitles-Detail 7 2 3 2 2" xfId="38556"/>
    <cellStyle name="RowTitles-Detail 7 2 3 2 2 2" xfId="38557"/>
    <cellStyle name="RowTitles-Detail 7 2 3 2 3" xfId="38558"/>
    <cellStyle name="RowTitles-Detail 7 2 3 3" xfId="38559"/>
    <cellStyle name="RowTitles-Detail 7 2 3 3 2" xfId="38560"/>
    <cellStyle name="RowTitles-Detail 7 2 3 3 2 2" xfId="38561"/>
    <cellStyle name="RowTitles-Detail 7 2 3 4" xfId="38562"/>
    <cellStyle name="RowTitles-Detail 7 2 3 4 2" xfId="38563"/>
    <cellStyle name="RowTitles-Detail 7 2 3 5" xfId="38564"/>
    <cellStyle name="RowTitles-Detail 7 2 4" xfId="38565"/>
    <cellStyle name="RowTitles-Detail 7 2 4 2" xfId="38566"/>
    <cellStyle name="RowTitles-Detail 7 2 5" xfId="38567"/>
    <cellStyle name="RowTitles-Detail 7 2 5 2" xfId="38568"/>
    <cellStyle name="RowTitles-Detail 7 2 5 2 2" xfId="38569"/>
    <cellStyle name="RowTitles-Detail 7 2 6" xfId="38570"/>
    <cellStyle name="RowTitles-Detail 7 2 6 2" xfId="38571"/>
    <cellStyle name="RowTitles-Detail 7 2 7" xfId="38572"/>
    <cellStyle name="RowTitles-Detail 7 3" xfId="38573"/>
    <cellStyle name="RowTitles-Detail 7 3 2" xfId="38574"/>
    <cellStyle name="RowTitles-Detail 7 3 2 2" xfId="38575"/>
    <cellStyle name="RowTitles-Detail 7 3 2 2 2" xfId="38576"/>
    <cellStyle name="RowTitles-Detail 7 3 2 2 2 2" xfId="38577"/>
    <cellStyle name="RowTitles-Detail 7 3 2 2 3" xfId="38578"/>
    <cellStyle name="RowTitles-Detail 7 3 2 3" xfId="38579"/>
    <cellStyle name="RowTitles-Detail 7 3 2 3 2" xfId="38580"/>
    <cellStyle name="RowTitles-Detail 7 3 2 3 2 2" xfId="38581"/>
    <cellStyle name="RowTitles-Detail 7 3 2 4" xfId="38582"/>
    <cellStyle name="RowTitles-Detail 7 3 2 4 2" xfId="38583"/>
    <cellStyle name="RowTitles-Detail 7 3 2 5" xfId="38584"/>
    <cellStyle name="RowTitles-Detail 7 3 3" xfId="38585"/>
    <cellStyle name="RowTitles-Detail 7 3 3 2" xfId="38586"/>
    <cellStyle name="RowTitles-Detail 7 3 3 2 2" xfId="38587"/>
    <cellStyle name="RowTitles-Detail 7 3 3 2 2 2" xfId="38588"/>
    <cellStyle name="RowTitles-Detail 7 3 3 2 3" xfId="38589"/>
    <cellStyle name="RowTitles-Detail 7 3 3 3" xfId="38590"/>
    <cellStyle name="RowTitles-Detail 7 3 3 3 2" xfId="38591"/>
    <cellStyle name="RowTitles-Detail 7 3 3 3 2 2" xfId="38592"/>
    <cellStyle name="RowTitles-Detail 7 3 3 4" xfId="38593"/>
    <cellStyle name="RowTitles-Detail 7 3 3 4 2" xfId="38594"/>
    <cellStyle name="RowTitles-Detail 7 3 3 5" xfId="38595"/>
    <cellStyle name="RowTitles-Detail 7 3 4" xfId="38596"/>
    <cellStyle name="RowTitles-Detail 7 3 4 2" xfId="38597"/>
    <cellStyle name="RowTitles-Detail 7 3 4 2 2" xfId="38598"/>
    <cellStyle name="RowTitles-Detail 7 3 4 3" xfId="38599"/>
    <cellStyle name="RowTitles-Detail 7 3 5" xfId="38600"/>
    <cellStyle name="RowTitles-Detail 7 3 5 2" xfId="38601"/>
    <cellStyle name="RowTitles-Detail 7 3 5 2 2" xfId="38602"/>
    <cellStyle name="RowTitles-Detail 7 4" xfId="38603"/>
    <cellStyle name="RowTitles-Detail 7 4 2" xfId="38604"/>
    <cellStyle name="RowTitles-Detail 7 4 2 2" xfId="38605"/>
    <cellStyle name="RowTitles-Detail 7 4 2 2 2" xfId="38606"/>
    <cellStyle name="RowTitles-Detail 7 4 2 2 2 2" xfId="38607"/>
    <cellStyle name="RowTitles-Detail 7 4 2 2 3" xfId="38608"/>
    <cellStyle name="RowTitles-Detail 7 4 2 3" xfId="38609"/>
    <cellStyle name="RowTitles-Detail 7 4 2 3 2" xfId="38610"/>
    <cellStyle name="RowTitles-Detail 7 4 2 3 2 2" xfId="38611"/>
    <cellStyle name="RowTitles-Detail 7 4 2 4" xfId="38612"/>
    <cellStyle name="RowTitles-Detail 7 4 2 4 2" xfId="38613"/>
    <cellStyle name="RowTitles-Detail 7 4 2 5" xfId="38614"/>
    <cellStyle name="RowTitles-Detail 7 4 3" xfId="38615"/>
    <cellStyle name="RowTitles-Detail 7 4 3 2" xfId="38616"/>
    <cellStyle name="RowTitles-Detail 7 4 3 2 2" xfId="38617"/>
    <cellStyle name="RowTitles-Detail 7 4 3 2 2 2" xfId="38618"/>
    <cellStyle name="RowTitles-Detail 7 4 3 2 3" xfId="38619"/>
    <cellStyle name="RowTitles-Detail 7 4 3 3" xfId="38620"/>
    <cellStyle name="RowTitles-Detail 7 4 3 3 2" xfId="38621"/>
    <cellStyle name="RowTitles-Detail 7 4 3 3 2 2" xfId="38622"/>
    <cellStyle name="RowTitles-Detail 7 4 3 4" xfId="38623"/>
    <cellStyle name="RowTitles-Detail 7 4 3 4 2" xfId="38624"/>
    <cellStyle name="RowTitles-Detail 7 4 3 5" xfId="38625"/>
    <cellStyle name="RowTitles-Detail 7 4 4" xfId="38626"/>
    <cellStyle name="RowTitles-Detail 7 4 4 2" xfId="38627"/>
    <cellStyle name="RowTitles-Detail 7 4 4 2 2" xfId="38628"/>
    <cellStyle name="RowTitles-Detail 7 4 4 3" xfId="38629"/>
    <cellStyle name="RowTitles-Detail 7 4 5" xfId="38630"/>
    <cellStyle name="RowTitles-Detail 7 4 5 2" xfId="38631"/>
    <cellStyle name="RowTitles-Detail 7 4 5 2 2" xfId="38632"/>
    <cellStyle name="RowTitles-Detail 7 4 6" xfId="38633"/>
    <cellStyle name="RowTitles-Detail 7 4 6 2" xfId="38634"/>
    <cellStyle name="RowTitles-Detail 7 4 7" xfId="38635"/>
    <cellStyle name="RowTitles-Detail 7 5" xfId="38636"/>
    <cellStyle name="RowTitles-Detail 7 5 2" xfId="38637"/>
    <cellStyle name="RowTitles-Detail 7 5 2 2" xfId="38638"/>
    <cellStyle name="RowTitles-Detail 7 5 2 2 2" xfId="38639"/>
    <cellStyle name="RowTitles-Detail 7 5 2 2 2 2" xfId="38640"/>
    <cellStyle name="RowTitles-Detail 7 5 2 2 3" xfId="38641"/>
    <cellStyle name="RowTitles-Detail 7 5 2 3" xfId="38642"/>
    <cellStyle name="RowTitles-Detail 7 5 2 3 2" xfId="38643"/>
    <cellStyle name="RowTitles-Detail 7 5 2 3 2 2" xfId="38644"/>
    <cellStyle name="RowTitles-Detail 7 5 2 4" xfId="38645"/>
    <cellStyle name="RowTitles-Detail 7 5 2 4 2" xfId="38646"/>
    <cellStyle name="RowTitles-Detail 7 5 2 5" xfId="38647"/>
    <cellStyle name="RowTitles-Detail 7 5 3" xfId="38648"/>
    <cellStyle name="RowTitles-Detail 7 5 3 2" xfId="38649"/>
    <cellStyle name="RowTitles-Detail 7 5 3 2 2" xfId="38650"/>
    <cellStyle name="RowTitles-Detail 7 5 3 2 2 2" xfId="38651"/>
    <cellStyle name="RowTitles-Detail 7 5 3 2 3" xfId="38652"/>
    <cellStyle name="RowTitles-Detail 7 5 3 3" xfId="38653"/>
    <cellStyle name="RowTitles-Detail 7 5 3 3 2" xfId="38654"/>
    <cellStyle name="RowTitles-Detail 7 5 3 3 2 2" xfId="38655"/>
    <cellStyle name="RowTitles-Detail 7 5 3 4" xfId="38656"/>
    <cellStyle name="RowTitles-Detail 7 5 3 4 2" xfId="38657"/>
    <cellStyle name="RowTitles-Detail 7 5 3 5" xfId="38658"/>
    <cellStyle name="RowTitles-Detail 7 5 4" xfId="38659"/>
    <cellStyle name="RowTitles-Detail 7 5 4 2" xfId="38660"/>
    <cellStyle name="RowTitles-Detail 7 5 4 2 2" xfId="38661"/>
    <cellStyle name="RowTitles-Detail 7 5 4 3" xfId="38662"/>
    <cellStyle name="RowTitles-Detail 7 5 5" xfId="38663"/>
    <cellStyle name="RowTitles-Detail 7 5 5 2" xfId="38664"/>
    <cellStyle name="RowTitles-Detail 7 5 5 2 2" xfId="38665"/>
    <cellStyle name="RowTitles-Detail 7 5 6" xfId="38666"/>
    <cellStyle name="RowTitles-Detail 7 5 6 2" xfId="38667"/>
    <cellStyle name="RowTitles-Detail 7 5 7" xfId="38668"/>
    <cellStyle name="RowTitles-Detail 7 6" xfId="38669"/>
    <cellStyle name="RowTitles-Detail 7 6 2" xfId="38670"/>
    <cellStyle name="RowTitles-Detail 7 6 2 2" xfId="38671"/>
    <cellStyle name="RowTitles-Detail 7 6 2 2 2" xfId="38672"/>
    <cellStyle name="RowTitles-Detail 7 6 2 2 2 2" xfId="38673"/>
    <cellStyle name="RowTitles-Detail 7 6 2 2 3" xfId="38674"/>
    <cellStyle name="RowTitles-Detail 7 6 2 3" xfId="38675"/>
    <cellStyle name="RowTitles-Detail 7 6 2 3 2" xfId="38676"/>
    <cellStyle name="RowTitles-Detail 7 6 2 3 2 2" xfId="38677"/>
    <cellStyle name="RowTitles-Detail 7 6 2 4" xfId="38678"/>
    <cellStyle name="RowTitles-Detail 7 6 2 4 2" xfId="38679"/>
    <cellStyle name="RowTitles-Detail 7 6 2 5" xfId="38680"/>
    <cellStyle name="RowTitles-Detail 7 6 3" xfId="38681"/>
    <cellStyle name="RowTitles-Detail 7 6 3 2" xfId="38682"/>
    <cellStyle name="RowTitles-Detail 7 6 3 2 2" xfId="38683"/>
    <cellStyle name="RowTitles-Detail 7 6 3 2 2 2" xfId="38684"/>
    <cellStyle name="RowTitles-Detail 7 6 3 2 3" xfId="38685"/>
    <cellStyle name="RowTitles-Detail 7 6 3 3" xfId="38686"/>
    <cellStyle name="RowTitles-Detail 7 6 3 3 2" xfId="38687"/>
    <cellStyle name="RowTitles-Detail 7 6 3 3 2 2" xfId="38688"/>
    <cellStyle name="RowTitles-Detail 7 6 3 4" xfId="38689"/>
    <cellStyle name="RowTitles-Detail 7 6 3 4 2" xfId="38690"/>
    <cellStyle name="RowTitles-Detail 7 6 3 5" xfId="38691"/>
    <cellStyle name="RowTitles-Detail 7 6 4" xfId="38692"/>
    <cellStyle name="RowTitles-Detail 7 6 4 2" xfId="38693"/>
    <cellStyle name="RowTitles-Detail 7 6 4 2 2" xfId="38694"/>
    <cellStyle name="RowTitles-Detail 7 6 4 3" xfId="38695"/>
    <cellStyle name="RowTitles-Detail 7 6 5" xfId="38696"/>
    <cellStyle name="RowTitles-Detail 7 6 5 2" xfId="38697"/>
    <cellStyle name="RowTitles-Detail 7 6 5 2 2" xfId="38698"/>
    <cellStyle name="RowTitles-Detail 7 6 6" xfId="38699"/>
    <cellStyle name="RowTitles-Detail 7 6 6 2" xfId="38700"/>
    <cellStyle name="RowTitles-Detail 7 6 7" xfId="38701"/>
    <cellStyle name="RowTitles-Detail 7 7" xfId="38702"/>
    <cellStyle name="RowTitles-Detail 7 7 2" xfId="38703"/>
    <cellStyle name="RowTitles-Detail 7 7 2 2" xfId="38704"/>
    <cellStyle name="RowTitles-Detail 7 7 2 2 2" xfId="38705"/>
    <cellStyle name="RowTitles-Detail 7 7 2 3" xfId="38706"/>
    <cellStyle name="RowTitles-Detail 7 7 3" xfId="38707"/>
    <cellStyle name="RowTitles-Detail 7 7 3 2" xfId="38708"/>
    <cellStyle name="RowTitles-Detail 7 7 3 2 2" xfId="38709"/>
    <cellStyle name="RowTitles-Detail 7 7 4" xfId="38710"/>
    <cellStyle name="RowTitles-Detail 7 7 4 2" xfId="38711"/>
    <cellStyle name="RowTitles-Detail 7 7 5" xfId="38712"/>
    <cellStyle name="RowTitles-Detail 7 8" xfId="38713"/>
    <cellStyle name="RowTitles-Detail 7 8 2" xfId="38714"/>
    <cellStyle name="RowTitles-Detail 7 8 2 2" xfId="38715"/>
    <cellStyle name="RowTitles-Detail 7 8 2 2 2" xfId="38716"/>
    <cellStyle name="RowTitles-Detail 7 8 2 3" xfId="38717"/>
    <cellStyle name="RowTitles-Detail 7 8 3" xfId="38718"/>
    <cellStyle name="RowTitles-Detail 7 8 3 2" xfId="38719"/>
    <cellStyle name="RowTitles-Detail 7 8 3 2 2" xfId="38720"/>
    <cellStyle name="RowTitles-Detail 7 8 4" xfId="38721"/>
    <cellStyle name="RowTitles-Detail 7 8 4 2" xfId="38722"/>
    <cellStyle name="RowTitles-Detail 7 8 5" xfId="38723"/>
    <cellStyle name="RowTitles-Detail 7 9" xfId="38724"/>
    <cellStyle name="RowTitles-Detail 7 9 2" xfId="38725"/>
    <cellStyle name="RowTitles-Detail 7 9 2 2" xfId="38726"/>
    <cellStyle name="RowTitles-Detail 7_STUD aligned by INSTIT" xfId="38727"/>
    <cellStyle name="RowTitles-Detail 8" xfId="38728"/>
    <cellStyle name="RowTitles-Detail 8 2" xfId="38729"/>
    <cellStyle name="RowTitles-Detail 8 2 2" xfId="38730"/>
    <cellStyle name="RowTitles-Detail 8 2 2 2" xfId="38731"/>
    <cellStyle name="RowTitles-Detail 8 2 2 2 2" xfId="38732"/>
    <cellStyle name="RowTitles-Detail 8 2 2 3" xfId="38733"/>
    <cellStyle name="RowTitles-Detail 8 2 3" xfId="38734"/>
    <cellStyle name="RowTitles-Detail 8 2 3 2" xfId="38735"/>
    <cellStyle name="RowTitles-Detail 8 2 3 2 2" xfId="38736"/>
    <cellStyle name="RowTitles-Detail 8 2 4" xfId="38737"/>
    <cellStyle name="RowTitles-Detail 8 2 4 2" xfId="38738"/>
    <cellStyle name="RowTitles-Detail 8 2 5" xfId="38739"/>
    <cellStyle name="RowTitles-Detail 8 3" xfId="38740"/>
    <cellStyle name="RowTitles-Detail 8 3 2" xfId="38741"/>
    <cellStyle name="RowTitles-Detail 8 3 2 2" xfId="38742"/>
    <cellStyle name="RowTitles-Detail 8 3 2 2 2" xfId="38743"/>
    <cellStyle name="RowTitles-Detail 8 3 2 3" xfId="38744"/>
    <cellStyle name="RowTitles-Detail 8 3 3" xfId="38745"/>
    <cellStyle name="RowTitles-Detail 8 3 3 2" xfId="38746"/>
    <cellStyle name="RowTitles-Detail 8 3 3 2 2" xfId="38747"/>
    <cellStyle name="RowTitles-Detail 8 3 4" xfId="38748"/>
    <cellStyle name="RowTitles-Detail 8 3 4 2" xfId="38749"/>
    <cellStyle name="RowTitles-Detail 8 3 5" xfId="38750"/>
    <cellStyle name="RowTitles-Detail 8 4" xfId="38751"/>
    <cellStyle name="RowTitles-Detail 8 4 2" xfId="38752"/>
    <cellStyle name="RowTitles-Detail 8 5" xfId="38753"/>
    <cellStyle name="RowTitles-Detail 8 5 2" xfId="38754"/>
    <cellStyle name="RowTitles-Detail 8 5 2 2" xfId="38755"/>
    <cellStyle name="RowTitles-Detail 9" xfId="38756"/>
    <cellStyle name="RowTitles-Detail 9 2" xfId="38757"/>
    <cellStyle name="RowTitles-Detail 9 2 2" xfId="38758"/>
    <cellStyle name="RowTitles-Detail 9 2 2 2" xfId="38759"/>
    <cellStyle name="RowTitles-Detail 9 2 2 2 2" xfId="38760"/>
    <cellStyle name="RowTitles-Detail 9 2 2 3" xfId="38761"/>
    <cellStyle name="RowTitles-Detail 9 2 3" xfId="38762"/>
    <cellStyle name="RowTitles-Detail 9 2 3 2" xfId="38763"/>
    <cellStyle name="RowTitles-Detail 9 2 3 2 2" xfId="38764"/>
    <cellStyle name="RowTitles-Detail 9 2 4" xfId="38765"/>
    <cellStyle name="RowTitles-Detail 9 2 4 2" xfId="38766"/>
    <cellStyle name="RowTitles-Detail 9 2 5" xfId="38767"/>
    <cellStyle name="RowTitles-Detail 9 3" xfId="38768"/>
    <cellStyle name="RowTitles-Detail 9 3 2" xfId="38769"/>
    <cellStyle name="RowTitles-Detail 9 3 2 2" xfId="38770"/>
    <cellStyle name="RowTitles-Detail 9 3 2 2 2" xfId="38771"/>
    <cellStyle name="RowTitles-Detail 9 3 2 3" xfId="38772"/>
    <cellStyle name="RowTitles-Detail 9 3 3" xfId="38773"/>
    <cellStyle name="RowTitles-Detail 9 3 3 2" xfId="38774"/>
    <cellStyle name="RowTitles-Detail 9 3 3 2 2" xfId="38775"/>
    <cellStyle name="RowTitles-Detail 9 3 4" xfId="38776"/>
    <cellStyle name="RowTitles-Detail 9 3 4 2" xfId="38777"/>
    <cellStyle name="RowTitles-Detail 9 3 5" xfId="38778"/>
    <cellStyle name="RowTitles-Detail 9 4" xfId="38779"/>
    <cellStyle name="RowTitles-Detail 9 4 2" xfId="38780"/>
    <cellStyle name="RowTitles-Detail 9 5" xfId="38781"/>
    <cellStyle name="RowTitles-Detail 9 5 2" xfId="38782"/>
    <cellStyle name="RowTitles-Detail 9 5 2 2" xfId="38783"/>
    <cellStyle name="RowTitles-Detail 9 5 3" xfId="38784"/>
    <cellStyle name="RowTitles-Detail 9 6" xfId="38785"/>
    <cellStyle name="RowTitles-Detail 9 6 2" xfId="38786"/>
    <cellStyle name="RowTitles-Detail 9 6 2 2" xfId="38787"/>
    <cellStyle name="RowTitles-Detail 9 7" xfId="38788"/>
    <cellStyle name="RowTitles-Detail 9 7 2" xfId="38789"/>
    <cellStyle name="RowTitles-Detail 9 8" xfId="38790"/>
    <cellStyle name="RowTitles-Detail_STUD aligned by INSTIT" xfId="38791"/>
    <cellStyle name="TableStyleLight1" xfId="8"/>
    <cellStyle name="TableStyleLight1 10" xfId="38792"/>
    <cellStyle name="TableStyleLight1 11" xfId="38793"/>
    <cellStyle name="TableStyleLight1 12" xfId="38794"/>
    <cellStyle name="TableStyleLight1 13" xfId="38795"/>
    <cellStyle name="TableStyleLight1 14" xfId="38796"/>
    <cellStyle name="TableStyleLight1 15" xfId="38797"/>
    <cellStyle name="TableStyleLight1 16" xfId="38798"/>
    <cellStyle name="TableStyleLight1 2" xfId="14"/>
    <cellStyle name="TableStyleLight1 2 10" xfId="38799"/>
    <cellStyle name="TableStyleLight1 2 10 2" xfId="38800"/>
    <cellStyle name="TableStyleLight1 2 10 2 2" xfId="38801"/>
    <cellStyle name="TableStyleLight1 2 10 3" xfId="38802"/>
    <cellStyle name="TableStyleLight1 2 10 3 2" xfId="38803"/>
    <cellStyle name="TableStyleLight1 2 10 4" xfId="38804"/>
    <cellStyle name="TableStyleLight1 2 10 5" xfId="38805"/>
    <cellStyle name="TableStyleLight1 2 10 6" xfId="38806"/>
    <cellStyle name="TableStyleLight1 2 10 7" xfId="38807"/>
    <cellStyle name="TableStyleLight1 2 11" xfId="38808"/>
    <cellStyle name="TableStyleLight1 2 11 2" xfId="38809"/>
    <cellStyle name="TableStyleLight1 2 11 2 2" xfId="38810"/>
    <cellStyle name="TableStyleLight1 2 11 3" xfId="38811"/>
    <cellStyle name="TableStyleLight1 2 11 3 2" xfId="38812"/>
    <cellStyle name="TableStyleLight1 2 11 4" xfId="38813"/>
    <cellStyle name="TableStyleLight1 2 11 5" xfId="38814"/>
    <cellStyle name="TableStyleLight1 2 11 6" xfId="38815"/>
    <cellStyle name="TableStyleLight1 2 11 7" xfId="38816"/>
    <cellStyle name="TableStyleLight1 2 12" xfId="38817"/>
    <cellStyle name="TableStyleLight1 2 13" xfId="38818"/>
    <cellStyle name="TableStyleLight1 2 14" xfId="38819"/>
    <cellStyle name="TableStyleLight1 2 15" xfId="38820"/>
    <cellStyle name="TableStyleLight1 2 2" xfId="49"/>
    <cellStyle name="TableStyleLight1 2 2 2" xfId="38821"/>
    <cellStyle name="TableStyleLight1 2 2 2 2" xfId="38822"/>
    <cellStyle name="TableStyleLight1 2 2 2 2 2" xfId="38823"/>
    <cellStyle name="TableStyleLight1 2 2 2 2 3" xfId="38824"/>
    <cellStyle name="TableStyleLight1 2 2 2 2 4" xfId="38825"/>
    <cellStyle name="TableStyleLight1 2 2 2 2 5" xfId="38826"/>
    <cellStyle name="TableStyleLight1 2 2 2 3" xfId="38827"/>
    <cellStyle name="TableStyleLight1 2 2 2 3 2" xfId="38828"/>
    <cellStyle name="TableStyleLight1 2 2 2 3 3" xfId="38829"/>
    <cellStyle name="TableStyleLight1 2 2 2 3 4" xfId="38830"/>
    <cellStyle name="TableStyleLight1 2 2 2 4" xfId="38831"/>
    <cellStyle name="TableStyleLight1 2 2 2 5" xfId="38832"/>
    <cellStyle name="TableStyleLight1 2 2 2_STUD aligned by INSTIT" xfId="38833"/>
    <cellStyle name="TableStyleLight1 2 2 3" xfId="38834"/>
    <cellStyle name="TableStyleLight1 2 2 3 2" xfId="38835"/>
    <cellStyle name="TableStyleLight1 2 2 3 3" xfId="38836"/>
    <cellStyle name="TableStyleLight1 2 2 3 4" xfId="38837"/>
    <cellStyle name="TableStyleLight1 2 2 3 5" xfId="38838"/>
    <cellStyle name="TableStyleLight1 2 2 4" xfId="38839"/>
    <cellStyle name="TableStyleLight1 2 2 4 2" xfId="38840"/>
    <cellStyle name="TableStyleLight1 2 2 4 3" xfId="38841"/>
    <cellStyle name="TableStyleLight1 2 2 4 4" xfId="38842"/>
    <cellStyle name="TableStyleLight1 2 2 5" xfId="38843"/>
    <cellStyle name="TableStyleLight1 2 2 6" xfId="38844"/>
    <cellStyle name="TableStyleLight1 2 2 7" xfId="38845"/>
    <cellStyle name="TableStyleLight1 2 2 8" xfId="38846"/>
    <cellStyle name="TableStyleLight1 2 2_STUD aligned by INSTIT" xfId="38847"/>
    <cellStyle name="TableStyleLight1 2 3" xfId="38848"/>
    <cellStyle name="TableStyleLight1 2 3 2" xfId="38849"/>
    <cellStyle name="TableStyleLight1 2 3 2 2" xfId="38850"/>
    <cellStyle name="TableStyleLight1 2 3 2 3" xfId="38851"/>
    <cellStyle name="TableStyleLight1 2 3 2 4" xfId="38852"/>
    <cellStyle name="TableStyleLight1 2 3 2 5" xfId="38853"/>
    <cellStyle name="TableStyleLight1 2 3 3" xfId="38854"/>
    <cellStyle name="TableStyleLight1 2 3 3 2" xfId="38855"/>
    <cellStyle name="TableStyleLight1 2 3 3 3" xfId="38856"/>
    <cellStyle name="TableStyleLight1 2 3 3 4" xfId="38857"/>
    <cellStyle name="TableStyleLight1 2 3 4" xfId="38858"/>
    <cellStyle name="TableStyleLight1 2 3 5" xfId="38859"/>
    <cellStyle name="TableStyleLight1 2 3_STUD aligned by INSTIT" xfId="38860"/>
    <cellStyle name="TableStyleLight1 2 4" xfId="38861"/>
    <cellStyle name="TableStyleLight1 2 4 10" xfId="38862"/>
    <cellStyle name="TableStyleLight1 2 4 2" xfId="38863"/>
    <cellStyle name="TableStyleLight1 2 4 2 2" xfId="38864"/>
    <cellStyle name="TableStyleLight1 2 4 2 3" xfId="38865"/>
    <cellStyle name="TableStyleLight1 2 4 2 4" xfId="38866"/>
    <cellStyle name="TableStyleLight1 2 4 2 5" xfId="38867"/>
    <cellStyle name="TableStyleLight1 2 4 3" xfId="38868"/>
    <cellStyle name="TableStyleLight1 2 4 3 2" xfId="38869"/>
    <cellStyle name="TableStyleLight1 2 4 3 2 2" xfId="38870"/>
    <cellStyle name="TableStyleLight1 2 4 3 3" xfId="38871"/>
    <cellStyle name="TableStyleLight1 2 4 3 3 2" xfId="38872"/>
    <cellStyle name="TableStyleLight1 2 4 3 4" xfId="38873"/>
    <cellStyle name="TableStyleLight1 2 4 3 5" xfId="38874"/>
    <cellStyle name="TableStyleLight1 2 4 3 6" xfId="38875"/>
    <cellStyle name="TableStyleLight1 2 4 3 7" xfId="38876"/>
    <cellStyle name="TableStyleLight1 2 4 4" xfId="38877"/>
    <cellStyle name="TableStyleLight1 2 4 4 2" xfId="38878"/>
    <cellStyle name="TableStyleLight1 2 4 4 2 2" xfId="38879"/>
    <cellStyle name="TableStyleLight1 2 4 4 3" xfId="38880"/>
    <cellStyle name="TableStyleLight1 2 4 4 3 2" xfId="38881"/>
    <cellStyle name="TableStyleLight1 2 4 4 4" xfId="38882"/>
    <cellStyle name="TableStyleLight1 2 4 4 5" xfId="38883"/>
    <cellStyle name="TableStyleLight1 2 4 4 6" xfId="38884"/>
    <cellStyle name="TableStyleLight1 2 4 4 7" xfId="38885"/>
    <cellStyle name="TableStyleLight1 2 4 5" xfId="38886"/>
    <cellStyle name="TableStyleLight1 2 4 5 2" xfId="38887"/>
    <cellStyle name="TableStyleLight1 2 4 5 2 2" xfId="38888"/>
    <cellStyle name="TableStyleLight1 2 4 5 3" xfId="38889"/>
    <cellStyle name="TableStyleLight1 2 4 5 3 2" xfId="38890"/>
    <cellStyle name="TableStyleLight1 2 4 5 4" xfId="38891"/>
    <cellStyle name="TableStyleLight1 2 4 5 5" xfId="38892"/>
    <cellStyle name="TableStyleLight1 2 4 5 6" xfId="38893"/>
    <cellStyle name="TableStyleLight1 2 4 5 7" xfId="38894"/>
    <cellStyle name="TableStyleLight1 2 4 6" xfId="38895"/>
    <cellStyle name="TableStyleLight1 2 4 6 2" xfId="38896"/>
    <cellStyle name="TableStyleLight1 2 4 6 2 2" xfId="38897"/>
    <cellStyle name="TableStyleLight1 2 4 6 3" xfId="38898"/>
    <cellStyle name="TableStyleLight1 2 4 6 3 2" xfId="38899"/>
    <cellStyle name="TableStyleLight1 2 4 6 4" xfId="38900"/>
    <cellStyle name="TableStyleLight1 2 4 6 5" xfId="38901"/>
    <cellStyle name="TableStyleLight1 2 4 6 6" xfId="38902"/>
    <cellStyle name="TableStyleLight1 2 4 6 7" xfId="38903"/>
    <cellStyle name="TableStyleLight1 2 4 7" xfId="38904"/>
    <cellStyle name="TableStyleLight1 2 4 8" xfId="38905"/>
    <cellStyle name="TableStyleLight1 2 4 9" xfId="38906"/>
    <cellStyle name="TableStyleLight1 2 4_STUD aligned by INSTIT" xfId="38907"/>
    <cellStyle name="TableStyleLight1 2 5" xfId="38908"/>
    <cellStyle name="TableStyleLight1 2 5 10" xfId="38909"/>
    <cellStyle name="TableStyleLight1 2 5 11" xfId="38910"/>
    <cellStyle name="TableStyleLight1 2 5 2" xfId="38911"/>
    <cellStyle name="TableStyleLight1 2 5 2 2" xfId="38912"/>
    <cellStyle name="TableStyleLight1 2 5 2 2 2" xfId="38913"/>
    <cellStyle name="TableStyleLight1 2 5 2 3" xfId="38914"/>
    <cellStyle name="TableStyleLight1 2 5 2 3 2" xfId="38915"/>
    <cellStyle name="TableStyleLight1 2 5 2 4" xfId="38916"/>
    <cellStyle name="TableStyleLight1 2 5 2 5" xfId="38917"/>
    <cellStyle name="TableStyleLight1 2 5 2 6" xfId="38918"/>
    <cellStyle name="TableStyleLight1 2 5 3" xfId="38919"/>
    <cellStyle name="TableStyleLight1 2 5 3 2" xfId="38920"/>
    <cellStyle name="TableStyleLight1 2 5 3 2 2" xfId="38921"/>
    <cellStyle name="TableStyleLight1 2 5 3 3" xfId="38922"/>
    <cellStyle name="TableStyleLight1 2 5 3 3 2" xfId="38923"/>
    <cellStyle name="TableStyleLight1 2 5 3 4" xfId="38924"/>
    <cellStyle name="TableStyleLight1 2 5 3 5" xfId="38925"/>
    <cellStyle name="TableStyleLight1 2 5 3 6" xfId="38926"/>
    <cellStyle name="TableStyleLight1 2 5 3 7" xfId="38927"/>
    <cellStyle name="TableStyleLight1 2 5 3 8" xfId="38928"/>
    <cellStyle name="TableStyleLight1 2 5 4" xfId="38929"/>
    <cellStyle name="TableStyleLight1 2 5 4 2" xfId="38930"/>
    <cellStyle name="TableStyleLight1 2 5 4 2 2" xfId="38931"/>
    <cellStyle name="TableStyleLight1 2 5 4 3" xfId="38932"/>
    <cellStyle name="TableStyleLight1 2 5 4 3 2" xfId="38933"/>
    <cellStyle name="TableStyleLight1 2 5 4 4" xfId="38934"/>
    <cellStyle name="TableStyleLight1 2 5 4 5" xfId="38935"/>
    <cellStyle name="TableStyleLight1 2 5 4 6" xfId="38936"/>
    <cellStyle name="TableStyleLight1 2 5 4 7" xfId="38937"/>
    <cellStyle name="TableStyleLight1 2 5 5" xfId="38938"/>
    <cellStyle name="TableStyleLight1 2 5 5 2" xfId="38939"/>
    <cellStyle name="TableStyleLight1 2 5 5 2 2" xfId="38940"/>
    <cellStyle name="TableStyleLight1 2 5 5 3" xfId="38941"/>
    <cellStyle name="TableStyleLight1 2 5 5 3 2" xfId="38942"/>
    <cellStyle name="TableStyleLight1 2 5 5 4" xfId="38943"/>
    <cellStyle name="TableStyleLight1 2 5 5 5" xfId="38944"/>
    <cellStyle name="TableStyleLight1 2 5 5 6" xfId="38945"/>
    <cellStyle name="TableStyleLight1 2 5 5 7" xfId="38946"/>
    <cellStyle name="TableStyleLight1 2 5 6" xfId="38947"/>
    <cellStyle name="TableStyleLight1 2 5 6 2" xfId="38948"/>
    <cellStyle name="TableStyleLight1 2 5 6 2 2" xfId="38949"/>
    <cellStyle name="TableStyleLight1 2 5 6 3" xfId="38950"/>
    <cellStyle name="TableStyleLight1 2 5 6 3 2" xfId="38951"/>
    <cellStyle name="TableStyleLight1 2 5 6 4" xfId="38952"/>
    <cellStyle name="TableStyleLight1 2 5 6 5" xfId="38953"/>
    <cellStyle name="TableStyleLight1 2 5 6 6" xfId="38954"/>
    <cellStyle name="TableStyleLight1 2 5 6 7" xfId="38955"/>
    <cellStyle name="TableStyleLight1 2 5 7" xfId="38956"/>
    <cellStyle name="TableStyleLight1 2 5 7 2" xfId="38957"/>
    <cellStyle name="TableStyleLight1 2 5 8" xfId="38958"/>
    <cellStyle name="TableStyleLight1 2 5 8 2" xfId="38959"/>
    <cellStyle name="TableStyleLight1 2 5 9" xfId="38960"/>
    <cellStyle name="TableStyleLight1 2 5_STUD aligned by INSTIT" xfId="38961"/>
    <cellStyle name="TableStyleLight1 2 6" xfId="38962"/>
    <cellStyle name="TableStyleLight1 2 6 10" xfId="38963"/>
    <cellStyle name="TableStyleLight1 2 6 11" xfId="38964"/>
    <cellStyle name="TableStyleLight1 2 6 2" xfId="38965"/>
    <cellStyle name="TableStyleLight1 2 6 2 2" xfId="38966"/>
    <cellStyle name="TableStyleLight1 2 6 2 2 2" xfId="38967"/>
    <cellStyle name="TableStyleLight1 2 6 2 3" xfId="38968"/>
    <cellStyle name="TableStyleLight1 2 6 2 3 2" xfId="38969"/>
    <cellStyle name="TableStyleLight1 2 6 2 4" xfId="38970"/>
    <cellStyle name="TableStyleLight1 2 6 2 5" xfId="38971"/>
    <cellStyle name="TableStyleLight1 2 6 2 6" xfId="38972"/>
    <cellStyle name="TableStyleLight1 2 6 3" xfId="38973"/>
    <cellStyle name="TableStyleLight1 2 6 3 2" xfId="38974"/>
    <cellStyle name="TableStyleLight1 2 6 3 2 2" xfId="38975"/>
    <cellStyle name="TableStyleLight1 2 6 3 3" xfId="38976"/>
    <cellStyle name="TableStyleLight1 2 6 3 3 2" xfId="38977"/>
    <cellStyle name="TableStyleLight1 2 6 3 4" xfId="38978"/>
    <cellStyle name="TableStyleLight1 2 6 3 5" xfId="38979"/>
    <cellStyle name="TableStyleLight1 2 6 3 6" xfId="38980"/>
    <cellStyle name="TableStyleLight1 2 6 3 7" xfId="38981"/>
    <cellStyle name="TableStyleLight1 2 6 3 8" xfId="38982"/>
    <cellStyle name="TableStyleLight1 2 6 4" xfId="38983"/>
    <cellStyle name="TableStyleLight1 2 6 4 2" xfId="38984"/>
    <cellStyle name="TableStyleLight1 2 6 4 2 2" xfId="38985"/>
    <cellStyle name="TableStyleLight1 2 6 4 3" xfId="38986"/>
    <cellStyle name="TableStyleLight1 2 6 4 3 2" xfId="38987"/>
    <cellStyle name="TableStyleLight1 2 6 4 4" xfId="38988"/>
    <cellStyle name="TableStyleLight1 2 6 4 5" xfId="38989"/>
    <cellStyle name="TableStyleLight1 2 6 4 6" xfId="38990"/>
    <cellStyle name="TableStyleLight1 2 6 4 7" xfId="38991"/>
    <cellStyle name="TableStyleLight1 2 6 5" xfId="38992"/>
    <cellStyle name="TableStyleLight1 2 6 5 2" xfId="38993"/>
    <cellStyle name="TableStyleLight1 2 6 5 2 2" xfId="38994"/>
    <cellStyle name="TableStyleLight1 2 6 5 3" xfId="38995"/>
    <cellStyle name="TableStyleLight1 2 6 5 3 2" xfId="38996"/>
    <cellStyle name="TableStyleLight1 2 6 5 4" xfId="38997"/>
    <cellStyle name="TableStyleLight1 2 6 5 5" xfId="38998"/>
    <cellStyle name="TableStyleLight1 2 6 5 6" xfId="38999"/>
    <cellStyle name="TableStyleLight1 2 6 5 7" xfId="39000"/>
    <cellStyle name="TableStyleLight1 2 6 6" xfId="39001"/>
    <cellStyle name="TableStyleLight1 2 6 6 2" xfId="39002"/>
    <cellStyle name="TableStyleLight1 2 6 6 2 2" xfId="39003"/>
    <cellStyle name="TableStyleLight1 2 6 6 3" xfId="39004"/>
    <cellStyle name="TableStyleLight1 2 6 6 3 2" xfId="39005"/>
    <cellStyle name="TableStyleLight1 2 6 6 4" xfId="39006"/>
    <cellStyle name="TableStyleLight1 2 6 6 5" xfId="39007"/>
    <cellStyle name="TableStyleLight1 2 6 6 6" xfId="39008"/>
    <cellStyle name="TableStyleLight1 2 6 6 7" xfId="39009"/>
    <cellStyle name="TableStyleLight1 2 6 7" xfId="39010"/>
    <cellStyle name="TableStyleLight1 2 6 7 2" xfId="39011"/>
    <cellStyle name="TableStyleLight1 2 6 8" xfId="39012"/>
    <cellStyle name="TableStyleLight1 2 6 8 2" xfId="39013"/>
    <cellStyle name="TableStyleLight1 2 6 9" xfId="39014"/>
    <cellStyle name="TableStyleLight1 2 6_STUD aligned by INSTIT" xfId="39015"/>
    <cellStyle name="TableStyleLight1 2 7" xfId="39016"/>
    <cellStyle name="TableStyleLight1 2 7 2" xfId="39017"/>
    <cellStyle name="TableStyleLight1 2 7 3" xfId="39018"/>
    <cellStyle name="TableStyleLight1 2 7 4" xfId="39019"/>
    <cellStyle name="TableStyleLight1 2 7 5" xfId="39020"/>
    <cellStyle name="TableStyleLight1 2 8" xfId="39021"/>
    <cellStyle name="TableStyleLight1 2 8 2" xfId="39022"/>
    <cellStyle name="TableStyleLight1 2 8 2 2" xfId="39023"/>
    <cellStyle name="TableStyleLight1 2 8 3" xfId="39024"/>
    <cellStyle name="TableStyleLight1 2 8 3 2" xfId="39025"/>
    <cellStyle name="TableStyleLight1 2 8 4" xfId="39026"/>
    <cellStyle name="TableStyleLight1 2 8 5" xfId="39027"/>
    <cellStyle name="TableStyleLight1 2 8 6" xfId="39028"/>
    <cellStyle name="TableStyleLight1 2 8 7" xfId="39029"/>
    <cellStyle name="TableStyleLight1 2 9" xfId="39030"/>
    <cellStyle name="TableStyleLight1 2 9 2" xfId="39031"/>
    <cellStyle name="TableStyleLight1 2 9 2 2" xfId="39032"/>
    <cellStyle name="TableStyleLight1 2 9 3" xfId="39033"/>
    <cellStyle name="TableStyleLight1 2 9 3 2" xfId="39034"/>
    <cellStyle name="TableStyleLight1 2 9 4" xfId="39035"/>
    <cellStyle name="TableStyleLight1 2 9 5" xfId="39036"/>
    <cellStyle name="TableStyleLight1 2 9 6" xfId="39037"/>
    <cellStyle name="TableStyleLight1 2 9 7" xfId="39038"/>
    <cellStyle name="TableStyleLight1 2_STUD aligned by INSTIT" xfId="39039"/>
    <cellStyle name="TableStyleLight1 3" xfId="55"/>
    <cellStyle name="TableStyleLight1 3 2" xfId="75"/>
    <cellStyle name="TableStyleLight1 3 2 2" xfId="39040"/>
    <cellStyle name="TableStyleLight1 3 2 2 2" xfId="39041"/>
    <cellStyle name="TableStyleLight1 3 2 2 3" xfId="39042"/>
    <cellStyle name="TableStyleLight1 3 2 2 4" xfId="39043"/>
    <cellStyle name="TableStyleLight1 3 2 2 5" xfId="39044"/>
    <cellStyle name="TableStyleLight1 3 2 3" xfId="39045"/>
    <cellStyle name="TableStyleLight1 3 2 3 2" xfId="39046"/>
    <cellStyle name="TableStyleLight1 3 2 3 3" xfId="39047"/>
    <cellStyle name="TableStyleLight1 3 2 3 4" xfId="39048"/>
    <cellStyle name="TableStyleLight1 3 2 4" xfId="39049"/>
    <cellStyle name="TableStyleLight1 3 2 5" xfId="39050"/>
    <cellStyle name="TableStyleLight1 3 2 6" xfId="39051"/>
    <cellStyle name="TableStyleLight1 3 2_STUD aligned by INSTIT" xfId="39052"/>
    <cellStyle name="TableStyleLight1 3 3" xfId="39053"/>
    <cellStyle name="TableStyleLight1 3 3 2" xfId="39054"/>
    <cellStyle name="TableStyleLight1 3 3 3" xfId="39055"/>
    <cellStyle name="TableStyleLight1 3 3 4" xfId="39056"/>
    <cellStyle name="TableStyleLight1 3 3 5" xfId="39057"/>
    <cellStyle name="TableStyleLight1 3 4" xfId="39058"/>
    <cellStyle name="TableStyleLight1 3 4 2" xfId="39059"/>
    <cellStyle name="TableStyleLight1 3 4 3" xfId="39060"/>
    <cellStyle name="TableStyleLight1 3 4 4" xfId="39061"/>
    <cellStyle name="TableStyleLight1 3 5" xfId="39062"/>
    <cellStyle name="TableStyleLight1 3 6" xfId="39063"/>
    <cellStyle name="TableStyleLight1 3 7" xfId="39064"/>
    <cellStyle name="TableStyleLight1 3 8" xfId="39065"/>
    <cellStyle name="TableStyleLight1 3 9" xfId="39066"/>
    <cellStyle name="TableStyleLight1 3_STUD aligned by INSTIT" xfId="39067"/>
    <cellStyle name="TableStyleLight1 4" xfId="58"/>
    <cellStyle name="TableStyleLight1 4 10" xfId="39068"/>
    <cellStyle name="TableStyleLight1 4 11" xfId="39069"/>
    <cellStyle name="TableStyleLight1 4 2" xfId="39070"/>
    <cellStyle name="TableStyleLight1 4 2 2" xfId="39071"/>
    <cellStyle name="TableStyleLight1 4 2 2 2" xfId="39072"/>
    <cellStyle name="TableStyleLight1 4 2 2 3" xfId="39073"/>
    <cellStyle name="TableStyleLight1 4 2 2 4" xfId="39074"/>
    <cellStyle name="TableStyleLight1 4 2 2 5" xfId="39075"/>
    <cellStyle name="TableStyleLight1 4 2 3" xfId="39076"/>
    <cellStyle name="TableStyleLight1 4 2 3 2" xfId="39077"/>
    <cellStyle name="TableStyleLight1 4 2 3 3" xfId="39078"/>
    <cellStyle name="TableStyleLight1 4 2 3 4" xfId="39079"/>
    <cellStyle name="TableStyleLight1 4 2 4" xfId="39080"/>
    <cellStyle name="TableStyleLight1 4 2 5" xfId="39081"/>
    <cellStyle name="TableStyleLight1 4 2_STUD aligned by INSTIT" xfId="39082"/>
    <cellStyle name="TableStyleLight1 4 3" xfId="39083"/>
    <cellStyle name="TableStyleLight1 4 3 2" xfId="39084"/>
    <cellStyle name="TableStyleLight1 4 3 3" xfId="39085"/>
    <cellStyle name="TableStyleLight1 4 3 4" xfId="39086"/>
    <cellStyle name="TableStyleLight1 4 3 5" xfId="39087"/>
    <cellStyle name="TableStyleLight1 4 4" xfId="39088"/>
    <cellStyle name="TableStyleLight1 4 4 2" xfId="39089"/>
    <cellStyle name="TableStyleLight1 4 4 3" xfId="39090"/>
    <cellStyle name="TableStyleLight1 4 4 4" xfId="39091"/>
    <cellStyle name="TableStyleLight1 4 5" xfId="39092"/>
    <cellStyle name="TableStyleLight1 4 6" xfId="39093"/>
    <cellStyle name="TableStyleLight1 4 7" xfId="39094"/>
    <cellStyle name="TableStyleLight1 4 8" xfId="39095"/>
    <cellStyle name="TableStyleLight1 4 9" xfId="39096"/>
    <cellStyle name="TableStyleLight1 4_STUD aligned by INSTIT" xfId="39097"/>
    <cellStyle name="TableStyleLight1 5" xfId="39098"/>
    <cellStyle name="TableStyleLight1 6" xfId="39099"/>
    <cellStyle name="TableStyleLight1 6 10" xfId="39100"/>
    <cellStyle name="TableStyleLight1 6 2" xfId="39101"/>
    <cellStyle name="TableStyleLight1 6 2 2" xfId="39102"/>
    <cellStyle name="TableStyleLight1 6 2 3" xfId="39103"/>
    <cellStyle name="TableStyleLight1 6 2 4" xfId="39104"/>
    <cellStyle name="TableStyleLight1 6 2 5" xfId="39105"/>
    <cellStyle name="TableStyleLight1 6 3" xfId="39106"/>
    <cellStyle name="TableStyleLight1 6 3 2" xfId="39107"/>
    <cellStyle name="TableStyleLight1 6 3 2 2" xfId="39108"/>
    <cellStyle name="TableStyleLight1 6 3 3" xfId="39109"/>
    <cellStyle name="TableStyleLight1 6 3 3 2" xfId="39110"/>
    <cellStyle name="TableStyleLight1 6 3 4" xfId="39111"/>
    <cellStyle name="TableStyleLight1 6 3 5" xfId="39112"/>
    <cellStyle name="TableStyleLight1 6 3 6" xfId="39113"/>
    <cellStyle name="TableStyleLight1 6 3 7" xfId="39114"/>
    <cellStyle name="TableStyleLight1 6 4" xfId="39115"/>
    <cellStyle name="TableStyleLight1 6 4 2" xfId="39116"/>
    <cellStyle name="TableStyleLight1 6 4 2 2" xfId="39117"/>
    <cellStyle name="TableStyleLight1 6 4 3" xfId="39118"/>
    <cellStyle name="TableStyleLight1 6 4 3 2" xfId="39119"/>
    <cellStyle name="TableStyleLight1 6 4 4" xfId="39120"/>
    <cellStyle name="TableStyleLight1 6 4 5" xfId="39121"/>
    <cellStyle name="TableStyleLight1 6 4 6" xfId="39122"/>
    <cellStyle name="TableStyleLight1 6 4 7" xfId="39123"/>
    <cellStyle name="TableStyleLight1 6 5" xfId="39124"/>
    <cellStyle name="TableStyleLight1 6 5 2" xfId="39125"/>
    <cellStyle name="TableStyleLight1 6 5 2 2" xfId="39126"/>
    <cellStyle name="TableStyleLight1 6 5 3" xfId="39127"/>
    <cellStyle name="TableStyleLight1 6 5 3 2" xfId="39128"/>
    <cellStyle name="TableStyleLight1 6 5 4" xfId="39129"/>
    <cellStyle name="TableStyleLight1 6 5 5" xfId="39130"/>
    <cellStyle name="TableStyleLight1 6 5 6" xfId="39131"/>
    <cellStyle name="TableStyleLight1 6 5 7" xfId="39132"/>
    <cellStyle name="TableStyleLight1 6 6" xfId="39133"/>
    <cellStyle name="TableStyleLight1 6 6 2" xfId="39134"/>
    <cellStyle name="TableStyleLight1 6 6 2 2" xfId="39135"/>
    <cellStyle name="TableStyleLight1 6 6 3" xfId="39136"/>
    <cellStyle name="TableStyleLight1 6 6 3 2" xfId="39137"/>
    <cellStyle name="TableStyleLight1 6 6 4" xfId="39138"/>
    <cellStyle name="TableStyleLight1 6 6 5" xfId="39139"/>
    <cellStyle name="TableStyleLight1 6 6 6" xfId="39140"/>
    <cellStyle name="TableStyleLight1 6 6 7" xfId="39141"/>
    <cellStyle name="TableStyleLight1 6 7" xfId="39142"/>
    <cellStyle name="TableStyleLight1 6 8" xfId="39143"/>
    <cellStyle name="TableStyleLight1 6 9" xfId="39144"/>
    <cellStyle name="TableStyleLight1 6_STUD aligned by INSTIT" xfId="39145"/>
    <cellStyle name="TableStyleLight1 7" xfId="39146"/>
    <cellStyle name="TableStyleLight1 7 10" xfId="39147"/>
    <cellStyle name="TableStyleLight1 7 11" xfId="39148"/>
    <cellStyle name="TableStyleLight1 7 2" xfId="39149"/>
    <cellStyle name="TableStyleLight1 7 2 2" xfId="39150"/>
    <cellStyle name="TableStyleLight1 7 2 2 2" xfId="39151"/>
    <cellStyle name="TableStyleLight1 7 2 3" xfId="39152"/>
    <cellStyle name="TableStyleLight1 7 2 3 2" xfId="39153"/>
    <cellStyle name="TableStyleLight1 7 2 4" xfId="39154"/>
    <cellStyle name="TableStyleLight1 7 2 5" xfId="39155"/>
    <cellStyle name="TableStyleLight1 7 2 6" xfId="39156"/>
    <cellStyle name="TableStyleLight1 7 3" xfId="39157"/>
    <cellStyle name="TableStyleLight1 7 3 2" xfId="39158"/>
    <cellStyle name="TableStyleLight1 7 3 2 2" xfId="39159"/>
    <cellStyle name="TableStyleLight1 7 3 3" xfId="39160"/>
    <cellStyle name="TableStyleLight1 7 3 3 2" xfId="39161"/>
    <cellStyle name="TableStyleLight1 7 3 4" xfId="39162"/>
    <cellStyle name="TableStyleLight1 7 3 5" xfId="39163"/>
    <cellStyle name="TableStyleLight1 7 3 6" xfId="39164"/>
    <cellStyle name="TableStyleLight1 7 3 7" xfId="39165"/>
    <cellStyle name="TableStyleLight1 7 3 8" xfId="39166"/>
    <cellStyle name="TableStyleLight1 7 4" xfId="39167"/>
    <cellStyle name="TableStyleLight1 7 4 2" xfId="39168"/>
    <cellStyle name="TableStyleLight1 7 4 2 2" xfId="39169"/>
    <cellStyle name="TableStyleLight1 7 4 3" xfId="39170"/>
    <cellStyle name="TableStyleLight1 7 4 3 2" xfId="39171"/>
    <cellStyle name="TableStyleLight1 7 4 4" xfId="39172"/>
    <cellStyle name="TableStyleLight1 7 4 5" xfId="39173"/>
    <cellStyle name="TableStyleLight1 7 4 6" xfId="39174"/>
    <cellStyle name="TableStyleLight1 7 4 7" xfId="39175"/>
    <cellStyle name="TableStyleLight1 7 5" xfId="39176"/>
    <cellStyle name="TableStyleLight1 7 5 2" xfId="39177"/>
    <cellStyle name="TableStyleLight1 7 5 2 2" xfId="39178"/>
    <cellStyle name="TableStyleLight1 7 5 3" xfId="39179"/>
    <cellStyle name="TableStyleLight1 7 5 3 2" xfId="39180"/>
    <cellStyle name="TableStyleLight1 7 5 4" xfId="39181"/>
    <cellStyle name="TableStyleLight1 7 5 5" xfId="39182"/>
    <cellStyle name="TableStyleLight1 7 5 6" xfId="39183"/>
    <cellStyle name="TableStyleLight1 7 5 7" xfId="39184"/>
    <cellStyle name="TableStyleLight1 7 6" xfId="39185"/>
    <cellStyle name="TableStyleLight1 7 6 2" xfId="39186"/>
    <cellStyle name="TableStyleLight1 7 6 2 2" xfId="39187"/>
    <cellStyle name="TableStyleLight1 7 6 3" xfId="39188"/>
    <cellStyle name="TableStyleLight1 7 6 3 2" xfId="39189"/>
    <cellStyle name="TableStyleLight1 7 6 4" xfId="39190"/>
    <cellStyle name="TableStyleLight1 7 6 5" xfId="39191"/>
    <cellStyle name="TableStyleLight1 7 6 6" xfId="39192"/>
    <cellStyle name="TableStyleLight1 7 6 7" xfId="39193"/>
    <cellStyle name="TableStyleLight1 7 7" xfId="39194"/>
    <cellStyle name="TableStyleLight1 7 7 2" xfId="39195"/>
    <cellStyle name="TableStyleLight1 7 8" xfId="39196"/>
    <cellStyle name="TableStyleLight1 7 8 2" xfId="39197"/>
    <cellStyle name="TableStyleLight1 7 9" xfId="39198"/>
    <cellStyle name="TableStyleLight1 7_STUD aligned by INSTIT" xfId="39199"/>
    <cellStyle name="TableStyleLight1 8" xfId="39200"/>
    <cellStyle name="TableStyleLight1 8 2" xfId="39201"/>
    <cellStyle name="TableStyleLight1 8 3" xfId="39202"/>
    <cellStyle name="TableStyleLight1 8 4" xfId="39203"/>
    <cellStyle name="TableStyleLight1 8 5" xfId="39204"/>
    <cellStyle name="TableStyleLight1 9" xfId="39205"/>
    <cellStyle name="TableStyleLight1_STUD aligned by INSTIT" xfId="39206"/>
    <cellStyle name="temp" xfId="45"/>
    <cellStyle name="title1" xfId="46"/>
    <cellStyle name="자리수" xfId="39222"/>
    <cellStyle name="자리수0" xfId="39223"/>
    <cellStyle name="콤마 [0]_ACCOUNT" xfId="39224"/>
    <cellStyle name="콤마_ACCOUNT" xfId="39225"/>
    <cellStyle name="통화 [0]_ACCOUNT" xfId="39226"/>
    <cellStyle name="통화_ACCOUNT" xfId="39227"/>
    <cellStyle name="퍼센트" xfId="39228"/>
    <cellStyle name="표준 5" xfId="39229"/>
    <cellStyle name="표준_9511REV" xfId="39230"/>
    <cellStyle name="화폐기호" xfId="39231"/>
    <cellStyle name="화폐기호0" xfId="39232"/>
  </cellStyles>
  <dxfs count="160">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0000"/>
      <color rgb="FFEEEEEE"/>
      <color rgb="FFF4BEEE"/>
      <color rgb="FFFF00FF"/>
      <color rgb="FFE4E4E4"/>
      <color rgb="FFD3D3D3"/>
      <color rgb="FFFFA72B"/>
      <color rgb="FFFFD991"/>
      <color rgb="FF9966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16" fmlaLink="$B$2" fmlaRange="VAL_Drop_Down_Lists!$C$5:$C$216" noThreeD="1" sel="49" val="70"/>
</file>

<file path=xl/ctrlProps/ctrlProp2.xml><?xml version="1.0" encoding="utf-8"?>
<formControlPr xmlns="http://schemas.microsoft.com/office/spreadsheetml/2009/9/main" objectType="Drop" dropStyle="combo" dx="16" fmlaLink="$B$2" fmlaRange="VAL_Drop_Down_Lists!$C$3:$C$214" noThreeD="1" sel="49" val="42"/>
</file>

<file path=xl/ctrlProps/ctrlProp3.xml><?xml version="1.0" encoding="utf-8"?>
<formControlPr xmlns="http://schemas.microsoft.com/office/spreadsheetml/2009/9/main" objectType="Drop" dropStyle="combo" dx="16" fmlaLink="$H$44" fmlaRange="VAL_Drop_Down_Lists!$F$3:$F$7" noThreeD="1" sel="4" val="0"/>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29</xdr:row>
      <xdr:rowOff>1181100</xdr:rowOff>
    </xdr:from>
    <xdr:to>
      <xdr:col>1</xdr:col>
      <xdr:colOff>746760</xdr:colOff>
      <xdr:row>30</xdr:row>
      <xdr:rowOff>3810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1430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48</xdr:row>
      <xdr:rowOff>0</xdr:rowOff>
    </xdr:from>
    <xdr:ext cx="3810" cy="3810"/>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48</xdr:row>
      <xdr:rowOff>0</xdr:rowOff>
    </xdr:from>
    <xdr:ext cx="3810" cy="3810"/>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48</xdr:row>
      <xdr:rowOff>0</xdr:rowOff>
    </xdr:from>
    <xdr:ext cx="3810" cy="3810"/>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41</xdr:row>
      <xdr:rowOff>0</xdr:rowOff>
    </xdr:from>
    <xdr:ext cx="3810" cy="3810"/>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xdr:from>
          <xdr:col>1</xdr:col>
          <xdr:colOff>9525</xdr:colOff>
          <xdr:row>30</xdr:row>
          <xdr:rowOff>85725</xdr:rowOff>
        </xdr:from>
        <xdr:to>
          <xdr:col>5</xdr:col>
          <xdr:colOff>533400</xdr:colOff>
          <xdr:row>32</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F2F2F2"/>
              </a:solidFill>
              <a:miter lim="800000"/>
              <a:headEnd/>
              <a:tailEnd/>
            </a:ln>
          </xdr:spPr>
        </xdr:sp>
        <xdr:clientData/>
      </xdr:twoCellAnchor>
    </mc:Choice>
    <mc:Fallback/>
  </mc:AlternateContent>
  <xdr:twoCellAnchor editAs="oneCell">
    <xdr:from>
      <xdr:col>1</xdr:col>
      <xdr:colOff>104775</xdr:colOff>
      <xdr:row>0</xdr:row>
      <xdr:rowOff>209550</xdr:rowOff>
    </xdr:from>
    <xdr:to>
      <xdr:col>3</xdr:col>
      <xdr:colOff>914400</xdr:colOff>
      <xdr:row>1</xdr:row>
      <xdr:rowOff>685800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209550"/>
          <a:ext cx="3114675"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9525</xdr:rowOff>
        </xdr:from>
        <xdr:to>
          <xdr:col>11</xdr:col>
          <xdr:colOff>0</xdr:colOff>
          <xdr:row>4</xdr:row>
          <xdr:rowOff>190500</xdr:rowOff>
        </xdr:to>
        <xdr:sp macro="" textlink="">
          <xdr:nvSpPr>
            <xdr:cNvPr id="130051" name="Drop Down 3" hidden="1">
              <a:extLst>
                <a:ext uri="{63B3BB69-23CF-44E3-9099-C40C66FF867C}">
                  <a14:compatExt spid="_x0000_s130051"/>
                </a:ext>
                <a:ext uri="{FF2B5EF4-FFF2-40B4-BE49-F238E27FC236}">
                  <a16:creationId xmlns:a16="http://schemas.microsoft.com/office/drawing/2014/main" id="{00000000-0008-0000-0100-000003F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266700</xdr:rowOff>
        </xdr:from>
        <xdr:to>
          <xdr:col>11</xdr:col>
          <xdr:colOff>0</xdr:colOff>
          <xdr:row>5</xdr:row>
          <xdr:rowOff>9525</xdr:rowOff>
        </xdr:to>
        <xdr:sp macro="" textlink="">
          <xdr:nvSpPr>
            <xdr:cNvPr id="130052" name="Drop Down 4" hidden="1">
              <a:extLst>
                <a:ext uri="{63B3BB69-23CF-44E3-9099-C40C66FF867C}">
                  <a14:compatExt spid="_x0000_s130052"/>
                </a:ext>
                <a:ext uri="{FF2B5EF4-FFF2-40B4-BE49-F238E27FC236}">
                  <a16:creationId xmlns:a16="http://schemas.microsoft.com/office/drawing/2014/main" id="{00000000-0008-0000-0100-000004F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9525</xdr:rowOff>
        </xdr:from>
        <xdr:to>
          <xdr:col>11</xdr:col>
          <xdr:colOff>0</xdr:colOff>
          <xdr:row>40</xdr:row>
          <xdr:rowOff>9525</xdr:rowOff>
        </xdr:to>
        <xdr:sp macro="" textlink="">
          <xdr:nvSpPr>
            <xdr:cNvPr id="130053" name="Drop Down 5" hidden="1">
              <a:extLst>
                <a:ext uri="{63B3BB69-23CF-44E3-9099-C40C66FF867C}">
                  <a14:compatExt spid="_x0000_s130053"/>
                </a:ext>
                <a:ext uri="{FF2B5EF4-FFF2-40B4-BE49-F238E27FC236}">
                  <a16:creationId xmlns:a16="http://schemas.microsoft.com/office/drawing/2014/main" id="{00000000-0008-0000-0100-000005F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31</xdr:row>
      <xdr:rowOff>133350</xdr:rowOff>
    </xdr:to>
    <xdr:sp macro="" textlink="">
      <xdr:nvSpPr>
        <xdr:cNvPr id="2" name="AutoShape 5">
          <a:extLst>
            <a:ext uri="{FF2B5EF4-FFF2-40B4-BE49-F238E27FC236}">
              <a16:creationId xmlns:a16="http://schemas.microsoft.com/office/drawing/2014/main" id="{00000000-0008-0000-0A00-000002000000}"/>
            </a:ext>
          </a:extLst>
        </xdr:cNvPr>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31</xdr:row>
      <xdr:rowOff>133350</xdr:rowOff>
    </xdr:to>
    <xdr:sp macro="" textlink="">
      <xdr:nvSpPr>
        <xdr:cNvPr id="3" name="AutoShape 4">
          <a:extLst>
            <a:ext uri="{FF2B5EF4-FFF2-40B4-BE49-F238E27FC236}">
              <a16:creationId xmlns:a16="http://schemas.microsoft.com/office/drawing/2014/main" id="{00000000-0008-0000-0A00-000003000000}"/>
            </a:ext>
          </a:extLst>
        </xdr:cNvPr>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4" name="AutoShape 5">
          <a:extLst>
            <a:ext uri="{FF2B5EF4-FFF2-40B4-BE49-F238E27FC236}">
              <a16:creationId xmlns:a16="http://schemas.microsoft.com/office/drawing/2014/main" id="{00000000-0008-0000-0A00-000004000000}"/>
            </a:ext>
          </a:extLst>
        </xdr:cNvPr>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5" name="AutoShape 4">
          <a:extLst>
            <a:ext uri="{FF2B5EF4-FFF2-40B4-BE49-F238E27FC236}">
              <a16:creationId xmlns:a16="http://schemas.microsoft.com/office/drawing/2014/main" id="{00000000-0008-0000-0A00-000005000000}"/>
            </a:ext>
          </a:extLst>
        </xdr:cNvPr>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data.uis.unesco.org/" TargetMode="External"/><Relationship Id="rId7" Type="http://schemas.openxmlformats.org/officeDocument/2006/relationships/printerSettings" Target="../printerSettings/printerSettings1.bin"/><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hyperlink" Target="http://uis.unesco.org/en/isced-mappings" TargetMode="External"/><Relationship Id="rId11" Type="http://schemas.openxmlformats.org/officeDocument/2006/relationships/image" Target="../media/image1.emf"/><Relationship Id="rId5" Type="http://schemas.openxmlformats.org/officeDocument/2006/relationships/hyperlink" Target="http://www.uis.unesco.org/" TargetMode="External"/><Relationship Id="rId10" Type="http://schemas.openxmlformats.org/officeDocument/2006/relationships/package" Target="../embeddings/Hoja_de_c_lculo_de_Microsoft_Excel.xlsx"/><Relationship Id="rId4" Type="http://schemas.openxmlformats.org/officeDocument/2006/relationships/hyperlink" Target="mailto:uis.survey@unesco.org"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65"/>
  <sheetViews>
    <sheetView showGridLines="0" zoomScaleNormal="100" workbookViewId="0">
      <pane ySplit="2" topLeftCell="A57" activePane="bottomLeft" state="frozen"/>
      <selection pane="bottomLeft" activeCell="B3" sqref="B3"/>
    </sheetView>
  </sheetViews>
  <sheetFormatPr baseColWidth="10" defaultColWidth="9.140625" defaultRowHeight="15"/>
  <cols>
    <col min="1" max="1" width="5.7109375" style="131" customWidth="1"/>
    <col min="2" max="2" width="15.140625" style="155" customWidth="1"/>
    <col min="3" max="3" width="19.42578125" style="155" customWidth="1"/>
    <col min="4" max="4" width="17" style="131" customWidth="1"/>
    <col min="5" max="5" width="5.7109375" style="131" customWidth="1"/>
    <col min="6" max="6" width="10.28515625" style="131" customWidth="1"/>
    <col min="7" max="7" width="15.42578125" style="131" customWidth="1"/>
    <col min="8" max="8" width="14.42578125" style="131" customWidth="1"/>
    <col min="9" max="9" width="22.140625" style="131" customWidth="1"/>
    <col min="10" max="10" width="3.7109375" style="131" customWidth="1"/>
    <col min="11" max="13" width="9.85546875" style="131" customWidth="1"/>
    <col min="14" max="14" width="31" style="131" customWidth="1"/>
    <col min="15" max="15" width="5.7109375" style="131" customWidth="1"/>
    <col min="16" max="16384" width="9.140625" style="131"/>
  </cols>
  <sheetData>
    <row r="1" spans="1:15" ht="66" customHeight="1">
      <c r="A1" s="129"/>
      <c r="B1" s="342" t="s">
        <v>2765</v>
      </c>
      <c r="C1" s="342"/>
      <c r="D1" s="342"/>
      <c r="E1" s="342"/>
      <c r="F1" s="342"/>
      <c r="G1" s="342"/>
      <c r="H1" s="342"/>
      <c r="I1" s="342"/>
      <c r="J1" s="342"/>
      <c r="K1" s="342"/>
      <c r="L1" s="342"/>
      <c r="M1" s="342"/>
      <c r="N1" s="342"/>
      <c r="O1" s="130"/>
    </row>
    <row r="2" spans="1:15" ht="63" customHeight="1">
      <c r="A2" s="129"/>
      <c r="B2" s="343" t="s">
        <v>2306</v>
      </c>
      <c r="C2" s="343"/>
      <c r="D2" s="343"/>
      <c r="E2" s="343"/>
      <c r="F2" s="343"/>
      <c r="G2" s="343"/>
      <c r="H2" s="343"/>
      <c r="I2" s="343"/>
      <c r="J2" s="343"/>
      <c r="K2" s="343"/>
      <c r="L2" s="343"/>
      <c r="M2" s="343"/>
      <c r="N2" s="343"/>
      <c r="O2" s="132"/>
    </row>
    <row r="3" spans="1:15" s="135" customFormat="1" ht="5.0999999999999996" customHeight="1">
      <c r="A3" s="133"/>
      <c r="B3" s="134"/>
      <c r="C3" s="134"/>
      <c r="D3" s="134"/>
      <c r="E3" s="134"/>
      <c r="F3" s="134"/>
      <c r="G3" s="134"/>
      <c r="H3" s="134"/>
      <c r="I3" s="134"/>
      <c r="J3" s="134"/>
      <c r="K3" s="134"/>
      <c r="L3" s="134"/>
      <c r="M3" s="134"/>
      <c r="N3" s="134"/>
      <c r="O3" s="133"/>
    </row>
    <row r="4" spans="1:15" s="135" customFormat="1" ht="24" customHeight="1">
      <c r="A4" s="133"/>
      <c r="B4" s="344" t="s">
        <v>2766</v>
      </c>
      <c r="C4" s="344"/>
      <c r="D4" s="344"/>
      <c r="E4" s="344"/>
      <c r="F4" s="344"/>
      <c r="G4" s="344"/>
      <c r="H4" s="344"/>
      <c r="I4" s="344"/>
      <c r="J4" s="344"/>
      <c r="K4" s="344"/>
      <c r="L4" s="344"/>
      <c r="M4" s="344"/>
      <c r="N4" s="344"/>
      <c r="O4" s="34"/>
    </row>
    <row r="5" spans="1:15" s="135" customFormat="1" ht="5.0999999999999996" customHeight="1">
      <c r="A5" s="133"/>
      <c r="B5" s="134"/>
      <c r="C5" s="134"/>
      <c r="D5" s="134"/>
      <c r="E5" s="134"/>
      <c r="F5" s="134"/>
      <c r="G5" s="134"/>
      <c r="H5" s="134"/>
      <c r="I5" s="134"/>
      <c r="J5" s="134"/>
      <c r="K5" s="134"/>
      <c r="L5" s="134"/>
      <c r="M5" s="134"/>
      <c r="N5" s="134"/>
      <c r="O5" s="133"/>
    </row>
    <row r="6" spans="1:15" s="135" customFormat="1" ht="24" customHeight="1">
      <c r="A6" s="133"/>
      <c r="B6" s="345" t="s">
        <v>2767</v>
      </c>
      <c r="C6" s="345"/>
      <c r="D6" s="345"/>
      <c r="E6" s="345"/>
      <c r="F6" s="345"/>
      <c r="G6" s="345"/>
      <c r="H6" s="345"/>
      <c r="I6" s="345"/>
      <c r="J6" s="345"/>
      <c r="K6" s="345"/>
      <c r="L6" s="345"/>
      <c r="M6" s="345"/>
      <c r="N6" s="345"/>
      <c r="O6" s="34"/>
    </row>
    <row r="7" spans="1:15" s="135" customFormat="1" ht="5.0999999999999996" customHeight="1">
      <c r="A7" s="133"/>
      <c r="B7" s="136"/>
      <c r="C7" s="136"/>
      <c r="D7" s="136"/>
      <c r="E7" s="136"/>
      <c r="F7" s="136"/>
      <c r="G7" s="136"/>
      <c r="H7" s="136"/>
      <c r="I7" s="136"/>
      <c r="J7" s="136"/>
      <c r="K7" s="136"/>
      <c r="L7" s="136"/>
      <c r="M7" s="136"/>
      <c r="N7" s="136"/>
      <c r="O7" s="133"/>
    </row>
    <row r="8" spans="1:15" s="138" customFormat="1" ht="85.5" customHeight="1">
      <c r="A8" s="137"/>
      <c r="B8" s="338" t="s">
        <v>2589</v>
      </c>
      <c r="C8" s="338"/>
      <c r="D8" s="338"/>
      <c r="E8" s="338"/>
      <c r="F8" s="338"/>
      <c r="G8" s="338"/>
      <c r="H8" s="338"/>
      <c r="I8" s="338"/>
      <c r="J8" s="338"/>
      <c r="K8" s="338"/>
      <c r="L8" s="338"/>
      <c r="M8" s="338"/>
      <c r="N8" s="338"/>
      <c r="O8" s="137"/>
    </row>
    <row r="9" spans="1:15" s="135" customFormat="1" ht="5.0999999999999996" customHeight="1">
      <c r="A9" s="133"/>
      <c r="B9" s="134"/>
      <c r="C9" s="134"/>
      <c r="D9" s="134"/>
      <c r="E9" s="134"/>
      <c r="F9" s="134"/>
      <c r="G9" s="134"/>
      <c r="H9" s="134"/>
      <c r="I9" s="134"/>
      <c r="J9" s="134"/>
      <c r="K9" s="134"/>
      <c r="L9" s="134"/>
      <c r="M9" s="134"/>
      <c r="N9" s="134"/>
      <c r="O9" s="133"/>
    </row>
    <row r="10" spans="1:15" s="135" customFormat="1" ht="24" customHeight="1">
      <c r="A10" s="133"/>
      <c r="B10" s="344" t="s">
        <v>2307</v>
      </c>
      <c r="C10" s="344"/>
      <c r="D10" s="344"/>
      <c r="E10" s="344"/>
      <c r="F10" s="344"/>
      <c r="G10" s="344"/>
      <c r="H10" s="344"/>
      <c r="I10" s="344"/>
      <c r="J10" s="344"/>
      <c r="K10" s="344"/>
      <c r="L10" s="344"/>
      <c r="M10" s="344"/>
      <c r="N10" s="344"/>
      <c r="O10" s="34"/>
    </row>
    <row r="11" spans="1:15" s="135" customFormat="1" ht="5.0999999999999996" customHeight="1">
      <c r="A11" s="133"/>
      <c r="B11" s="339"/>
      <c r="C11" s="339"/>
      <c r="D11" s="339"/>
      <c r="E11" s="339"/>
      <c r="F11" s="339"/>
      <c r="G11" s="339"/>
      <c r="H11" s="339"/>
      <c r="I11" s="339"/>
      <c r="J11" s="339"/>
      <c r="K11" s="339"/>
      <c r="L11" s="339"/>
      <c r="M11" s="339"/>
      <c r="N11" s="339"/>
      <c r="O11" s="133"/>
    </row>
    <row r="12" spans="1:15" s="138" customFormat="1" ht="23.25" customHeight="1">
      <c r="A12" s="137"/>
      <c r="B12" s="340" t="s">
        <v>2308</v>
      </c>
      <c r="C12" s="340"/>
      <c r="D12" s="340"/>
      <c r="E12" s="340"/>
      <c r="F12" s="340"/>
      <c r="G12" s="340"/>
      <c r="H12" s="340"/>
      <c r="I12" s="340"/>
      <c r="J12" s="340"/>
      <c r="K12" s="340"/>
      <c r="L12" s="340"/>
      <c r="M12" s="340"/>
      <c r="N12" s="340"/>
      <c r="O12" s="137"/>
    </row>
    <row r="13" spans="1:15" s="138" customFormat="1" ht="23.25" customHeight="1">
      <c r="A13" s="137"/>
      <c r="B13" s="341" t="s">
        <v>2309</v>
      </c>
      <c r="C13" s="341"/>
      <c r="D13" s="341"/>
      <c r="E13" s="341"/>
      <c r="F13" s="341"/>
      <c r="G13" s="341"/>
      <c r="H13" s="341"/>
      <c r="I13" s="341"/>
      <c r="J13" s="337" t="s">
        <v>450</v>
      </c>
      <c r="K13" s="337"/>
      <c r="L13" s="337"/>
      <c r="M13" s="337"/>
      <c r="N13" s="337"/>
      <c r="O13" s="137"/>
    </row>
    <row r="14" spans="1:15" s="138" customFormat="1" ht="23.25" customHeight="1">
      <c r="A14" s="137"/>
      <c r="B14" s="341" t="s">
        <v>2310</v>
      </c>
      <c r="C14" s="341"/>
      <c r="D14" s="341"/>
      <c r="E14" s="341"/>
      <c r="F14" s="341"/>
      <c r="G14" s="341"/>
      <c r="H14" s="341"/>
      <c r="I14" s="341"/>
      <c r="J14" s="337" t="s">
        <v>451</v>
      </c>
      <c r="K14" s="337"/>
      <c r="L14" s="337"/>
      <c r="M14" s="337"/>
      <c r="N14" s="337"/>
      <c r="O14" s="137"/>
    </row>
    <row r="15" spans="1:15" s="138" customFormat="1" ht="23.25" customHeight="1">
      <c r="A15" s="137"/>
      <c r="B15" s="341" t="s">
        <v>2311</v>
      </c>
      <c r="C15" s="341"/>
      <c r="D15" s="341"/>
      <c r="E15" s="341"/>
      <c r="F15" s="341"/>
      <c r="G15" s="341"/>
      <c r="H15" s="341"/>
      <c r="I15" s="341"/>
      <c r="J15" s="357" t="s">
        <v>2763</v>
      </c>
      <c r="K15" s="337"/>
      <c r="L15" s="337"/>
      <c r="M15" s="337"/>
      <c r="N15" s="337"/>
      <c r="O15" s="137"/>
    </row>
    <row r="16" spans="1:15" s="135" customFormat="1" ht="5.0999999999999996" customHeight="1">
      <c r="A16" s="133"/>
      <c r="B16" s="139"/>
      <c r="C16" s="140"/>
      <c r="D16" s="140"/>
      <c r="E16" s="140"/>
      <c r="F16" s="140"/>
      <c r="G16" s="140"/>
      <c r="H16" s="140"/>
      <c r="I16" s="140"/>
      <c r="J16" s="140"/>
      <c r="K16" s="140"/>
      <c r="L16" s="140"/>
      <c r="M16" s="140"/>
      <c r="N16" s="140"/>
      <c r="O16" s="133"/>
    </row>
    <row r="17" spans="1:15" s="135" customFormat="1" ht="18.75">
      <c r="A17" s="133"/>
      <c r="B17" s="349" t="s">
        <v>2312</v>
      </c>
      <c r="C17" s="349"/>
      <c r="D17" s="349"/>
      <c r="E17" s="349"/>
      <c r="F17" s="349"/>
      <c r="G17" s="349"/>
      <c r="H17" s="349"/>
      <c r="I17" s="349"/>
      <c r="J17" s="349"/>
      <c r="K17" s="349"/>
      <c r="L17" s="349"/>
      <c r="M17" s="349"/>
      <c r="N17" s="349"/>
      <c r="O17" s="141"/>
    </row>
    <row r="18" spans="1:15" s="138" customFormat="1" ht="43.5" customHeight="1">
      <c r="A18" s="137"/>
      <c r="B18" s="338" t="s">
        <v>2313</v>
      </c>
      <c r="C18" s="338"/>
      <c r="D18" s="338"/>
      <c r="E18" s="338"/>
      <c r="F18" s="338"/>
      <c r="G18" s="338"/>
      <c r="H18" s="338"/>
      <c r="I18" s="338"/>
      <c r="J18" s="338"/>
      <c r="K18" s="338"/>
      <c r="L18" s="338"/>
      <c r="M18" s="338"/>
      <c r="N18" s="338"/>
      <c r="O18" s="137"/>
    </row>
    <row r="19" spans="1:15" s="138" customFormat="1" ht="73.5" customHeight="1">
      <c r="A19" s="137"/>
      <c r="B19" s="338" t="s">
        <v>2590</v>
      </c>
      <c r="C19" s="338"/>
      <c r="D19" s="338"/>
      <c r="E19" s="338"/>
      <c r="F19" s="338"/>
      <c r="G19" s="338"/>
      <c r="H19" s="338"/>
      <c r="I19" s="338"/>
      <c r="J19" s="338"/>
      <c r="K19" s="338"/>
      <c r="L19" s="338"/>
      <c r="M19" s="338"/>
      <c r="N19" s="338"/>
      <c r="O19" s="137"/>
    </row>
    <row r="20" spans="1:15" s="334" customFormat="1" ht="15.75">
      <c r="A20" s="333"/>
      <c r="B20" s="352" t="s">
        <v>2595</v>
      </c>
      <c r="C20" s="352"/>
      <c r="D20" s="352"/>
      <c r="E20" s="352"/>
      <c r="F20" s="352"/>
      <c r="G20" s="352"/>
      <c r="H20" s="352"/>
      <c r="I20" s="352"/>
      <c r="J20" s="353" t="s">
        <v>2596</v>
      </c>
      <c r="K20" s="354"/>
      <c r="L20" s="354"/>
      <c r="M20" s="354"/>
      <c r="N20" s="354"/>
      <c r="O20" s="333"/>
    </row>
    <row r="21" spans="1:15" s="135" customFormat="1" ht="5.0999999999999996" customHeight="1">
      <c r="A21" s="133"/>
      <c r="B21" s="349"/>
      <c r="C21" s="349"/>
      <c r="D21" s="349"/>
      <c r="E21" s="349"/>
      <c r="F21" s="349"/>
      <c r="G21" s="349"/>
      <c r="H21" s="349"/>
      <c r="I21" s="349"/>
      <c r="J21" s="349"/>
      <c r="K21" s="349"/>
      <c r="L21" s="349"/>
      <c r="M21" s="349"/>
      <c r="N21" s="349"/>
      <c r="O21" s="133"/>
    </row>
    <row r="22" spans="1:15" s="143" customFormat="1" ht="18.75">
      <c r="A22" s="142"/>
      <c r="B22" s="349" t="s">
        <v>2314</v>
      </c>
      <c r="C22" s="349"/>
      <c r="D22" s="349"/>
      <c r="E22" s="349"/>
      <c r="F22" s="349"/>
      <c r="G22" s="349"/>
      <c r="H22" s="349"/>
      <c r="I22" s="349"/>
      <c r="J22" s="349"/>
      <c r="K22" s="349"/>
      <c r="L22" s="349"/>
      <c r="M22" s="349"/>
      <c r="N22" s="349"/>
      <c r="O22" s="141"/>
    </row>
    <row r="23" spans="1:15" s="146" customFormat="1" ht="39.75" customHeight="1">
      <c r="A23" s="144"/>
      <c r="B23" s="355" t="s">
        <v>2768</v>
      </c>
      <c r="C23" s="355"/>
      <c r="D23" s="355"/>
      <c r="E23" s="355"/>
      <c r="F23" s="355"/>
      <c r="G23" s="355"/>
      <c r="H23" s="355"/>
      <c r="I23" s="355"/>
      <c r="J23" s="355"/>
      <c r="K23" s="355"/>
      <c r="L23" s="355"/>
      <c r="M23" s="355"/>
      <c r="N23" s="355"/>
      <c r="O23" s="145"/>
    </row>
    <row r="24" spans="1:15" s="135" customFormat="1" ht="5.0999999999999996" customHeight="1">
      <c r="A24" s="133"/>
      <c r="B24" s="147"/>
      <c r="C24" s="147"/>
      <c r="D24" s="147"/>
      <c r="E24" s="147"/>
      <c r="F24" s="147"/>
      <c r="G24" s="147"/>
      <c r="H24" s="147"/>
      <c r="I24" s="147"/>
      <c r="J24" s="147"/>
      <c r="K24" s="147"/>
      <c r="L24" s="147"/>
      <c r="M24" s="147"/>
      <c r="N24" s="147"/>
      <c r="O24" s="133"/>
    </row>
    <row r="25" spans="1:15" s="135" customFormat="1" ht="18.75">
      <c r="A25" s="133"/>
      <c r="B25" s="349" t="s">
        <v>2315</v>
      </c>
      <c r="C25" s="349"/>
      <c r="D25" s="349"/>
      <c r="E25" s="349"/>
      <c r="F25" s="349"/>
      <c r="G25" s="349"/>
      <c r="H25" s="349"/>
      <c r="I25" s="349"/>
      <c r="J25" s="349"/>
      <c r="K25" s="349"/>
      <c r="L25" s="349"/>
      <c r="M25" s="349"/>
      <c r="N25" s="349"/>
      <c r="O25" s="141"/>
    </row>
    <row r="26" spans="1:15" s="138" customFormat="1" ht="68.25" customHeight="1">
      <c r="A26" s="137"/>
      <c r="B26" s="338" t="s">
        <v>2316</v>
      </c>
      <c r="C26" s="338"/>
      <c r="D26" s="338"/>
      <c r="E26" s="338"/>
      <c r="F26" s="338"/>
      <c r="G26" s="338"/>
      <c r="H26" s="338"/>
      <c r="I26" s="338"/>
      <c r="J26" s="338"/>
      <c r="K26" s="338"/>
      <c r="L26" s="338"/>
      <c r="M26" s="338"/>
      <c r="N26" s="338"/>
      <c r="O26" s="137"/>
    </row>
    <row r="27" spans="1:15" s="135" customFormat="1" ht="18.75">
      <c r="A27" s="133"/>
      <c r="B27" s="349" t="s">
        <v>2317</v>
      </c>
      <c r="C27" s="349"/>
      <c r="D27" s="349"/>
      <c r="E27" s="349"/>
      <c r="F27" s="349"/>
      <c r="G27" s="349"/>
      <c r="H27" s="349"/>
      <c r="I27" s="349"/>
      <c r="J27" s="349"/>
      <c r="K27" s="349"/>
      <c r="L27" s="349"/>
      <c r="M27" s="349"/>
      <c r="N27" s="349"/>
      <c r="O27" s="148"/>
    </row>
    <row r="28" spans="1:15" s="138" customFormat="1" ht="86.25" customHeight="1">
      <c r="A28" s="137"/>
      <c r="B28" s="356" t="s">
        <v>2318</v>
      </c>
      <c r="C28" s="356"/>
      <c r="D28" s="356"/>
      <c r="E28" s="356"/>
      <c r="F28" s="356"/>
      <c r="G28" s="356"/>
      <c r="H28" s="356"/>
      <c r="I28" s="356"/>
      <c r="J28" s="356"/>
      <c r="K28" s="356"/>
      <c r="L28" s="356"/>
      <c r="M28" s="356"/>
      <c r="N28" s="356"/>
      <c r="O28" s="137"/>
    </row>
    <row r="29" spans="1:15" s="135" customFormat="1" ht="18.75">
      <c r="A29" s="133"/>
      <c r="B29" s="349" t="s">
        <v>2319</v>
      </c>
      <c r="C29" s="349"/>
      <c r="D29" s="349"/>
      <c r="E29" s="349"/>
      <c r="F29" s="349"/>
      <c r="G29" s="349"/>
      <c r="H29" s="349"/>
      <c r="I29" s="349"/>
      <c r="J29" s="349"/>
      <c r="K29" s="349"/>
      <c r="L29" s="349"/>
      <c r="M29" s="349"/>
      <c r="N29" s="349"/>
      <c r="O29" s="141"/>
    </row>
    <row r="30" spans="1:15" s="138" customFormat="1" ht="82.5" customHeight="1">
      <c r="A30" s="137"/>
      <c r="B30" s="338" t="s">
        <v>2320</v>
      </c>
      <c r="C30" s="338"/>
      <c r="D30" s="338"/>
      <c r="E30" s="338"/>
      <c r="F30" s="338"/>
      <c r="G30" s="338"/>
      <c r="H30" s="338"/>
      <c r="I30" s="338"/>
      <c r="J30" s="338"/>
      <c r="K30" s="338"/>
      <c r="L30" s="338"/>
      <c r="M30" s="338"/>
      <c r="N30" s="338"/>
      <c r="O30" s="137"/>
    </row>
    <row r="31" spans="1:15" s="135" customFormat="1" ht="12.75" customHeight="1">
      <c r="A31" s="133"/>
      <c r="B31" s="149"/>
      <c r="C31" s="150"/>
      <c r="D31" s="150"/>
      <c r="E31" s="150"/>
      <c r="F31" s="133"/>
      <c r="G31" s="133"/>
      <c r="H31" s="133"/>
      <c r="I31" s="133"/>
      <c r="J31" s="133"/>
      <c r="K31" s="133"/>
      <c r="L31" s="133"/>
      <c r="M31" s="133"/>
      <c r="N31" s="133"/>
      <c r="O31" s="133"/>
    </row>
    <row r="32" spans="1:15" s="36" customFormat="1" ht="99" customHeight="1">
      <c r="A32" s="37"/>
      <c r="B32" s="37"/>
      <c r="C32" s="37"/>
      <c r="D32" s="37"/>
      <c r="E32" s="37"/>
      <c r="F32" s="37"/>
      <c r="G32" s="37"/>
      <c r="H32" s="37"/>
      <c r="I32" s="37"/>
      <c r="J32" s="37"/>
      <c r="K32" s="37"/>
      <c r="L32" s="37"/>
      <c r="M32" s="37"/>
      <c r="N32" s="37"/>
      <c r="O32" s="37"/>
    </row>
    <row r="33" spans="1:15" s="135" customFormat="1" ht="5.0999999999999996" customHeight="1">
      <c r="A33" s="133"/>
      <c r="B33" s="149"/>
      <c r="C33" s="147"/>
      <c r="D33" s="133"/>
      <c r="E33" s="133"/>
      <c r="F33" s="133"/>
      <c r="G33" s="133"/>
      <c r="H33" s="133"/>
      <c r="I33" s="133"/>
      <c r="J33" s="133"/>
      <c r="K33" s="133"/>
      <c r="L33" s="133"/>
      <c r="M33" s="133"/>
      <c r="N33" s="133"/>
      <c r="O33" s="133"/>
    </row>
    <row r="34" spans="1:15" s="135" customFormat="1" ht="22.5" customHeight="1">
      <c r="A34" s="133"/>
      <c r="B34" s="349" t="s">
        <v>2321</v>
      </c>
      <c r="C34" s="349"/>
      <c r="D34" s="349"/>
      <c r="E34" s="349"/>
      <c r="F34" s="349"/>
      <c r="G34" s="349"/>
      <c r="H34" s="349"/>
      <c r="I34" s="349"/>
      <c r="J34" s="349"/>
      <c r="K34" s="349"/>
      <c r="L34" s="349"/>
      <c r="M34" s="349"/>
      <c r="N34" s="349"/>
      <c r="O34" s="141"/>
    </row>
    <row r="35" spans="1:15" s="138" customFormat="1" ht="32.25" customHeight="1">
      <c r="A35" s="137"/>
      <c r="B35" s="338" t="s">
        <v>2322</v>
      </c>
      <c r="C35" s="338"/>
      <c r="D35" s="338"/>
      <c r="E35" s="338"/>
      <c r="F35" s="338"/>
      <c r="G35" s="338"/>
      <c r="H35" s="338"/>
      <c r="I35" s="338"/>
      <c r="J35" s="338"/>
      <c r="K35" s="338"/>
      <c r="L35" s="338"/>
      <c r="M35" s="338"/>
      <c r="N35" s="338"/>
      <c r="O35" s="137"/>
    </row>
    <row r="36" spans="1:15" s="135" customFormat="1" ht="5.0999999999999996" customHeight="1">
      <c r="A36" s="133"/>
      <c r="B36" s="147"/>
      <c r="C36" s="147"/>
      <c r="D36" s="147"/>
      <c r="E36" s="147"/>
      <c r="F36" s="147"/>
      <c r="G36" s="147"/>
      <c r="H36" s="147"/>
      <c r="I36" s="147"/>
      <c r="J36" s="147"/>
      <c r="K36" s="147"/>
      <c r="L36" s="147"/>
      <c r="M36" s="147"/>
      <c r="N36" s="147"/>
      <c r="O36" s="133"/>
    </row>
    <row r="37" spans="1:15" s="135" customFormat="1" ht="22.5" customHeight="1">
      <c r="A37" s="133"/>
      <c r="B37" s="349" t="s">
        <v>2323</v>
      </c>
      <c r="C37" s="349"/>
      <c r="D37" s="349"/>
      <c r="E37" s="349"/>
      <c r="F37" s="349"/>
      <c r="G37" s="349"/>
      <c r="H37" s="349"/>
      <c r="I37" s="349"/>
      <c r="J37" s="349"/>
      <c r="K37" s="349"/>
      <c r="L37" s="349"/>
      <c r="M37" s="349"/>
      <c r="N37" s="349"/>
      <c r="O37" s="133"/>
    </row>
    <row r="38" spans="1:15" s="138" customFormat="1" ht="60.75" customHeight="1">
      <c r="A38" s="137"/>
      <c r="B38" s="338" t="s">
        <v>2324</v>
      </c>
      <c r="C38" s="338"/>
      <c r="D38" s="338"/>
      <c r="E38" s="338"/>
      <c r="F38" s="338"/>
      <c r="G38" s="338"/>
      <c r="H38" s="338"/>
      <c r="I38" s="338"/>
      <c r="J38" s="338"/>
      <c r="K38" s="338"/>
      <c r="L38" s="338"/>
      <c r="M38" s="338"/>
      <c r="N38" s="338"/>
      <c r="O38" s="137"/>
    </row>
    <row r="39" spans="1:15" s="135" customFormat="1" ht="7.5" customHeight="1">
      <c r="A39" s="133"/>
      <c r="B39" s="147"/>
      <c r="C39" s="147"/>
      <c r="D39" s="147"/>
      <c r="E39" s="147"/>
      <c r="F39" s="147"/>
      <c r="G39" s="147"/>
      <c r="H39" s="147"/>
      <c r="I39" s="147"/>
      <c r="J39" s="147"/>
      <c r="K39" s="147"/>
      <c r="L39" s="147"/>
      <c r="M39" s="147"/>
      <c r="N39" s="133"/>
      <c r="O39" s="133"/>
    </row>
    <row r="40" spans="1:15" s="135" customFormat="1" ht="18.75" customHeight="1">
      <c r="A40" s="133"/>
      <c r="B40" s="349" t="s">
        <v>2325</v>
      </c>
      <c r="C40" s="349"/>
      <c r="D40" s="349"/>
      <c r="E40" s="349"/>
      <c r="F40" s="349"/>
      <c r="G40" s="349"/>
      <c r="H40" s="349"/>
      <c r="I40" s="349"/>
      <c r="J40" s="349"/>
      <c r="K40" s="349"/>
      <c r="L40" s="349"/>
      <c r="M40" s="349"/>
      <c r="N40" s="349"/>
      <c r="O40" s="133"/>
    </row>
    <row r="41" spans="1:15" s="138" customFormat="1" ht="47.25" customHeight="1">
      <c r="A41" s="137"/>
      <c r="B41" s="350" t="s">
        <v>2591</v>
      </c>
      <c r="C41" s="350"/>
      <c r="D41" s="350"/>
      <c r="E41" s="350"/>
      <c r="F41" s="350"/>
      <c r="G41" s="350"/>
      <c r="H41" s="350"/>
      <c r="I41" s="350"/>
      <c r="J41" s="350"/>
      <c r="K41" s="350"/>
      <c r="L41" s="350"/>
      <c r="M41" s="350"/>
      <c r="N41" s="351"/>
      <c r="O41" s="137"/>
    </row>
    <row r="42" spans="1:15" s="135" customFormat="1" ht="5.0999999999999996" customHeight="1">
      <c r="A42" s="133"/>
      <c r="B42" s="147"/>
      <c r="C42" s="147"/>
      <c r="D42" s="147"/>
      <c r="E42" s="147"/>
      <c r="F42" s="147"/>
      <c r="G42" s="147"/>
      <c r="H42" s="147"/>
      <c r="I42" s="147"/>
      <c r="J42" s="147"/>
      <c r="K42" s="147"/>
      <c r="L42" s="147"/>
      <c r="M42" s="147"/>
      <c r="N42" s="133"/>
      <c r="O42" s="133"/>
    </row>
    <row r="43" spans="1:15" s="135" customFormat="1" ht="5.0999999999999996" customHeight="1">
      <c r="A43" s="133"/>
      <c r="B43" s="151"/>
      <c r="C43" s="133"/>
      <c r="D43" s="133"/>
      <c r="E43" s="133"/>
      <c r="F43" s="133"/>
      <c r="G43" s="133"/>
      <c r="H43" s="133"/>
      <c r="I43" s="133"/>
      <c r="J43" s="133"/>
      <c r="K43" s="133"/>
      <c r="L43" s="133"/>
      <c r="M43" s="133"/>
      <c r="N43" s="133"/>
      <c r="O43" s="133"/>
    </row>
    <row r="44" spans="1:15" s="135" customFormat="1" ht="18.75" customHeight="1">
      <c r="A44" s="133"/>
      <c r="B44" s="349" t="s">
        <v>2326</v>
      </c>
      <c r="C44" s="349"/>
      <c r="D44" s="349"/>
      <c r="E44" s="349"/>
      <c r="F44" s="349"/>
      <c r="G44" s="349"/>
      <c r="H44" s="349"/>
      <c r="I44" s="349"/>
      <c r="J44" s="349"/>
      <c r="K44" s="349"/>
      <c r="L44" s="349"/>
      <c r="M44" s="349"/>
      <c r="N44" s="349"/>
      <c r="O44" s="133"/>
    </row>
    <row r="45" spans="1:15" s="138" customFormat="1" ht="51.75" customHeight="1">
      <c r="A45" s="137"/>
      <c r="B45" s="338" t="s">
        <v>2327</v>
      </c>
      <c r="C45" s="351"/>
      <c r="D45" s="351"/>
      <c r="E45" s="351"/>
      <c r="F45" s="351"/>
      <c r="G45" s="351"/>
      <c r="H45" s="351"/>
      <c r="I45" s="351"/>
      <c r="J45" s="351"/>
      <c r="K45" s="351"/>
      <c r="L45" s="351"/>
      <c r="M45" s="351"/>
      <c r="N45" s="351"/>
      <c r="O45" s="137"/>
    </row>
    <row r="46" spans="1:15" s="135" customFormat="1" ht="5.0999999999999996" customHeight="1">
      <c r="A46" s="133"/>
      <c r="B46" s="151"/>
      <c r="C46" s="133"/>
      <c r="D46" s="133"/>
      <c r="E46" s="133"/>
      <c r="F46" s="133"/>
      <c r="G46" s="133"/>
      <c r="H46" s="133"/>
      <c r="I46" s="133"/>
      <c r="J46" s="133"/>
      <c r="K46" s="133"/>
      <c r="L46" s="133"/>
      <c r="M46" s="133"/>
      <c r="N46" s="133"/>
      <c r="O46" s="133"/>
    </row>
    <row r="47" spans="1:15" s="135" customFormat="1" ht="18.75" customHeight="1">
      <c r="A47" s="133"/>
      <c r="B47" s="349" t="s">
        <v>2328</v>
      </c>
      <c r="C47" s="349"/>
      <c r="D47" s="349"/>
      <c r="E47" s="349"/>
      <c r="F47" s="349"/>
      <c r="G47" s="349"/>
      <c r="H47" s="349"/>
      <c r="I47" s="349"/>
      <c r="J47" s="349"/>
      <c r="K47" s="349"/>
      <c r="L47" s="349"/>
      <c r="M47" s="349"/>
      <c r="N47" s="349"/>
      <c r="O47" s="133"/>
    </row>
    <row r="48" spans="1:15" s="138" customFormat="1" ht="50.25" customHeight="1">
      <c r="A48" s="137"/>
      <c r="B48" s="350" t="s">
        <v>2592</v>
      </c>
      <c r="C48" s="351"/>
      <c r="D48" s="351"/>
      <c r="E48" s="351"/>
      <c r="F48" s="351"/>
      <c r="G48" s="351"/>
      <c r="H48" s="351"/>
      <c r="I48" s="351"/>
      <c r="J48" s="351"/>
      <c r="K48" s="351"/>
      <c r="L48" s="351"/>
      <c r="M48" s="351"/>
      <c r="N48" s="351"/>
      <c r="O48" s="137"/>
    </row>
    <row r="49" spans="1:15" s="135" customFormat="1" ht="5.0999999999999996" customHeight="1">
      <c r="A49" s="133"/>
      <c r="B49" s="147"/>
      <c r="C49" s="133"/>
      <c r="D49" s="133"/>
      <c r="E49" s="133"/>
      <c r="F49" s="133"/>
      <c r="G49" s="133"/>
      <c r="H49" s="133"/>
      <c r="I49" s="133"/>
      <c r="J49" s="133"/>
      <c r="K49" s="133"/>
      <c r="L49" s="133"/>
      <c r="M49" s="133"/>
      <c r="N49" s="133"/>
      <c r="O49" s="133"/>
    </row>
    <row r="50" spans="1:15" s="135" customFormat="1" ht="18.75" customHeight="1">
      <c r="A50" s="133"/>
      <c r="B50" s="349" t="s">
        <v>2329</v>
      </c>
      <c r="C50" s="349"/>
      <c r="D50" s="349"/>
      <c r="E50" s="349"/>
      <c r="F50" s="349"/>
      <c r="G50" s="349"/>
      <c r="H50" s="349"/>
      <c r="I50" s="349"/>
      <c r="J50" s="349"/>
      <c r="K50" s="349"/>
      <c r="L50" s="349"/>
      <c r="M50" s="349"/>
      <c r="N50" s="349"/>
      <c r="O50" s="133"/>
    </row>
    <row r="51" spans="1:15" s="138" customFormat="1" ht="74.25" customHeight="1">
      <c r="A51" s="137"/>
      <c r="B51" s="338" t="s">
        <v>2330</v>
      </c>
      <c r="C51" s="338"/>
      <c r="D51" s="338"/>
      <c r="E51" s="338"/>
      <c r="F51" s="338"/>
      <c r="G51" s="338"/>
      <c r="H51" s="338"/>
      <c r="I51" s="338"/>
      <c r="J51" s="338"/>
      <c r="K51" s="338"/>
      <c r="L51" s="338"/>
      <c r="M51" s="338"/>
      <c r="N51" s="338"/>
      <c r="O51" s="137"/>
    </row>
    <row r="52" spans="1:15" s="135" customFormat="1" ht="5.0999999999999996" customHeight="1">
      <c r="A52" s="133"/>
      <c r="B52" s="147"/>
      <c r="C52" s="147"/>
      <c r="D52" s="147"/>
      <c r="E52" s="147"/>
      <c r="F52" s="147"/>
      <c r="G52" s="147"/>
      <c r="H52" s="147"/>
      <c r="I52" s="147"/>
      <c r="J52" s="147"/>
      <c r="K52" s="147"/>
      <c r="L52" s="147"/>
      <c r="M52" s="147"/>
      <c r="N52" s="133"/>
      <c r="O52" s="133"/>
    </row>
    <row r="53" spans="1:15" s="135" customFormat="1" ht="24" customHeight="1">
      <c r="A53" s="133"/>
      <c r="B53" s="348" t="s">
        <v>2331</v>
      </c>
      <c r="C53" s="348"/>
      <c r="D53" s="348"/>
      <c r="E53" s="348"/>
      <c r="F53" s="348"/>
      <c r="G53" s="348"/>
      <c r="H53" s="348"/>
      <c r="I53" s="348"/>
      <c r="J53" s="348"/>
      <c r="K53" s="348"/>
      <c r="L53" s="348"/>
      <c r="M53" s="348"/>
      <c r="N53" s="348"/>
      <c r="O53" s="137"/>
    </row>
    <row r="54" spans="1:15" s="135" customFormat="1" ht="5.0999999999999996" customHeight="1">
      <c r="A54" s="133"/>
      <c r="B54" s="339"/>
      <c r="C54" s="339"/>
      <c r="D54" s="339"/>
      <c r="E54" s="339"/>
      <c r="F54" s="339"/>
      <c r="G54" s="339"/>
      <c r="H54" s="339"/>
      <c r="I54" s="339"/>
      <c r="J54" s="339"/>
      <c r="K54" s="339"/>
      <c r="L54" s="339"/>
      <c r="M54" s="339"/>
      <c r="N54" s="339"/>
      <c r="O54" s="133"/>
    </row>
    <row r="55" spans="1:15" s="153" customFormat="1" ht="15.75">
      <c r="A55" s="152"/>
      <c r="B55" s="346" t="s">
        <v>2593</v>
      </c>
      <c r="C55" s="346"/>
      <c r="D55" s="346"/>
      <c r="E55" s="346"/>
      <c r="F55" s="346"/>
      <c r="G55" s="346"/>
      <c r="H55" s="346"/>
      <c r="I55" s="346"/>
      <c r="J55" s="346"/>
      <c r="K55" s="346"/>
      <c r="L55" s="346"/>
      <c r="M55" s="346"/>
      <c r="N55" s="346"/>
      <c r="O55" s="137"/>
    </row>
    <row r="56" spans="1:15" s="153" customFormat="1" ht="15.75">
      <c r="A56" s="152"/>
      <c r="B56" s="154"/>
      <c r="C56" s="154"/>
      <c r="D56" s="152"/>
      <c r="E56" s="152"/>
      <c r="F56" s="152"/>
      <c r="G56" s="152"/>
      <c r="H56" s="152"/>
      <c r="I56" s="152"/>
      <c r="J56" s="152"/>
      <c r="K56" s="152"/>
      <c r="L56" s="152"/>
      <c r="M56" s="152"/>
      <c r="N56" s="152"/>
      <c r="O56" s="152"/>
    </row>
    <row r="57" spans="1:15" s="153" customFormat="1" ht="15.75">
      <c r="A57" s="152"/>
      <c r="B57" s="154"/>
      <c r="C57" s="152" t="s">
        <v>2332</v>
      </c>
      <c r="D57" s="337" t="s">
        <v>451</v>
      </c>
      <c r="E57" s="337"/>
      <c r="F57" s="337"/>
      <c r="G57" s="337"/>
      <c r="H57" s="152"/>
      <c r="I57" s="152"/>
      <c r="J57" s="152"/>
      <c r="K57" s="152"/>
      <c r="L57" s="152"/>
      <c r="M57" s="152"/>
      <c r="N57" s="152"/>
      <c r="O57" s="152"/>
    </row>
    <row r="58" spans="1:15" s="153" customFormat="1" ht="15.75">
      <c r="A58" s="152"/>
      <c r="B58" s="154"/>
      <c r="C58" s="152" t="s">
        <v>453</v>
      </c>
      <c r="D58" s="347" t="s">
        <v>457</v>
      </c>
      <c r="E58" s="347"/>
      <c r="F58" s="347"/>
      <c r="G58" s="347"/>
      <c r="H58" s="152"/>
      <c r="I58" s="152"/>
      <c r="J58" s="152"/>
      <c r="K58" s="152"/>
      <c r="L58" s="152"/>
      <c r="M58" s="152"/>
      <c r="N58" s="152"/>
      <c r="O58" s="152"/>
    </row>
    <row r="59" spans="1:15" s="153" customFormat="1" ht="15.75">
      <c r="A59" s="152"/>
      <c r="B59" s="154"/>
      <c r="C59" s="152" t="s">
        <v>454</v>
      </c>
      <c r="D59" s="347" t="s">
        <v>458</v>
      </c>
      <c r="E59" s="346"/>
      <c r="F59" s="346"/>
      <c r="G59" s="346"/>
      <c r="H59" s="152"/>
      <c r="I59" s="152"/>
      <c r="J59" s="152"/>
      <c r="K59" s="152"/>
      <c r="L59" s="152"/>
      <c r="M59" s="152"/>
      <c r="N59" s="152"/>
      <c r="O59" s="152"/>
    </row>
    <row r="60" spans="1:15" s="153" customFormat="1" ht="15.75">
      <c r="A60" s="152"/>
      <c r="B60" s="154"/>
      <c r="C60" s="152" t="s">
        <v>2333</v>
      </c>
      <c r="D60" s="346" t="s">
        <v>2334</v>
      </c>
      <c r="E60" s="346"/>
      <c r="F60" s="346"/>
      <c r="G60" s="346"/>
      <c r="H60" s="152"/>
      <c r="I60" s="152"/>
      <c r="J60" s="152"/>
      <c r="K60" s="152"/>
      <c r="L60" s="152"/>
      <c r="M60" s="152"/>
      <c r="N60" s="152"/>
      <c r="O60" s="152"/>
    </row>
    <row r="61" spans="1:15" s="153" customFormat="1" ht="15.75">
      <c r="A61" s="152"/>
      <c r="B61" s="154"/>
      <c r="C61" s="152"/>
      <c r="D61" s="346" t="s">
        <v>436</v>
      </c>
      <c r="E61" s="346"/>
      <c r="F61" s="346"/>
      <c r="G61" s="346"/>
      <c r="H61" s="152"/>
      <c r="I61" s="152"/>
      <c r="J61" s="152"/>
      <c r="K61" s="152"/>
      <c r="L61" s="152"/>
      <c r="M61" s="152"/>
      <c r="N61" s="152"/>
      <c r="O61" s="152"/>
    </row>
    <row r="62" spans="1:15" s="153" customFormat="1" ht="15.75">
      <c r="A62" s="152"/>
      <c r="B62" s="154"/>
      <c r="C62" s="152"/>
      <c r="D62" s="346" t="s">
        <v>452</v>
      </c>
      <c r="E62" s="346"/>
      <c r="F62" s="346"/>
      <c r="G62" s="346"/>
      <c r="H62" s="152"/>
      <c r="I62" s="152"/>
      <c r="J62" s="152"/>
      <c r="K62" s="152"/>
      <c r="L62" s="152"/>
      <c r="M62" s="152"/>
      <c r="N62" s="152"/>
      <c r="O62" s="152"/>
    </row>
    <row r="63" spans="1:15" s="153" customFormat="1" ht="15.75">
      <c r="A63" s="152"/>
      <c r="B63" s="154"/>
      <c r="C63" s="152"/>
      <c r="D63" s="346" t="s">
        <v>437</v>
      </c>
      <c r="E63" s="346"/>
      <c r="F63" s="346"/>
      <c r="G63" s="346"/>
      <c r="H63" s="152"/>
      <c r="I63" s="152"/>
      <c r="J63" s="152"/>
      <c r="K63" s="152"/>
      <c r="L63" s="152"/>
      <c r="M63" s="152"/>
      <c r="N63" s="152"/>
      <c r="O63" s="152"/>
    </row>
    <row r="64" spans="1:15" s="153" customFormat="1" ht="15.75">
      <c r="A64" s="152"/>
      <c r="B64" s="154"/>
      <c r="C64" s="152" t="s">
        <v>456</v>
      </c>
      <c r="D64" s="337" t="s">
        <v>455</v>
      </c>
      <c r="E64" s="337"/>
      <c r="F64" s="337"/>
      <c r="G64" s="337"/>
      <c r="H64" s="152"/>
      <c r="I64" s="152"/>
      <c r="J64" s="152"/>
      <c r="K64" s="152"/>
      <c r="L64" s="152"/>
      <c r="M64" s="152"/>
      <c r="N64" s="152"/>
      <c r="O64" s="152"/>
    </row>
    <row r="65" spans="1:15">
      <c r="A65" s="129"/>
      <c r="B65" s="149"/>
      <c r="C65" s="149"/>
      <c r="D65" s="129"/>
      <c r="E65" s="129"/>
      <c r="F65" s="129"/>
      <c r="G65" s="129"/>
      <c r="H65" s="129"/>
      <c r="I65" s="129"/>
      <c r="J65" s="129"/>
      <c r="K65" s="129"/>
      <c r="L65" s="129"/>
      <c r="M65" s="129"/>
      <c r="N65" s="129"/>
      <c r="O65" s="129"/>
    </row>
  </sheetData>
  <sheetProtection algorithmName="SHA-512" hashValue="a+/rFkfRdZORo8oY5iOq8DhfqTtpOsRTrEPez/OWwFz4pptQeOjBRtWu5CbdCZ3etOXkYL20P+fLw9n3Ubai9A==" saltValue="ONulwlE5/qmafeR6nZYQNw==" spinCount="100000" sheet="1" objects="1" scenarios="1" formatCells="0" formatColumns="0" formatRows="0" sort="0" autoFilter="0"/>
  <mergeCells count="51">
    <mergeCell ref="J14:N14"/>
    <mergeCell ref="J15:N15"/>
    <mergeCell ref="B21:N21"/>
    <mergeCell ref="B18:N18"/>
    <mergeCell ref="B19:N19"/>
    <mergeCell ref="B14:I14"/>
    <mergeCell ref="B15:I15"/>
    <mergeCell ref="B17:N17"/>
    <mergeCell ref="B35:N35"/>
    <mergeCell ref="B37:N37"/>
    <mergeCell ref="B20:I20"/>
    <mergeCell ref="J20:N20"/>
    <mergeCell ref="B22:N22"/>
    <mergeCell ref="B23:N23"/>
    <mergeCell ref="B25:N25"/>
    <mergeCell ref="B27:N27"/>
    <mergeCell ref="B29:N29"/>
    <mergeCell ref="B34:N34"/>
    <mergeCell ref="B26:N26"/>
    <mergeCell ref="B28:N28"/>
    <mergeCell ref="B30:N30"/>
    <mergeCell ref="B47:N47"/>
    <mergeCell ref="B50:N50"/>
    <mergeCell ref="B38:N38"/>
    <mergeCell ref="B41:N41"/>
    <mergeCell ref="B45:N45"/>
    <mergeCell ref="B48:N48"/>
    <mergeCell ref="B44:N44"/>
    <mergeCell ref="B40:N40"/>
    <mergeCell ref="B51:N51"/>
    <mergeCell ref="D62:G62"/>
    <mergeCell ref="D63:G63"/>
    <mergeCell ref="D64:G64"/>
    <mergeCell ref="B55:N55"/>
    <mergeCell ref="B54:N54"/>
    <mergeCell ref="D57:G57"/>
    <mergeCell ref="D58:G58"/>
    <mergeCell ref="D60:G60"/>
    <mergeCell ref="D59:G59"/>
    <mergeCell ref="D61:G61"/>
    <mergeCell ref="B53:N53"/>
    <mergeCell ref="B1:N1"/>
    <mergeCell ref="B2:N2"/>
    <mergeCell ref="B4:N4"/>
    <mergeCell ref="B6:N6"/>
    <mergeCell ref="B10:N10"/>
    <mergeCell ref="J13:N13"/>
    <mergeCell ref="B8:N8"/>
    <mergeCell ref="B11:N11"/>
    <mergeCell ref="B12:N12"/>
    <mergeCell ref="B13:I13"/>
  </mergeCells>
  <hyperlinks>
    <hyperlink ref="J13" r:id="rId1"/>
    <hyperlink ref="J14" r:id="rId2"/>
    <hyperlink ref="J15" r:id="rId3"/>
    <hyperlink ref="D57" r:id="rId4"/>
    <hyperlink ref="D64" r:id="rId5"/>
    <hyperlink ref="J20" r:id="rId6"/>
  </hyperlinks>
  <pageMargins left="0.23622047244094491" right="0.23622047244094491" top="0.74803149606299213" bottom="0.74803149606299213" header="0.31496062992125984" footer="0.31496062992125984"/>
  <pageSetup scale="58" fitToHeight="0" orientation="portrait" r:id="rId7"/>
  <headerFooter>
    <oddFooter>&amp;C&amp;P&amp;R&amp;F</oddFooter>
  </headerFooter>
  <drawing r:id="rId8"/>
  <legacyDrawing r:id="rId9"/>
  <oleObjects>
    <mc:AlternateContent xmlns:mc="http://schemas.openxmlformats.org/markup-compatibility/2006">
      <mc:Choice Requires="x14">
        <oleObject progId="Excel.Sheet.12" shapeId="1025" r:id="rId10">
          <objectPr defaultSize="0" autoPict="0" r:id="rId11">
            <anchor moveWithCells="1" sizeWithCells="1">
              <from>
                <xdr:col>1</xdr:col>
                <xdr:colOff>9525</xdr:colOff>
                <xdr:row>30</xdr:row>
                <xdr:rowOff>85725</xdr:rowOff>
              </from>
              <to>
                <xdr:col>5</xdr:col>
                <xdr:colOff>533400</xdr:colOff>
                <xdr:row>32</xdr:row>
                <xdr:rowOff>9525</xdr:rowOff>
              </to>
            </anchor>
          </objectPr>
        </oleObject>
      </mc:Choice>
      <mc:Fallback>
        <oleObject progId="Excel.Sheet.12" shapeId="1025" r:id="rId10"/>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filterMode="1"/>
  <dimension ref="A1:N897"/>
  <sheetViews>
    <sheetView showGridLines="0" zoomScaleNormal="100" workbookViewId="0">
      <pane ySplit="16" topLeftCell="A17" activePane="bottomLeft" state="frozen"/>
      <selection pane="bottomLeft"/>
    </sheetView>
  </sheetViews>
  <sheetFormatPr baseColWidth="10" defaultColWidth="9.140625" defaultRowHeight="15"/>
  <cols>
    <col min="1" max="1" width="41.5703125" style="33" customWidth="1"/>
    <col min="2" max="2" width="53.85546875" style="33" customWidth="1"/>
    <col min="3" max="3" width="5.85546875" style="33" bestFit="1" customWidth="1"/>
    <col min="4" max="4" width="15.42578125" style="33" customWidth="1"/>
    <col min="5" max="5" width="9.42578125" style="33" customWidth="1"/>
    <col min="6" max="6" width="5.85546875" style="33" bestFit="1" customWidth="1"/>
    <col min="7" max="7" width="7.42578125" style="33" customWidth="1"/>
    <col min="8" max="8" width="12.85546875" style="33" customWidth="1"/>
    <col min="9" max="9" width="6.7109375" style="33" bestFit="1" customWidth="1"/>
    <col min="10" max="10" width="8.28515625" style="33" customWidth="1"/>
    <col min="11" max="11" width="13" style="33" customWidth="1"/>
    <col min="12" max="12" width="6.7109375" style="33" bestFit="1" customWidth="1"/>
    <col min="13" max="13" width="10" style="33" customWidth="1"/>
    <col min="14" max="14" width="24" style="33" customWidth="1"/>
    <col min="15" max="16384" width="9.140625" style="33"/>
  </cols>
  <sheetData>
    <row r="1" spans="1:14" ht="23.25">
      <c r="A1" s="157" t="s">
        <v>481</v>
      </c>
      <c r="B1" s="157"/>
      <c r="C1" s="157"/>
      <c r="D1" s="157"/>
      <c r="E1" s="158"/>
      <c r="F1" s="159"/>
      <c r="G1" s="157"/>
      <c r="H1" s="157"/>
      <c r="I1" s="157"/>
      <c r="J1" s="158"/>
      <c r="K1" s="157"/>
      <c r="L1" s="157"/>
      <c r="M1" s="157"/>
      <c r="N1" s="157"/>
    </row>
    <row r="2" spans="1:14">
      <c r="A2" s="160"/>
      <c r="B2" s="160"/>
      <c r="C2" s="160"/>
      <c r="D2" s="161"/>
      <c r="E2" s="162"/>
      <c r="F2" s="163"/>
      <c r="G2" s="160"/>
      <c r="H2" s="160"/>
      <c r="I2" s="161"/>
      <c r="J2" s="162"/>
      <c r="K2" s="160"/>
      <c r="L2" s="160"/>
      <c r="M2" s="160"/>
      <c r="N2" s="160"/>
    </row>
    <row r="3" spans="1:14" ht="27" customHeight="1">
      <c r="A3" s="442" t="s">
        <v>2560</v>
      </c>
      <c r="B3" s="442"/>
      <c r="C3" s="442"/>
      <c r="D3" s="442"/>
      <c r="E3" s="442"/>
      <c r="F3" s="442"/>
      <c r="G3" s="442"/>
      <c r="H3" s="442"/>
      <c r="I3" s="442"/>
      <c r="J3" s="442"/>
      <c r="K3" s="442"/>
      <c r="L3" s="442"/>
      <c r="M3" s="442"/>
      <c r="N3" s="442"/>
    </row>
    <row r="4" spans="1:14">
      <c r="A4" s="164"/>
      <c r="B4" s="164"/>
      <c r="C4" s="164"/>
      <c r="D4" s="165"/>
      <c r="E4" s="165"/>
      <c r="F4" s="164"/>
      <c r="G4" s="164"/>
      <c r="H4" s="164"/>
      <c r="I4" s="165"/>
      <c r="J4" s="165"/>
      <c r="K4" s="164"/>
      <c r="L4" s="164"/>
      <c r="M4" s="160"/>
      <c r="N4" s="160"/>
    </row>
    <row r="5" spans="1:14" ht="15.75">
      <c r="A5" s="166" t="s">
        <v>2561</v>
      </c>
      <c r="B5" s="166"/>
      <c r="C5" s="166"/>
      <c r="D5" s="166"/>
      <c r="E5" s="167"/>
      <c r="F5" s="168"/>
      <c r="G5" s="166"/>
      <c r="H5" s="166"/>
      <c r="I5" s="166"/>
      <c r="J5" s="167"/>
      <c r="K5" s="166"/>
      <c r="L5" s="166"/>
      <c r="M5" s="166"/>
      <c r="N5" s="166"/>
    </row>
    <row r="6" spans="1:14">
      <c r="A6" s="160"/>
      <c r="B6" s="160"/>
      <c r="C6" s="160"/>
      <c r="D6" s="161"/>
      <c r="E6" s="162"/>
      <c r="F6" s="163"/>
      <c r="G6" s="160"/>
      <c r="H6" s="160"/>
      <c r="I6" s="161"/>
      <c r="J6" s="162"/>
      <c r="K6" s="160"/>
      <c r="L6" s="160"/>
      <c r="M6" s="160"/>
      <c r="N6" s="160"/>
    </row>
    <row r="7" spans="1:14">
      <c r="A7" s="169" t="s">
        <v>2562</v>
      </c>
      <c r="B7" s="170" t="str">
        <f>" "&amp; ROUND(SUM('C2'!V27:AS27,'C3'!V53:AP53,'C4'!V20:AP20,'C5'!V106:AS106,'C6'!V694:AP694,'C7'!V53:AP53,'C8'!V27:AP27)/1288*100,0) &amp; "% (" &amp; SUM('C2'!V27:AS27,'C3'!V53:AP53,'C4'!V20:AP20,'C5'!V106:AS106,'C6'!V694:AP694,'C7'!V53:AP53,'C8'!V27:AP27) &amp; ") de 1288 datos fueron proporcionados"</f>
        <v xml:space="preserve"> 92% (1186) de 1288 datos fueron proporcionados</v>
      </c>
      <c r="C7" s="171"/>
      <c r="D7" s="172"/>
      <c r="E7" s="173"/>
      <c r="F7" s="174"/>
      <c r="G7" s="172"/>
      <c r="H7" s="172"/>
      <c r="I7" s="172"/>
      <c r="J7" s="173"/>
      <c r="K7" s="172"/>
      <c r="L7" s="172"/>
      <c r="M7" s="172"/>
      <c r="N7" s="172"/>
    </row>
    <row r="8" spans="1:14">
      <c r="A8" s="169" t="s">
        <v>2563</v>
      </c>
      <c r="B8" s="170">
        <f>COUNTIF(M17:M897,"Check")</f>
        <v>147</v>
      </c>
      <c r="C8" s="172"/>
      <c r="D8" s="172"/>
      <c r="E8" s="173"/>
      <c r="F8" s="174"/>
      <c r="G8" s="172"/>
      <c r="H8" s="172"/>
      <c r="I8" s="172"/>
      <c r="J8" s="173"/>
      <c r="K8" s="172"/>
      <c r="L8" s="172"/>
      <c r="M8" s="172"/>
      <c r="N8" s="172"/>
    </row>
    <row r="9" spans="1:14">
      <c r="A9" s="175" t="s">
        <v>2564</v>
      </c>
      <c r="B9" s="170">
        <f>SUMPRODUCT(--(H17:H897&lt;&gt;K17:K897),--(J17:J897="="))+SUMPRODUCT(--(H17:H897&lt;&gt;K17:K897),-(J17:J897="'&lt;="))</f>
        <v>1</v>
      </c>
      <c r="C9" s="172"/>
      <c r="D9" s="172"/>
      <c r="E9" s="173"/>
      <c r="F9" s="174"/>
      <c r="G9" s="172"/>
      <c r="H9" s="172"/>
      <c r="I9" s="172"/>
      <c r="J9" s="173"/>
      <c r="K9" s="172"/>
      <c r="L9" s="172"/>
      <c r="M9" s="172"/>
      <c r="N9" s="172"/>
    </row>
    <row r="10" spans="1:14">
      <c r="A10" s="175" t="s">
        <v>2565</v>
      </c>
      <c r="B10" s="170">
        <f>SUMPRODUCT(--(I17:I897&lt;&gt;L17:L897),--(J17:J897="="))</f>
        <v>0</v>
      </c>
      <c r="C10" s="172"/>
      <c r="D10" s="172"/>
      <c r="E10" s="173"/>
      <c r="F10" s="174"/>
      <c r="G10" s="172"/>
      <c r="H10" s="172"/>
      <c r="I10" s="172"/>
      <c r="J10" s="173"/>
      <c r="K10" s="172"/>
      <c r="L10" s="172"/>
      <c r="M10" s="172"/>
      <c r="N10" s="172"/>
    </row>
    <row r="11" spans="1:14">
      <c r="A11" s="160"/>
      <c r="B11" s="160"/>
      <c r="C11" s="160"/>
      <c r="D11" s="161"/>
      <c r="E11" s="162"/>
      <c r="F11" s="163"/>
      <c r="G11" s="160"/>
      <c r="H11" s="160"/>
      <c r="I11" s="160"/>
      <c r="J11" s="162"/>
      <c r="K11" s="160"/>
      <c r="L11" s="160"/>
      <c r="M11" s="160"/>
      <c r="N11" s="160"/>
    </row>
    <row r="12" spans="1:14" ht="15.75">
      <c r="A12" s="443" t="s">
        <v>2566</v>
      </c>
      <c r="B12" s="443"/>
      <c r="C12" s="443"/>
      <c r="D12" s="443"/>
      <c r="E12" s="443"/>
      <c r="F12" s="443"/>
      <c r="G12" s="443"/>
      <c r="H12" s="443"/>
      <c r="I12" s="443"/>
      <c r="J12" s="443"/>
      <c r="K12" s="443"/>
      <c r="L12" s="443"/>
      <c r="M12" s="444"/>
      <c r="N12" s="445" t="s">
        <v>2580</v>
      </c>
    </row>
    <row r="13" spans="1:14">
      <c r="A13" s="448" t="s">
        <v>2567</v>
      </c>
      <c r="B13" s="449"/>
      <c r="C13" s="448" t="s">
        <v>2570</v>
      </c>
      <c r="D13" s="450"/>
      <c r="E13" s="450"/>
      <c r="F13" s="450"/>
      <c r="G13" s="449"/>
      <c r="H13" s="448" t="s">
        <v>2579</v>
      </c>
      <c r="I13" s="450"/>
      <c r="J13" s="450"/>
      <c r="K13" s="450"/>
      <c r="L13" s="450"/>
      <c r="M13" s="449"/>
      <c r="N13" s="446"/>
    </row>
    <row r="14" spans="1:14" ht="15" customHeight="1">
      <c r="A14" s="451" t="s">
        <v>2568</v>
      </c>
      <c r="B14" s="451" t="s">
        <v>2569</v>
      </c>
      <c r="C14" s="448" t="s">
        <v>2571</v>
      </c>
      <c r="D14" s="449"/>
      <c r="E14" s="451" t="s">
        <v>2573</v>
      </c>
      <c r="F14" s="448" t="s">
        <v>2572</v>
      </c>
      <c r="G14" s="449"/>
      <c r="H14" s="448" t="s">
        <v>2571</v>
      </c>
      <c r="I14" s="449"/>
      <c r="J14" s="451" t="s">
        <v>2573</v>
      </c>
      <c r="K14" s="448" t="s">
        <v>2572</v>
      </c>
      <c r="L14" s="449"/>
      <c r="M14" s="453" t="s">
        <v>2579</v>
      </c>
      <c r="N14" s="446"/>
    </row>
    <row r="15" spans="1:14">
      <c r="A15" s="452"/>
      <c r="B15" s="452"/>
      <c r="C15" s="176" t="s">
        <v>2574</v>
      </c>
      <c r="D15" s="176" t="s">
        <v>2575</v>
      </c>
      <c r="E15" s="452"/>
      <c r="F15" s="176" t="s">
        <v>2576</v>
      </c>
      <c r="G15" s="176" t="s">
        <v>2575</v>
      </c>
      <c r="H15" s="176" t="s">
        <v>2577</v>
      </c>
      <c r="I15" s="176" t="s">
        <v>2578</v>
      </c>
      <c r="J15" s="452"/>
      <c r="K15" s="176" t="s">
        <v>2577</v>
      </c>
      <c r="L15" s="176" t="s">
        <v>2578</v>
      </c>
      <c r="M15" s="454"/>
      <c r="N15" s="447"/>
    </row>
    <row r="16" spans="1:14">
      <c r="A16" s="177"/>
      <c r="B16" s="178"/>
      <c r="C16" s="179"/>
      <c r="D16" s="180"/>
      <c r="E16" s="178"/>
      <c r="F16" s="179"/>
      <c r="G16" s="180"/>
      <c r="H16" s="181"/>
      <c r="I16" s="181"/>
      <c r="J16" s="182"/>
      <c r="K16" s="183"/>
      <c r="L16" s="181"/>
      <c r="M16" s="181"/>
      <c r="N16" s="184"/>
    </row>
    <row r="17" spans="1:14">
      <c r="A17" s="80" t="s">
        <v>2581</v>
      </c>
      <c r="B17" s="185" t="s">
        <v>2602</v>
      </c>
      <c r="C17" s="186" t="s">
        <v>171</v>
      </c>
      <c r="D17" s="188" t="s">
        <v>2601</v>
      </c>
      <c r="E17" s="186" t="s">
        <v>482</v>
      </c>
      <c r="F17" s="186" t="s">
        <v>205</v>
      </c>
      <c r="G17" s="188" t="s">
        <v>493</v>
      </c>
      <c r="H17" s="187">
        <f>IF(AND(ISBLANK('C2'!AQ22),$I$17&lt;&gt;"Z"),"",'C2'!AQ22)</f>
        <v>111803</v>
      </c>
      <c r="I17" s="187" t="str">
        <f>IF(ISBLANK('C2'!AR22),"",'C2'!AR22)</f>
        <v/>
      </c>
      <c r="J17" s="81" t="s">
        <v>482</v>
      </c>
      <c r="K17" s="187">
        <f>IF(AND(ISBLANK('C5'!V102),$L$17&lt;&gt;"Z"),"",'C5'!V102)</f>
        <v>111803</v>
      </c>
      <c r="L17" s="187" t="str">
        <f>IF(ISBLANK('C5'!W102),"",'C5'!W102)</f>
        <v/>
      </c>
      <c r="M17" s="78" t="str">
        <f>IF(AND(ISNUMBER(H17),ISNUMBER(K17)),IF(OR(ROUND(H17,0)&lt;&gt;ROUND(K17,0),I17&lt;&gt;L17),"Check","OK"),IF(OR(AND(H17&lt;&gt;K17,I17&lt;&gt;"Z",L17&lt;&gt;"Z"),I17&lt;&gt;L17),"Check","OK"))</f>
        <v>OK</v>
      </c>
      <c r="N17" s="79"/>
    </row>
    <row r="18" spans="1:14">
      <c r="A18" s="80" t="s">
        <v>2581</v>
      </c>
      <c r="B18" s="185" t="s">
        <v>2603</v>
      </c>
      <c r="C18" s="186" t="s">
        <v>171</v>
      </c>
      <c r="D18" s="188" t="s">
        <v>182</v>
      </c>
      <c r="E18" s="186" t="s">
        <v>482</v>
      </c>
      <c r="F18" s="186" t="s">
        <v>205</v>
      </c>
      <c r="G18" s="188" t="s">
        <v>2604</v>
      </c>
      <c r="H18" s="187" t="str">
        <f>IF(AND(ISBLANK('C2'!Y22),$I$18&lt;&gt;"Z"),"",'C2'!Y22)</f>
        <v/>
      </c>
      <c r="I18" s="187" t="str">
        <f>IF(ISBLANK('C2'!Z22),"",'C2'!Z22)</f>
        <v/>
      </c>
      <c r="J18" s="81" t="s">
        <v>482</v>
      </c>
      <c r="K18" s="187">
        <f>IF(AND(ISBLANK('C5'!AB102),$L$18&lt;&gt;"Z"),"",'C5'!AB102)</f>
        <v>28832</v>
      </c>
      <c r="L18" s="187" t="str">
        <f>IF(ISBLANK('C5'!AC102),"",'C5'!AC102)</f>
        <v/>
      </c>
      <c r="M18" s="78" t="str">
        <f>IF(AND(ISNUMBER(H18),ISNUMBER(K18)),IF(OR(ROUND(H18,0)&lt;&gt;ROUND(K18,0),I18&lt;&gt;L18),"Check","OK"),IF(OR(AND(H18&lt;&gt;K18,I18&lt;&gt;"Z",L18&lt;&gt;"Z"),I18&lt;&gt;L18),"Check","OK"))</f>
        <v>Check</v>
      </c>
      <c r="N18" s="79"/>
    </row>
    <row r="19" spans="1:14">
      <c r="A19" s="80" t="s">
        <v>2581</v>
      </c>
      <c r="B19" s="185" t="s">
        <v>2606</v>
      </c>
      <c r="C19" s="186" t="s">
        <v>171</v>
      </c>
      <c r="D19" s="188" t="s">
        <v>2605</v>
      </c>
      <c r="E19" s="186" t="s">
        <v>482</v>
      </c>
      <c r="F19" s="186" t="s">
        <v>205</v>
      </c>
      <c r="G19" s="188" t="s">
        <v>503</v>
      </c>
      <c r="H19" s="187">
        <f>IF(AND(ISBLANK('C2'!AQ21),$I$19&lt;&gt;"Z"),"",'C2'!AQ21)</f>
        <v>61397</v>
      </c>
      <c r="I19" s="187" t="str">
        <f>IF(ISBLANK('C2'!AR21),"",'C2'!AR21)</f>
        <v/>
      </c>
      <c r="J19" s="81" t="s">
        <v>482</v>
      </c>
      <c r="K19" s="187">
        <f>IF(AND(ISBLANK('C5'!V72),$L$19&lt;&gt;"Z"),"",'C5'!V72)</f>
        <v>61397</v>
      </c>
      <c r="L19" s="187" t="str">
        <f>IF(ISBLANK('C5'!W72),"",'C5'!W72)</f>
        <v/>
      </c>
      <c r="M19" s="78" t="str">
        <f>IF(AND(ISNUMBER(H19),ISNUMBER(K19)),IF(OR(ROUND(H19,0)&lt;&gt;ROUND(K19,0),I19&lt;&gt;L19),"Check","OK"),IF(OR(AND(H19&lt;&gt;K19,I19&lt;&gt;"Z",L19&lt;&gt;"Z"),I19&lt;&gt;L19),"Check","OK"))</f>
        <v>OK</v>
      </c>
      <c r="N19" s="79"/>
    </row>
    <row r="20" spans="1:14">
      <c r="A20" s="80" t="s">
        <v>2581</v>
      </c>
      <c r="B20" s="185" t="s">
        <v>2608</v>
      </c>
      <c r="C20" s="186" t="s">
        <v>171</v>
      </c>
      <c r="D20" s="188" t="s">
        <v>2607</v>
      </c>
      <c r="E20" s="186" t="s">
        <v>482</v>
      </c>
      <c r="F20" s="186" t="s">
        <v>205</v>
      </c>
      <c r="G20" s="188" t="s">
        <v>513</v>
      </c>
      <c r="H20" s="187">
        <f>IF(AND(ISBLANK('C2'!AQ20),$I$20&lt;&gt;"Z"),"",'C2'!AQ20)</f>
        <v>50406</v>
      </c>
      <c r="I20" s="187" t="str">
        <f>IF(ISBLANK('C2'!AR20),"",'C2'!AR20)</f>
        <v/>
      </c>
      <c r="J20" s="81" t="s">
        <v>482</v>
      </c>
      <c r="K20" s="187">
        <f>IF(AND(ISBLANK('C5'!V42),$L$20&lt;&gt;"Z"),"",'C5'!V42)</f>
        <v>50406</v>
      </c>
      <c r="L20" s="187" t="str">
        <f>IF(ISBLANK('C5'!W42),"",'C5'!W42)</f>
        <v/>
      </c>
      <c r="M20" s="78" t="str">
        <f>IF(AND(ISNUMBER(H20),ISNUMBER(K20)),IF(OR(ROUND(H20,0)&lt;&gt;ROUND(K20,0),I20&lt;&gt;L20),"Check","OK"),IF(OR(AND(H20&lt;&gt;K20,I20&lt;&gt;"Z",L20&lt;&gt;"Z"),I20&lt;&gt;L20),"Check","OK"))</f>
        <v>OK</v>
      </c>
      <c r="N20" s="79"/>
    </row>
    <row r="21" spans="1:14" ht="23.25" hidden="1">
      <c r="A21" s="80" t="s">
        <v>2761</v>
      </c>
      <c r="B21" s="185" t="s">
        <v>2609</v>
      </c>
      <c r="C21" s="186" t="s">
        <v>171</v>
      </c>
      <c r="D21" s="188" t="s">
        <v>176</v>
      </c>
      <c r="E21" s="186" t="s">
        <v>483</v>
      </c>
      <c r="F21" s="186" t="s">
        <v>171</v>
      </c>
      <c r="G21" s="188" t="s">
        <v>559</v>
      </c>
      <c r="H21" s="187" t="str">
        <f>IF(AND(ISBLANK('C2'!Y16),$I$21&lt;&gt;"Z"),"",'C2'!Y16)</f>
        <v/>
      </c>
      <c r="I21" s="187" t="str">
        <f>IF(ISBLANK('C2'!Z16),"",'C2'!Z16)</f>
        <v/>
      </c>
      <c r="J21" s="81" t="s">
        <v>483</v>
      </c>
      <c r="K21" s="187">
        <f>IF(AND(ISBLANK('C2'!V16),$L$21&lt;&gt;"Z"),"",'C2'!V16)</f>
        <v>28832</v>
      </c>
      <c r="L21" s="187" t="str">
        <f>IF(ISBLANK('C2'!W16),"",'C2'!W16)</f>
        <v/>
      </c>
      <c r="M21" s="78" t="str">
        <f>IF(OR(AND(I21="M",AND(L21&lt;&gt;"M",L21&lt;&gt;"X")),AND(I21="X",AND(L21&lt;&gt;"M",L21&lt;&gt;"X",L21&lt;&gt;"W",NOT(AND(AND(ISNUMBER(K21),K21&gt;0),L21="")))),AND(H21=0,ISNUMBER(H21),I21="",L21="Z"),AND(K21="",L21="",AND(OR(ISNUMBER(H21),I21="Z"),OR(AND(H21=0,I21=""),H21=0,H21=""))),AND(OR(L21="",L21="Z"),OR(AND(I21="",H21&lt;&gt;""),I21="W"),OR(NOT(ISNUMBER(K21)),AND(ISNUMBER(H21),K21&lt;H21))),AND(OR(I21="",I21="W"),OR(L21="",L21="W"),AND(ISNUMBER(H21),K21&lt;H21))),"Check","OK")</f>
        <v>OK</v>
      </c>
      <c r="N21" s="79"/>
    </row>
    <row r="22" spans="1:14" ht="23.25" hidden="1">
      <c r="A22" s="80" t="s">
        <v>2761</v>
      </c>
      <c r="B22" s="185" t="s">
        <v>2610</v>
      </c>
      <c r="C22" s="186" t="s">
        <v>171</v>
      </c>
      <c r="D22" s="188" t="s">
        <v>179</v>
      </c>
      <c r="E22" s="186" t="s">
        <v>483</v>
      </c>
      <c r="F22" s="186" t="s">
        <v>171</v>
      </c>
      <c r="G22" s="188" t="s">
        <v>581</v>
      </c>
      <c r="H22" s="187" t="str">
        <f>IF(AND(ISBLANK('C2'!Y19),$I$22&lt;&gt;"Z"),"",'C2'!Y19)</f>
        <v/>
      </c>
      <c r="I22" s="187" t="str">
        <f>IF(ISBLANK('C2'!Z19),"",'C2'!Z19)</f>
        <v/>
      </c>
      <c r="J22" s="81" t="s">
        <v>483</v>
      </c>
      <c r="K22" s="187">
        <f>IF(AND(ISBLANK('C2'!V19),$L$22&lt;&gt;"Z"),"",'C2'!V19)</f>
        <v>0</v>
      </c>
      <c r="L22" s="187" t="str">
        <f>IF(ISBLANK('C2'!W19),"",'C2'!W19)</f>
        <v/>
      </c>
      <c r="M22" s="78" t="str">
        <f>IF(OR(AND(I22="M",AND(L22&lt;&gt;"M",L22&lt;&gt;"X")),AND(I22="X",AND(L22&lt;&gt;"M",L22&lt;&gt;"X",L22&lt;&gt;"W",NOT(AND(AND(ISNUMBER(K22),K22&gt;0),L22="")))),AND(H22=0,ISNUMBER(H22),I22="",L22="Z"),AND(K22="",L22="",AND(OR(ISNUMBER(H22),I22="Z"),OR(AND(H22=0,I22=""),H22=0,H22=""))),AND(OR(L22="",L22="Z"),OR(AND(I22="",H22&lt;&gt;""),I22="W"),OR(NOT(ISNUMBER(K22)),AND(ISNUMBER(H22),K22&lt;H22))),AND(OR(I22="",I22="W"),OR(L22="",L22="W"),AND(ISNUMBER(H22),K22&lt;H22))),"Check","OK")</f>
        <v>OK</v>
      </c>
      <c r="N22" s="79"/>
    </row>
    <row r="23" spans="1:14" ht="23.25" hidden="1">
      <c r="A23" s="80" t="s">
        <v>2761</v>
      </c>
      <c r="B23" s="185" t="s">
        <v>2611</v>
      </c>
      <c r="C23" s="186" t="s">
        <v>171</v>
      </c>
      <c r="D23" s="188" t="s">
        <v>182</v>
      </c>
      <c r="E23" s="186" t="s">
        <v>483</v>
      </c>
      <c r="F23" s="186" t="s">
        <v>171</v>
      </c>
      <c r="G23" s="188" t="s">
        <v>489</v>
      </c>
      <c r="H23" s="187" t="str">
        <f>IF(AND(ISBLANK('C2'!Y22),$I$23&lt;&gt;"Z"),"",'C2'!Y22)</f>
        <v/>
      </c>
      <c r="I23" s="187" t="str">
        <f>IF(ISBLANK('C2'!Z22),"",'C2'!Z22)</f>
        <v/>
      </c>
      <c r="J23" s="81" t="s">
        <v>483</v>
      </c>
      <c r="K23" s="187">
        <f>IF(AND(ISBLANK('C2'!V22),$L$23&lt;&gt;"Z"),"",'C2'!V22)</f>
        <v>28832</v>
      </c>
      <c r="L23" s="187" t="str">
        <f>IF(ISBLANK('C2'!W22),"",'C2'!W22)</f>
        <v/>
      </c>
      <c r="M23" s="78" t="str">
        <f>IF(OR(AND(I23="M",AND(L23&lt;&gt;"M",L23&lt;&gt;"X")),AND(I23="X",AND(L23&lt;&gt;"M",L23&lt;&gt;"X",L23&lt;&gt;"W",NOT(AND(AND(ISNUMBER(K23),K23&gt;0),L23="")))),AND(H23=0,ISNUMBER(H23),I23="",L23="Z"),AND(K23="",L23="",AND(OR(ISNUMBER(H23),I23="Z"),OR(AND(H23=0,I23=""),H23=0,H23=""))),AND(OR(L23="",L23="Z"),OR(AND(I23="",H23&lt;&gt;""),I23="W"),OR(NOT(ISNUMBER(K23)),AND(ISNUMBER(H23),K23&lt;H23))),AND(OR(I23="",I23="W"),OR(L23="",L23="W"),AND(ISNUMBER(H23),K23&lt;H23))),"Check","OK")</f>
        <v>OK</v>
      </c>
      <c r="N23" s="79"/>
    </row>
    <row r="24" spans="1:14" ht="23.25" hidden="1">
      <c r="A24" s="80" t="s">
        <v>2761</v>
      </c>
      <c r="B24" s="185" t="s">
        <v>2612</v>
      </c>
      <c r="C24" s="186" t="s">
        <v>171</v>
      </c>
      <c r="D24" s="188" t="s">
        <v>183</v>
      </c>
      <c r="E24" s="186" t="s">
        <v>483</v>
      </c>
      <c r="F24" s="186" t="s">
        <v>171</v>
      </c>
      <c r="G24" s="188" t="s">
        <v>547</v>
      </c>
      <c r="H24" s="187" t="str">
        <f>IF(AND(ISBLANK('C2'!Y23),$I$24&lt;&gt;"Z"),"",'C2'!Y23)</f>
        <v/>
      </c>
      <c r="I24" s="187" t="str">
        <f>IF(ISBLANK('C2'!Z23),"",'C2'!Z23)</f>
        <v/>
      </c>
      <c r="J24" s="81" t="s">
        <v>483</v>
      </c>
      <c r="K24" s="187">
        <f>IF(AND(ISBLANK('C2'!V23),$L$24&lt;&gt;"Z"),"",'C2'!V23)</f>
        <v>24867.26</v>
      </c>
      <c r="L24" s="187" t="str">
        <f>IF(ISBLANK('C2'!W23),"",'C2'!W23)</f>
        <v/>
      </c>
      <c r="M24" s="78" t="str">
        <f>IF(OR(AND(I24="M",AND(L24&lt;&gt;"M",L24&lt;&gt;"X")),AND(I24="X",AND(L24&lt;&gt;"M",L24&lt;&gt;"X",L24&lt;&gt;"W",NOT(AND(AND(ISNUMBER(K24),K24&gt;0),L24="")))),AND(H24=0,ISNUMBER(H24),I24="",L24="Z"),AND(K24="",L24="",AND(OR(ISNUMBER(H24),I24="Z"),OR(AND(H24=0,I24=""),H24=0,H24=""))),AND(OR(L24="",L24="Z"),OR(AND(I24="",H24&lt;&gt;""),I24="W"),OR(NOT(ISNUMBER(K24)),AND(ISNUMBER(H24),K24&lt;H24))),AND(OR(I24="",I24="W"),OR(L24="",L24="W"),AND(ISNUMBER(H24),K24&lt;H24))),"Check","OK")</f>
        <v>OK</v>
      </c>
      <c r="N24" s="79"/>
    </row>
    <row r="25" spans="1:14" ht="23.25" hidden="1">
      <c r="A25" s="80" t="s">
        <v>2762</v>
      </c>
      <c r="B25" s="185" t="s">
        <v>2613</v>
      </c>
      <c r="C25" s="186" t="s">
        <v>171</v>
      </c>
      <c r="D25" s="188" t="s">
        <v>530</v>
      </c>
      <c r="E25" s="186" t="s">
        <v>483</v>
      </c>
      <c r="F25" s="186" t="s">
        <v>171</v>
      </c>
      <c r="G25" s="188" t="s">
        <v>518</v>
      </c>
      <c r="H25" s="187" t="str">
        <f>IF(AND(ISBLANK('C2'!AE14),$I$25&lt;&gt;"Z"),"",'C2'!AE14)</f>
        <v/>
      </c>
      <c r="I25" s="187" t="str">
        <f>IF(ISBLANK('C2'!AF14),"",'C2'!AF14)</f>
        <v/>
      </c>
      <c r="J25" s="81" t="s">
        <v>483</v>
      </c>
      <c r="K25" s="187">
        <f>IF(AND(ISBLANK('C2'!AB14),$L$25&lt;&gt;"Z"),"",'C2'!AB14)</f>
        <v>37635</v>
      </c>
      <c r="L25" s="187" t="str">
        <f>IF(ISBLANK('C2'!AC14),"",'C2'!AC14)</f>
        <v/>
      </c>
      <c r="M25" s="78" t="str">
        <f>IF(OR(AND(I25="M",AND(L25&lt;&gt;"M",L25&lt;&gt;"X")),AND(I25="X",AND(L25&lt;&gt;"M",L25&lt;&gt;"X",L25&lt;&gt;"W",NOT(AND(AND(ISNUMBER(K25),K25&gt;0),L25="")))),AND(H25=0,ISNUMBER(H25),I25="",L25="Z"),AND(K25="",L25="",AND(OR(ISNUMBER(H25),I25="Z"),OR(AND(H25=0,I25=""),H25=0,H25=""))),AND(OR(L25="",L25="Z"),OR(AND(I25="",H25&lt;&gt;""),I25="W"),OR(NOT(ISNUMBER(K25)),AND(ISNUMBER(H25),K25&lt;H25))),AND(OR(I25="",I25="W"),OR(L25="",L25="W"),AND(ISNUMBER(H25),K25&lt;H25))),"Check","OK")</f>
        <v>OK</v>
      </c>
      <c r="N25" s="79"/>
    </row>
    <row r="26" spans="1:14" ht="23.25" hidden="1">
      <c r="A26" s="80" t="s">
        <v>2762</v>
      </c>
      <c r="B26" s="185" t="s">
        <v>2614</v>
      </c>
      <c r="C26" s="186" t="s">
        <v>171</v>
      </c>
      <c r="D26" s="188" t="s">
        <v>532</v>
      </c>
      <c r="E26" s="186" t="s">
        <v>483</v>
      </c>
      <c r="F26" s="186" t="s">
        <v>171</v>
      </c>
      <c r="G26" s="188" t="s">
        <v>520</v>
      </c>
      <c r="H26" s="187" t="str">
        <f>IF(AND(ISBLANK('C2'!AE15),$I$26&lt;&gt;"Z"),"",'C2'!AE15)</f>
        <v/>
      </c>
      <c r="I26" s="187" t="str">
        <f>IF(ISBLANK('C2'!AF15),"",'C2'!AF15)</f>
        <v/>
      </c>
      <c r="J26" s="81" t="s">
        <v>483</v>
      </c>
      <c r="K26" s="187">
        <f>IF(AND(ISBLANK('C2'!AB15),$L$26&lt;&gt;"Z"),"",'C2'!AB15)</f>
        <v>40534</v>
      </c>
      <c r="L26" s="187" t="str">
        <f>IF(ISBLANK('C2'!AC15),"",'C2'!AC15)</f>
        <v/>
      </c>
      <c r="M26" s="78" t="str">
        <f t="shared" ref="M26:M92" si="0">IF(OR(AND(I26="M",AND(L26&lt;&gt;"M",L26&lt;&gt;"X")),AND(I26="X",AND(L26&lt;&gt;"M",L26&lt;&gt;"X",L26&lt;&gt;"W",NOT(AND(AND(ISNUMBER(K26),K26&gt;0),L26="")))),AND(H26=0,ISNUMBER(H26),I26="",L26="Z"),AND(K26="",L26="",AND(OR(ISNUMBER(H26),I26="Z"),OR(AND(H26=0,I26=""),H26=0,H26=""))),AND(OR(L26="",L26="Z"),OR(AND(I26="",H26&lt;&gt;""),I26="W"),OR(NOT(ISNUMBER(K26)),AND(ISNUMBER(H26),K26&lt;H26))),AND(OR(I26="",I26="W"),OR(L26="",L26="W"),AND(ISNUMBER(H26),K26&lt;H26))),"Check","OK")</f>
        <v>OK</v>
      </c>
      <c r="N26" s="79"/>
    </row>
    <row r="27" spans="1:14" ht="23.25" hidden="1">
      <c r="A27" s="80" t="s">
        <v>2762</v>
      </c>
      <c r="B27" s="185" t="s">
        <v>2615</v>
      </c>
      <c r="C27" s="186" t="s">
        <v>171</v>
      </c>
      <c r="D27" s="188" t="s">
        <v>534</v>
      </c>
      <c r="E27" s="186" t="s">
        <v>483</v>
      </c>
      <c r="F27" s="186" t="s">
        <v>171</v>
      </c>
      <c r="G27" s="188" t="s">
        <v>521</v>
      </c>
      <c r="H27" s="187" t="str">
        <f>IF(AND(ISBLANK('C2'!AE16),$I$27&lt;&gt;"Z"),"",'C2'!AE16)</f>
        <v/>
      </c>
      <c r="I27" s="187" t="str">
        <f>IF(ISBLANK('C2'!AF16),"",'C2'!AF16)</f>
        <v/>
      </c>
      <c r="J27" s="81" t="s">
        <v>483</v>
      </c>
      <c r="K27" s="187">
        <f>IF(AND(ISBLANK('C2'!AB16),$L$27&lt;&gt;"Z"),"",'C2'!AB16)</f>
        <v>78169</v>
      </c>
      <c r="L27" s="187" t="str">
        <f>IF(ISBLANK('C2'!AC16),"",'C2'!AC16)</f>
        <v/>
      </c>
      <c r="M27" s="78" t="str">
        <f t="shared" si="0"/>
        <v>OK</v>
      </c>
      <c r="N27" s="79"/>
    </row>
    <row r="28" spans="1:14" ht="23.25" hidden="1">
      <c r="A28" s="80" t="s">
        <v>2762</v>
      </c>
      <c r="B28" s="185" t="s">
        <v>2616</v>
      </c>
      <c r="C28" s="186" t="s">
        <v>171</v>
      </c>
      <c r="D28" s="188" t="s">
        <v>536</v>
      </c>
      <c r="E28" s="186" t="s">
        <v>483</v>
      </c>
      <c r="F28" s="186" t="s">
        <v>171</v>
      </c>
      <c r="G28" s="188" t="s">
        <v>522</v>
      </c>
      <c r="H28" s="187" t="str">
        <f>IF(AND(ISBLANK('C2'!AE17),$I$28&lt;&gt;"Z"),"",'C2'!AE17)</f>
        <v/>
      </c>
      <c r="I28" s="187" t="str">
        <f>IF(ISBLANK('C2'!AF17),"",'C2'!AF17)</f>
        <v/>
      </c>
      <c r="J28" s="81" t="s">
        <v>483</v>
      </c>
      <c r="K28" s="187">
        <f>IF(AND(ISBLANK('C2'!AB17),$L$28&lt;&gt;"Z"),"",'C2'!AB17)</f>
        <v>0</v>
      </c>
      <c r="L28" s="187" t="str">
        <f>IF(ISBLANK('C2'!AC17),"",'C2'!AC17)</f>
        <v/>
      </c>
      <c r="M28" s="78" t="str">
        <f t="shared" si="0"/>
        <v>OK</v>
      </c>
      <c r="N28" s="79"/>
    </row>
    <row r="29" spans="1:14" ht="23.25" hidden="1">
      <c r="A29" s="80" t="s">
        <v>2762</v>
      </c>
      <c r="B29" s="185" t="s">
        <v>2617</v>
      </c>
      <c r="C29" s="186" t="s">
        <v>171</v>
      </c>
      <c r="D29" s="188" t="s">
        <v>538</v>
      </c>
      <c r="E29" s="186" t="s">
        <v>483</v>
      </c>
      <c r="F29" s="186" t="s">
        <v>171</v>
      </c>
      <c r="G29" s="188" t="s">
        <v>523</v>
      </c>
      <c r="H29" s="187" t="str">
        <f>IF(AND(ISBLANK('C2'!AE18),$I$29&lt;&gt;"Z"),"",'C2'!AE18)</f>
        <v/>
      </c>
      <c r="I29" s="187" t="str">
        <f>IF(ISBLANK('C2'!AF18),"",'C2'!AF18)</f>
        <v/>
      </c>
      <c r="J29" s="81" t="s">
        <v>483</v>
      </c>
      <c r="K29" s="187">
        <f>IF(AND(ISBLANK('C2'!AB18),$L$29&lt;&gt;"Z"),"",'C2'!AB18)</f>
        <v>0</v>
      </c>
      <c r="L29" s="187" t="str">
        <f>IF(ISBLANK('C2'!AC18),"",'C2'!AC18)</f>
        <v/>
      </c>
      <c r="M29" s="78" t="str">
        <f t="shared" si="0"/>
        <v>OK</v>
      </c>
      <c r="N29" s="79"/>
    </row>
    <row r="30" spans="1:14" ht="23.25" hidden="1">
      <c r="A30" s="80" t="s">
        <v>2762</v>
      </c>
      <c r="B30" s="185" t="s">
        <v>2618</v>
      </c>
      <c r="C30" s="186" t="s">
        <v>171</v>
      </c>
      <c r="D30" s="188" t="s">
        <v>540</v>
      </c>
      <c r="E30" s="186" t="s">
        <v>483</v>
      </c>
      <c r="F30" s="186" t="s">
        <v>171</v>
      </c>
      <c r="G30" s="188" t="s">
        <v>524</v>
      </c>
      <c r="H30" s="187" t="str">
        <f>IF(AND(ISBLANK('C2'!AE19),$I$30&lt;&gt;"Z"),"",'C2'!AE19)</f>
        <v/>
      </c>
      <c r="I30" s="187" t="str">
        <f>IF(ISBLANK('C2'!AF19),"",'C2'!AF19)</f>
        <v/>
      </c>
      <c r="J30" s="81" t="s">
        <v>483</v>
      </c>
      <c r="K30" s="187">
        <f>IF(AND(ISBLANK('C2'!AB19),$L$30&lt;&gt;"Z"),"",'C2'!AB19)</f>
        <v>0</v>
      </c>
      <c r="L30" s="187" t="str">
        <f>IF(ISBLANK('C2'!AC19),"",'C2'!AC19)</f>
        <v/>
      </c>
      <c r="M30" s="78" t="str">
        <f t="shared" si="0"/>
        <v>OK</v>
      </c>
      <c r="N30" s="79"/>
    </row>
    <row r="31" spans="1:14" ht="23.25" hidden="1">
      <c r="A31" s="80" t="s">
        <v>2762</v>
      </c>
      <c r="B31" s="185" t="s">
        <v>2619</v>
      </c>
      <c r="C31" s="186" t="s">
        <v>171</v>
      </c>
      <c r="D31" s="188" t="s">
        <v>514</v>
      </c>
      <c r="E31" s="186" t="s">
        <v>483</v>
      </c>
      <c r="F31" s="186" t="s">
        <v>171</v>
      </c>
      <c r="G31" s="188" t="s">
        <v>525</v>
      </c>
      <c r="H31" s="187" t="str">
        <f>IF(AND(ISBLANK('C2'!AE20),$I$31&lt;&gt;"Z"),"",'C2'!AE20)</f>
        <v/>
      </c>
      <c r="I31" s="187" t="str">
        <f>IF(ISBLANK('C2'!AF20),"",'C2'!AF20)</f>
        <v/>
      </c>
      <c r="J31" s="81" t="s">
        <v>483</v>
      </c>
      <c r="K31" s="187">
        <f>IF(AND(ISBLANK('C2'!AB20),$L$31&lt;&gt;"Z"),"",'C2'!AB20)</f>
        <v>37635</v>
      </c>
      <c r="L31" s="187" t="str">
        <f>IF(ISBLANK('C2'!AC20),"",'C2'!AC20)</f>
        <v/>
      </c>
      <c r="M31" s="78" t="str">
        <f t="shared" si="0"/>
        <v>OK</v>
      </c>
      <c r="N31" s="79"/>
    </row>
    <row r="32" spans="1:14" ht="23.25" hidden="1">
      <c r="A32" s="80" t="s">
        <v>2762</v>
      </c>
      <c r="B32" s="185" t="s">
        <v>2620</v>
      </c>
      <c r="C32" s="186" t="s">
        <v>171</v>
      </c>
      <c r="D32" s="188" t="s">
        <v>505</v>
      </c>
      <c r="E32" s="186" t="s">
        <v>483</v>
      </c>
      <c r="F32" s="186" t="s">
        <v>171</v>
      </c>
      <c r="G32" s="188" t="s">
        <v>526</v>
      </c>
      <c r="H32" s="187" t="str">
        <f>IF(AND(ISBLANK('C2'!AE21),$I$32&lt;&gt;"Z"),"",'C2'!AE21)</f>
        <v/>
      </c>
      <c r="I32" s="187" t="str">
        <f>IF(ISBLANK('C2'!AF21),"",'C2'!AF21)</f>
        <v/>
      </c>
      <c r="J32" s="81" t="s">
        <v>483</v>
      </c>
      <c r="K32" s="187">
        <f>IF(AND(ISBLANK('C2'!AB21),$L$32&lt;&gt;"Z"),"",'C2'!AB21)</f>
        <v>40534</v>
      </c>
      <c r="L32" s="187" t="str">
        <f>IF(ISBLANK('C2'!AC21),"",'C2'!AC21)</f>
        <v/>
      </c>
      <c r="M32" s="78" t="str">
        <f t="shared" si="0"/>
        <v>OK</v>
      </c>
      <c r="N32" s="79"/>
    </row>
    <row r="33" spans="1:14" ht="23.25" hidden="1">
      <c r="A33" s="80" t="s">
        <v>2762</v>
      </c>
      <c r="B33" s="185" t="s">
        <v>2621</v>
      </c>
      <c r="C33" s="186" t="s">
        <v>171</v>
      </c>
      <c r="D33" s="188" t="s">
        <v>495</v>
      </c>
      <c r="E33" s="186" t="s">
        <v>483</v>
      </c>
      <c r="F33" s="186" t="s">
        <v>171</v>
      </c>
      <c r="G33" s="188" t="s">
        <v>527</v>
      </c>
      <c r="H33" s="187" t="str">
        <f>IF(AND(ISBLANK('C2'!AE22),$I$33&lt;&gt;"Z"),"",'C2'!AE22)</f>
        <v/>
      </c>
      <c r="I33" s="187" t="str">
        <f>IF(ISBLANK('C2'!AF22),"",'C2'!AF22)</f>
        <v/>
      </c>
      <c r="J33" s="81" t="s">
        <v>483</v>
      </c>
      <c r="K33" s="187">
        <f>IF(AND(ISBLANK('C2'!AB22),$L$33&lt;&gt;"Z"),"",'C2'!AB22)</f>
        <v>78169</v>
      </c>
      <c r="L33" s="187" t="str">
        <f>IF(ISBLANK('C2'!AC22),"",'C2'!AC22)</f>
        <v/>
      </c>
      <c r="M33" s="78" t="str">
        <f t="shared" si="0"/>
        <v>OK</v>
      </c>
      <c r="N33" s="79"/>
    </row>
    <row r="34" spans="1:14" ht="23.25" hidden="1">
      <c r="A34" s="80" t="s">
        <v>2762</v>
      </c>
      <c r="B34" s="185" t="s">
        <v>2622</v>
      </c>
      <c r="C34" s="186" t="s">
        <v>171</v>
      </c>
      <c r="D34" s="188" t="s">
        <v>545</v>
      </c>
      <c r="E34" s="186" t="s">
        <v>483</v>
      </c>
      <c r="F34" s="186" t="s">
        <v>171</v>
      </c>
      <c r="G34" s="188" t="s">
        <v>528</v>
      </c>
      <c r="H34" s="187" t="str">
        <f>IF(AND(ISBLANK('C2'!AE23),$I$34&lt;&gt;"Z"),"",'C2'!AE23)</f>
        <v/>
      </c>
      <c r="I34" s="187" t="str">
        <f>IF(ISBLANK('C2'!AF23),"",'C2'!AF23)</f>
        <v/>
      </c>
      <c r="J34" s="81" t="s">
        <v>483</v>
      </c>
      <c r="K34" s="187">
        <f>IF(AND(ISBLANK('C2'!AB23),$L$34&lt;&gt;"Z"),"",'C2'!AB23)</f>
        <v>83242.03</v>
      </c>
      <c r="L34" s="187" t="str">
        <f>IF(ISBLANK('C2'!AC23),"",'C2'!AC23)</f>
        <v/>
      </c>
      <c r="M34" s="78" t="str">
        <f t="shared" si="0"/>
        <v>OK</v>
      </c>
      <c r="N34" s="79"/>
    </row>
    <row r="35" spans="1:14" ht="23.25" hidden="1">
      <c r="A35" s="80" t="s">
        <v>2762</v>
      </c>
      <c r="B35" s="185" t="s">
        <v>2623</v>
      </c>
      <c r="C35" s="186" t="s">
        <v>171</v>
      </c>
      <c r="D35" s="188" t="s">
        <v>561</v>
      </c>
      <c r="E35" s="186" t="s">
        <v>483</v>
      </c>
      <c r="F35" s="186" t="s">
        <v>171</v>
      </c>
      <c r="G35" s="188" t="s">
        <v>529</v>
      </c>
      <c r="H35" s="187" t="str">
        <f>IF(AND(ISBLANK('C2'!AK14),$I$35&lt;&gt;"Z"),"",'C2'!AK14)</f>
        <v/>
      </c>
      <c r="I35" s="187" t="str">
        <f>IF(ISBLANK('C2'!AL14),"",'C2'!AL14)</f>
        <v/>
      </c>
      <c r="J35" s="81" t="s">
        <v>483</v>
      </c>
      <c r="K35" s="187">
        <f>IF(AND(ISBLANK('C2'!AH14),$L$35&lt;&gt;"Z"),"",'C2'!AH14)</f>
        <v>2432</v>
      </c>
      <c r="L35" s="187" t="str">
        <f>IF(ISBLANK('C2'!AI14),"",'C2'!AI14)</f>
        <v/>
      </c>
      <c r="M35" s="78" t="str">
        <f t="shared" si="0"/>
        <v>OK</v>
      </c>
      <c r="N35" s="79"/>
    </row>
    <row r="36" spans="1:14" ht="23.25" hidden="1">
      <c r="A36" s="80" t="s">
        <v>2762</v>
      </c>
      <c r="B36" s="185" t="s">
        <v>2624</v>
      </c>
      <c r="C36" s="186" t="s">
        <v>171</v>
      </c>
      <c r="D36" s="188" t="s">
        <v>563</v>
      </c>
      <c r="E36" s="186" t="s">
        <v>483</v>
      </c>
      <c r="F36" s="186" t="s">
        <v>171</v>
      </c>
      <c r="G36" s="188" t="s">
        <v>531</v>
      </c>
      <c r="H36" s="187" t="str">
        <f>IF(AND(ISBLANK('C2'!AK15),$I$36&lt;&gt;"Z"),"",'C2'!AK15)</f>
        <v/>
      </c>
      <c r="I36" s="187" t="str">
        <f>IF(ISBLANK('C2'!AL15),"",'C2'!AL15)</f>
        <v/>
      </c>
      <c r="J36" s="81" t="s">
        <v>483</v>
      </c>
      <c r="K36" s="187">
        <f>IF(AND(ISBLANK('C2'!AH15),$L$36&lt;&gt;"Z"),"",'C2'!AH15)</f>
        <v>2202</v>
      </c>
      <c r="L36" s="187" t="str">
        <f>IF(ISBLANK('C2'!AI15),"",'C2'!AI15)</f>
        <v/>
      </c>
      <c r="M36" s="78" t="str">
        <f t="shared" si="0"/>
        <v>OK</v>
      </c>
      <c r="N36" s="79"/>
    </row>
    <row r="37" spans="1:14" ht="23.25" hidden="1">
      <c r="A37" s="80" t="s">
        <v>2762</v>
      </c>
      <c r="B37" s="185" t="s">
        <v>2625</v>
      </c>
      <c r="C37" s="186" t="s">
        <v>171</v>
      </c>
      <c r="D37" s="188" t="s">
        <v>565</v>
      </c>
      <c r="E37" s="186" t="s">
        <v>483</v>
      </c>
      <c r="F37" s="186" t="s">
        <v>171</v>
      </c>
      <c r="G37" s="188" t="s">
        <v>533</v>
      </c>
      <c r="H37" s="187" t="str">
        <f>IF(AND(ISBLANK('C2'!AK16),$I$37&lt;&gt;"Z"),"",'C2'!AK16)</f>
        <v/>
      </c>
      <c r="I37" s="187" t="str">
        <f>IF(ISBLANK('C2'!AL16),"",'C2'!AL16)</f>
        <v/>
      </c>
      <c r="J37" s="81" t="s">
        <v>483</v>
      </c>
      <c r="K37" s="187">
        <f>IF(AND(ISBLANK('C2'!AH16),$L$37&lt;&gt;"Z"),"",'C2'!AH16)</f>
        <v>4634</v>
      </c>
      <c r="L37" s="187" t="str">
        <f>IF(ISBLANK('C2'!AI16),"",'C2'!AI16)</f>
        <v/>
      </c>
      <c r="M37" s="78" t="str">
        <f t="shared" si="0"/>
        <v>OK</v>
      </c>
      <c r="N37" s="79"/>
    </row>
    <row r="38" spans="1:14" ht="23.25" hidden="1">
      <c r="A38" s="80" t="s">
        <v>2762</v>
      </c>
      <c r="B38" s="185" t="s">
        <v>2626</v>
      </c>
      <c r="C38" s="186" t="s">
        <v>171</v>
      </c>
      <c r="D38" s="188" t="s">
        <v>961</v>
      </c>
      <c r="E38" s="186" t="s">
        <v>483</v>
      </c>
      <c r="F38" s="186" t="s">
        <v>171</v>
      </c>
      <c r="G38" s="188" t="s">
        <v>535</v>
      </c>
      <c r="H38" s="187" t="str">
        <f>IF(AND(ISBLANK('C2'!AK17),$I$38&lt;&gt;"Z"),"",'C2'!AK17)</f>
        <v/>
      </c>
      <c r="I38" s="187" t="str">
        <f>IF(ISBLANK('C2'!AL17),"",'C2'!AL17)</f>
        <v/>
      </c>
      <c r="J38" s="81" t="s">
        <v>483</v>
      </c>
      <c r="K38" s="187">
        <f>IF(AND(ISBLANK('C2'!AH17),$L$38&lt;&gt;"Z"),"",'C2'!AH17)</f>
        <v>0</v>
      </c>
      <c r="L38" s="187" t="str">
        <f>IF(ISBLANK('C2'!AI17),"",'C2'!AI17)</f>
        <v/>
      </c>
      <c r="M38" s="78" t="str">
        <f t="shared" si="0"/>
        <v>OK</v>
      </c>
      <c r="N38" s="79"/>
    </row>
    <row r="39" spans="1:14" ht="23.25" hidden="1">
      <c r="A39" s="80" t="s">
        <v>2762</v>
      </c>
      <c r="B39" s="185" t="s">
        <v>2627</v>
      </c>
      <c r="C39" s="186" t="s">
        <v>171</v>
      </c>
      <c r="D39" s="188" t="s">
        <v>963</v>
      </c>
      <c r="E39" s="186" t="s">
        <v>483</v>
      </c>
      <c r="F39" s="186" t="s">
        <v>171</v>
      </c>
      <c r="G39" s="188" t="s">
        <v>537</v>
      </c>
      <c r="H39" s="187" t="str">
        <f>IF(AND(ISBLANK('C2'!AK18),$I$39&lt;&gt;"Z"),"",'C2'!AK18)</f>
        <v/>
      </c>
      <c r="I39" s="187" t="str">
        <f>IF(ISBLANK('C2'!AL18),"",'C2'!AL18)</f>
        <v/>
      </c>
      <c r="J39" s="81" t="s">
        <v>483</v>
      </c>
      <c r="K39" s="187">
        <f>IF(AND(ISBLANK('C2'!AH18),$L$39&lt;&gt;"Z"),"",'C2'!AH18)</f>
        <v>0</v>
      </c>
      <c r="L39" s="187" t="str">
        <f>IF(ISBLANK('C2'!AI18),"",'C2'!AI18)</f>
        <v/>
      </c>
      <c r="M39" s="78" t="str">
        <f t="shared" si="0"/>
        <v>OK</v>
      </c>
      <c r="N39" s="79"/>
    </row>
    <row r="40" spans="1:14" ht="23.25" hidden="1">
      <c r="A40" s="80" t="s">
        <v>2762</v>
      </c>
      <c r="B40" s="185" t="s">
        <v>2628</v>
      </c>
      <c r="C40" s="186" t="s">
        <v>171</v>
      </c>
      <c r="D40" s="188" t="s">
        <v>965</v>
      </c>
      <c r="E40" s="186" t="s">
        <v>483</v>
      </c>
      <c r="F40" s="186" t="s">
        <v>171</v>
      </c>
      <c r="G40" s="188" t="s">
        <v>539</v>
      </c>
      <c r="H40" s="187" t="str">
        <f>IF(AND(ISBLANK('C2'!AK19),$I$40&lt;&gt;"Z"),"",'C2'!AK19)</f>
        <v/>
      </c>
      <c r="I40" s="187" t="str">
        <f>IF(ISBLANK('C2'!AL19),"",'C2'!AL19)</f>
        <v/>
      </c>
      <c r="J40" s="81" t="s">
        <v>483</v>
      </c>
      <c r="K40" s="187">
        <f>IF(AND(ISBLANK('C2'!AH19),$L$40&lt;&gt;"Z"),"",'C2'!AH19)</f>
        <v>0</v>
      </c>
      <c r="L40" s="187" t="str">
        <f>IF(ISBLANK('C2'!AI19),"",'C2'!AI19)</f>
        <v/>
      </c>
      <c r="M40" s="78" t="str">
        <f t="shared" si="0"/>
        <v>OK</v>
      </c>
      <c r="N40" s="79"/>
    </row>
    <row r="41" spans="1:14" ht="23.25" hidden="1">
      <c r="A41" s="80" t="s">
        <v>2762</v>
      </c>
      <c r="B41" s="185" t="s">
        <v>2629</v>
      </c>
      <c r="C41" s="186" t="s">
        <v>171</v>
      </c>
      <c r="D41" s="188" t="s">
        <v>516</v>
      </c>
      <c r="E41" s="186" t="s">
        <v>483</v>
      </c>
      <c r="F41" s="186" t="s">
        <v>171</v>
      </c>
      <c r="G41" s="188" t="s">
        <v>541</v>
      </c>
      <c r="H41" s="187" t="str">
        <f>IF(AND(ISBLANK('C2'!AK20),$I$41&lt;&gt;"Z"),"",'C2'!AK20)</f>
        <v/>
      </c>
      <c r="I41" s="187" t="str">
        <f>IF(ISBLANK('C2'!AL20),"",'C2'!AL20)</f>
        <v/>
      </c>
      <c r="J41" s="81" t="s">
        <v>483</v>
      </c>
      <c r="K41" s="187">
        <f>IF(AND(ISBLANK('C2'!AH20),$L$41&lt;&gt;"Z"),"",'C2'!AH20)</f>
        <v>2432</v>
      </c>
      <c r="L41" s="187" t="str">
        <f>IF(ISBLANK('C2'!AI20),"",'C2'!AI20)</f>
        <v/>
      </c>
      <c r="M41" s="78" t="str">
        <f t="shared" si="0"/>
        <v>OK</v>
      </c>
      <c r="N41" s="79"/>
    </row>
    <row r="42" spans="1:14" ht="23.25" hidden="1">
      <c r="A42" s="80" t="s">
        <v>2762</v>
      </c>
      <c r="B42" s="185" t="s">
        <v>2630</v>
      </c>
      <c r="C42" s="186" t="s">
        <v>171</v>
      </c>
      <c r="D42" s="188" t="s">
        <v>507</v>
      </c>
      <c r="E42" s="186" t="s">
        <v>483</v>
      </c>
      <c r="F42" s="186" t="s">
        <v>171</v>
      </c>
      <c r="G42" s="188" t="s">
        <v>542</v>
      </c>
      <c r="H42" s="187" t="str">
        <f>IF(AND(ISBLANK('C2'!AK21),$I$42&lt;&gt;"Z"),"",'C2'!AK21)</f>
        <v/>
      </c>
      <c r="I42" s="187" t="str">
        <f>IF(ISBLANK('C2'!AL21),"",'C2'!AL21)</f>
        <v/>
      </c>
      <c r="J42" s="81" t="s">
        <v>483</v>
      </c>
      <c r="K42" s="187">
        <f>IF(AND(ISBLANK('C2'!AH21),$L$42&lt;&gt;"Z"),"",'C2'!AH21)</f>
        <v>2202</v>
      </c>
      <c r="L42" s="187" t="str">
        <f>IF(ISBLANK('C2'!AI21),"",'C2'!AI21)</f>
        <v/>
      </c>
      <c r="M42" s="78" t="str">
        <f t="shared" si="0"/>
        <v>OK</v>
      </c>
      <c r="N42" s="79"/>
    </row>
    <row r="43" spans="1:14" ht="23.25" hidden="1">
      <c r="A43" s="80" t="s">
        <v>2762</v>
      </c>
      <c r="B43" s="185" t="s">
        <v>2631</v>
      </c>
      <c r="C43" s="186" t="s">
        <v>171</v>
      </c>
      <c r="D43" s="188" t="s">
        <v>497</v>
      </c>
      <c r="E43" s="186" t="s">
        <v>483</v>
      </c>
      <c r="F43" s="186" t="s">
        <v>171</v>
      </c>
      <c r="G43" s="188" t="s">
        <v>543</v>
      </c>
      <c r="H43" s="187" t="str">
        <f>IF(AND(ISBLANK('C2'!AK22),$I$43&lt;&gt;"Z"),"",'C2'!AK22)</f>
        <v/>
      </c>
      <c r="I43" s="187" t="str">
        <f>IF(ISBLANK('C2'!AL22),"",'C2'!AL22)</f>
        <v/>
      </c>
      <c r="J43" s="81" t="s">
        <v>483</v>
      </c>
      <c r="K43" s="187">
        <f>IF(AND(ISBLANK('C2'!AH22),$L$43&lt;&gt;"Z"),"",'C2'!AH22)</f>
        <v>4634</v>
      </c>
      <c r="L43" s="187" t="str">
        <f>IF(ISBLANK('C2'!AI22),"",'C2'!AI22)</f>
        <v/>
      </c>
      <c r="M43" s="78" t="str">
        <f t="shared" si="0"/>
        <v>OK</v>
      </c>
      <c r="N43" s="79"/>
    </row>
    <row r="44" spans="1:14" ht="23.25" hidden="1">
      <c r="A44" s="80" t="s">
        <v>2762</v>
      </c>
      <c r="B44" s="185" t="s">
        <v>2632</v>
      </c>
      <c r="C44" s="186" t="s">
        <v>171</v>
      </c>
      <c r="D44" s="188" t="s">
        <v>552</v>
      </c>
      <c r="E44" s="186" t="s">
        <v>483</v>
      </c>
      <c r="F44" s="186" t="s">
        <v>171</v>
      </c>
      <c r="G44" s="188" t="s">
        <v>544</v>
      </c>
      <c r="H44" s="187" t="str">
        <f>IF(AND(ISBLANK('C2'!AK23),$I$44&lt;&gt;"Z"),"",'C2'!AK23)</f>
        <v/>
      </c>
      <c r="I44" s="187" t="str">
        <f>IF(ISBLANK('C2'!AL23),"",'C2'!AL23)</f>
        <v/>
      </c>
      <c r="J44" s="81" t="s">
        <v>483</v>
      </c>
      <c r="K44" s="187">
        <f>IF(AND(ISBLANK('C2'!AH23),$L$44&lt;&gt;"Z"),"",'C2'!AH23)</f>
        <v>4019.17</v>
      </c>
      <c r="L44" s="187" t="str">
        <f>IF(ISBLANK('C2'!AI23),"",'C2'!AI23)</f>
        <v/>
      </c>
      <c r="M44" s="78" t="str">
        <f t="shared" si="0"/>
        <v>OK</v>
      </c>
      <c r="N44" s="79"/>
    </row>
    <row r="45" spans="1:14" ht="34.5" hidden="1">
      <c r="A45" s="80" t="s">
        <v>2583</v>
      </c>
      <c r="B45" s="185" t="s">
        <v>546</v>
      </c>
      <c r="C45" s="186" t="s">
        <v>171</v>
      </c>
      <c r="D45" s="188" t="s">
        <v>547</v>
      </c>
      <c r="E45" s="186" t="s">
        <v>483</v>
      </c>
      <c r="F45" s="186" t="s">
        <v>171</v>
      </c>
      <c r="G45" s="188" t="s">
        <v>489</v>
      </c>
      <c r="H45" s="187">
        <f>IF(AND(ISBLANK('C2'!V23),$I$45&lt;&gt;"Z"),"",'C2'!V23)</f>
        <v>24867.26</v>
      </c>
      <c r="I45" s="187" t="str">
        <f>IF(ISBLANK('C2'!W23),"",'C2'!W23)</f>
        <v/>
      </c>
      <c r="J45" s="81" t="s">
        <v>483</v>
      </c>
      <c r="K45" s="187">
        <f>IF(AND(ISBLANK('C2'!V22),$L$45&lt;&gt;"Z"),"",'C2'!V22)</f>
        <v>28832</v>
      </c>
      <c r="L45" s="187" t="str">
        <f>IF(ISBLANK('C2'!W22),"",'C2'!W22)</f>
        <v/>
      </c>
      <c r="M45" s="78" t="str">
        <f t="shared" si="0"/>
        <v>OK</v>
      </c>
      <c r="N45" s="79"/>
    </row>
    <row r="46" spans="1:14" ht="34.5" hidden="1">
      <c r="A46" s="80" t="s">
        <v>2583</v>
      </c>
      <c r="B46" s="185" t="s">
        <v>548</v>
      </c>
      <c r="C46" s="186" t="s">
        <v>171</v>
      </c>
      <c r="D46" s="188" t="s">
        <v>528</v>
      </c>
      <c r="E46" s="186" t="s">
        <v>483</v>
      </c>
      <c r="F46" s="186" t="s">
        <v>171</v>
      </c>
      <c r="G46" s="188" t="s">
        <v>527</v>
      </c>
      <c r="H46" s="187">
        <f>IF(AND(ISBLANK('C2'!AB23),$I$46&lt;&gt;"Z"),"",'C2'!AB23)</f>
        <v>83242.03</v>
      </c>
      <c r="I46" s="187" t="str">
        <f>IF(ISBLANK('C2'!AC23),"",'C2'!AC23)</f>
        <v/>
      </c>
      <c r="J46" s="81" t="s">
        <v>483</v>
      </c>
      <c r="K46" s="187">
        <f>IF(AND(ISBLANK('C2'!AB22),$L$46&lt;&gt;"Z"),"",'C2'!AB22)</f>
        <v>78169</v>
      </c>
      <c r="L46" s="187" t="str">
        <f>IF(ISBLANK('C2'!AC22),"",'C2'!AC22)</f>
        <v/>
      </c>
      <c r="M46" s="78" t="str">
        <f t="shared" si="0"/>
        <v>Check</v>
      </c>
      <c r="N46" s="79"/>
    </row>
    <row r="47" spans="1:14" ht="34.5" hidden="1">
      <c r="A47" s="80" t="s">
        <v>2583</v>
      </c>
      <c r="B47" s="185" t="s">
        <v>549</v>
      </c>
      <c r="C47" s="186" t="s">
        <v>171</v>
      </c>
      <c r="D47" s="188" t="s">
        <v>545</v>
      </c>
      <c r="E47" s="186" t="s">
        <v>483</v>
      </c>
      <c r="F47" s="186" t="s">
        <v>171</v>
      </c>
      <c r="G47" s="188" t="s">
        <v>495</v>
      </c>
      <c r="H47" s="187" t="str">
        <f>IF(AND(ISBLANK('C2'!AE23),$I$47&lt;&gt;"Z"),"",'C2'!AE23)</f>
        <v/>
      </c>
      <c r="I47" s="187" t="str">
        <f>IF(ISBLANK('C2'!AF23),"",'C2'!AF23)</f>
        <v/>
      </c>
      <c r="J47" s="81" t="s">
        <v>483</v>
      </c>
      <c r="K47" s="187" t="str">
        <f>IF(AND(ISBLANK('C2'!AE22),$L$47&lt;&gt;"Z"),"",'C2'!AE22)</f>
        <v/>
      </c>
      <c r="L47" s="187" t="str">
        <f>IF(ISBLANK('C2'!AF22),"",'C2'!AF22)</f>
        <v/>
      </c>
      <c r="M47" s="78" t="str">
        <f t="shared" si="0"/>
        <v>OK</v>
      </c>
      <c r="N47" s="79"/>
    </row>
    <row r="48" spans="1:14" ht="34.5" hidden="1">
      <c r="A48" s="80" t="s">
        <v>2583</v>
      </c>
      <c r="B48" s="185" t="s">
        <v>550</v>
      </c>
      <c r="C48" s="186" t="s">
        <v>171</v>
      </c>
      <c r="D48" s="188" t="s">
        <v>544</v>
      </c>
      <c r="E48" s="186" t="s">
        <v>483</v>
      </c>
      <c r="F48" s="186" t="s">
        <v>171</v>
      </c>
      <c r="G48" s="188" t="s">
        <v>543</v>
      </c>
      <c r="H48" s="187">
        <f>IF(AND(ISBLANK('C2'!AH23),$I$48&lt;&gt;"Z"),"",'C2'!AH23)</f>
        <v>4019.17</v>
      </c>
      <c r="I48" s="187" t="str">
        <f>IF(ISBLANK('C2'!AI23),"",'C2'!AI23)</f>
        <v/>
      </c>
      <c r="J48" s="81" t="s">
        <v>483</v>
      </c>
      <c r="K48" s="187">
        <f>IF(AND(ISBLANK('C2'!AH22),$L$48&lt;&gt;"Z"),"",'C2'!AH22)</f>
        <v>4634</v>
      </c>
      <c r="L48" s="187" t="str">
        <f>IF(ISBLANK('C2'!AI22),"",'C2'!AI22)</f>
        <v/>
      </c>
      <c r="M48" s="78" t="str">
        <f t="shared" si="0"/>
        <v>OK</v>
      </c>
      <c r="N48" s="79"/>
    </row>
    <row r="49" spans="1:14" ht="34.5" hidden="1">
      <c r="A49" s="80" t="s">
        <v>2583</v>
      </c>
      <c r="B49" s="185" t="s">
        <v>551</v>
      </c>
      <c r="C49" s="186" t="s">
        <v>171</v>
      </c>
      <c r="D49" s="188" t="s">
        <v>552</v>
      </c>
      <c r="E49" s="186" t="s">
        <v>483</v>
      </c>
      <c r="F49" s="186" t="s">
        <v>171</v>
      </c>
      <c r="G49" s="188" t="s">
        <v>497</v>
      </c>
      <c r="H49" s="187" t="str">
        <f>IF(AND(ISBLANK('C2'!AK23),$I$49&lt;&gt;"Z"),"",'C2'!AK23)</f>
        <v/>
      </c>
      <c r="I49" s="187" t="str">
        <f>IF(ISBLANK('C2'!AL23),"",'C2'!AL23)</f>
        <v/>
      </c>
      <c r="J49" s="81" t="s">
        <v>483</v>
      </c>
      <c r="K49" s="187" t="str">
        <f>IF(AND(ISBLANK('C2'!AK22),$L$49&lt;&gt;"Z"),"",'C2'!AK22)</f>
        <v/>
      </c>
      <c r="L49" s="187" t="str">
        <f>IF(ISBLANK('C2'!AL22),"",'C2'!AL22)</f>
        <v/>
      </c>
      <c r="M49" s="78" t="str">
        <f t="shared" si="0"/>
        <v>OK</v>
      </c>
      <c r="N49" s="79"/>
    </row>
    <row r="50" spans="1:14" ht="34.5" hidden="1">
      <c r="A50" s="80" t="s">
        <v>2583</v>
      </c>
      <c r="B50" s="185" t="s">
        <v>553</v>
      </c>
      <c r="C50" s="186" t="s">
        <v>171</v>
      </c>
      <c r="D50" s="188" t="s">
        <v>554</v>
      </c>
      <c r="E50" s="186" t="s">
        <v>483</v>
      </c>
      <c r="F50" s="186" t="s">
        <v>171</v>
      </c>
      <c r="G50" s="188" t="s">
        <v>491</v>
      </c>
      <c r="H50" s="187">
        <f>IF(AND(ISBLANK('C2'!AN23),$I$50&lt;&gt;"Z"),"",'C2'!AN23)</f>
        <v>135.55000000000001</v>
      </c>
      <c r="I50" s="187" t="str">
        <f>IF(ISBLANK('C2'!AO23),"",'C2'!AO23)</f>
        <v/>
      </c>
      <c r="J50" s="81" t="s">
        <v>483</v>
      </c>
      <c r="K50" s="187">
        <f>IF(AND(ISBLANK('C2'!AN22),$L$50&lt;&gt;"Z"),"",'C2'!AN22)</f>
        <v>168</v>
      </c>
      <c r="L50" s="187" t="str">
        <f>IF(ISBLANK('C2'!AO22),"",'C2'!AO22)</f>
        <v/>
      </c>
      <c r="M50" s="78" t="str">
        <f t="shared" si="0"/>
        <v>OK</v>
      </c>
      <c r="N50" s="79"/>
    </row>
    <row r="51" spans="1:14" ht="34.5" hidden="1">
      <c r="A51" s="80" t="s">
        <v>2583</v>
      </c>
      <c r="B51" s="185" t="s">
        <v>2633</v>
      </c>
      <c r="C51" s="186" t="s">
        <v>171</v>
      </c>
      <c r="D51" s="188" t="s">
        <v>2634</v>
      </c>
      <c r="E51" s="186" t="s">
        <v>483</v>
      </c>
      <c r="F51" s="186" t="s">
        <v>171</v>
      </c>
      <c r="G51" s="188" t="s">
        <v>2601</v>
      </c>
      <c r="H51" s="187">
        <f>IF(AND(ISBLANK('C2'!AQ23),$I$51&lt;&gt;"Z"),"",'C2'!AQ23)</f>
        <v>112264.01</v>
      </c>
      <c r="I51" s="187" t="str">
        <f>IF(ISBLANK('C2'!AR23),"",'C2'!AR23)</f>
        <v/>
      </c>
      <c r="J51" s="81" t="s">
        <v>483</v>
      </c>
      <c r="K51" s="187">
        <f>IF(AND(ISBLANK('C2'!AQ22),$L$51&lt;&gt;"Z"),"",'C2'!AQ22)</f>
        <v>111803</v>
      </c>
      <c r="L51" s="187" t="str">
        <f>IF(ISBLANK('C2'!AR22),"",'C2'!AR22)</f>
        <v/>
      </c>
      <c r="M51" s="78" t="str">
        <f t="shared" si="0"/>
        <v>Check</v>
      </c>
      <c r="N51" s="79"/>
    </row>
    <row r="52" spans="1:14" ht="23.25" hidden="1">
      <c r="A52" s="80" t="s">
        <v>2582</v>
      </c>
      <c r="B52" s="185" t="s">
        <v>555</v>
      </c>
      <c r="C52" s="186" t="s">
        <v>175</v>
      </c>
      <c r="D52" s="188" t="s">
        <v>529</v>
      </c>
      <c r="E52" s="186" t="s">
        <v>483</v>
      </c>
      <c r="F52" s="186" t="s">
        <v>175</v>
      </c>
      <c r="G52" s="188" t="s">
        <v>484</v>
      </c>
      <c r="H52" s="187" t="str">
        <f>IF(AND(ISBLANK('C4'!AH14),$I$52&lt;&gt;"Z"),"",'C4'!AH14)</f>
        <v/>
      </c>
      <c r="I52" s="187" t="str">
        <f>IF(ISBLANK('C4'!AI14),"",'C4'!AI14)</f>
        <v/>
      </c>
      <c r="J52" s="81" t="s">
        <v>483</v>
      </c>
      <c r="K52" s="187" t="str">
        <f>IF(AND(ISBLANK('C4'!V14),$L$52&lt;&gt;"Z"),"",'C4'!V14)</f>
        <v/>
      </c>
      <c r="L52" s="187" t="str">
        <f>IF(ISBLANK('C4'!W14),"",'C4'!W14)</f>
        <v/>
      </c>
      <c r="M52" s="78" t="str">
        <f t="shared" si="0"/>
        <v>OK</v>
      </c>
      <c r="N52" s="79"/>
    </row>
    <row r="53" spans="1:14" ht="23.25" hidden="1">
      <c r="A53" s="80" t="s">
        <v>2582</v>
      </c>
      <c r="B53" s="185" t="s">
        <v>556</v>
      </c>
      <c r="C53" s="186" t="s">
        <v>175</v>
      </c>
      <c r="D53" s="188" t="s">
        <v>531</v>
      </c>
      <c r="E53" s="186" t="s">
        <v>483</v>
      </c>
      <c r="F53" s="186" t="s">
        <v>175</v>
      </c>
      <c r="G53" s="188" t="s">
        <v>557</v>
      </c>
      <c r="H53" s="187" t="str">
        <f>IF(AND(ISBLANK('C4'!AH15),$I$53&lt;&gt;"Z"),"",'C4'!AH15)</f>
        <v/>
      </c>
      <c r="I53" s="187" t="str">
        <f>IF(ISBLANK('C4'!AI15),"",'C4'!AI15)</f>
        <v/>
      </c>
      <c r="J53" s="81" t="s">
        <v>483</v>
      </c>
      <c r="K53" s="187" t="str">
        <f>IF(AND(ISBLANK('C4'!V15),$L$53&lt;&gt;"Z"),"",'C4'!V15)</f>
        <v/>
      </c>
      <c r="L53" s="187" t="str">
        <f>IF(ISBLANK('C4'!W15),"",'C4'!W15)</f>
        <v/>
      </c>
      <c r="M53" s="78" t="str">
        <f t="shared" si="0"/>
        <v>OK</v>
      </c>
      <c r="N53" s="79"/>
    </row>
    <row r="54" spans="1:14" ht="23.25" hidden="1">
      <c r="A54" s="80" t="s">
        <v>2582</v>
      </c>
      <c r="B54" s="185" t="s">
        <v>558</v>
      </c>
      <c r="C54" s="186" t="s">
        <v>175</v>
      </c>
      <c r="D54" s="188" t="s">
        <v>533</v>
      </c>
      <c r="E54" s="186" t="s">
        <v>483</v>
      </c>
      <c r="F54" s="186" t="s">
        <v>175</v>
      </c>
      <c r="G54" s="188" t="s">
        <v>559</v>
      </c>
      <c r="H54" s="187" t="str">
        <f>IF(AND(ISBLANK('C4'!AH16),$I$54&lt;&gt;"Z"),"",'C4'!AH16)</f>
        <v/>
      </c>
      <c r="I54" s="187" t="str">
        <f>IF(ISBLANK('C4'!AI16),"",'C4'!AI16)</f>
        <v/>
      </c>
      <c r="J54" s="81" t="s">
        <v>483</v>
      </c>
      <c r="K54" s="187" t="str">
        <f>IF(AND(ISBLANK('C4'!V16),$L$54&lt;&gt;"Z"),"",'C4'!V16)</f>
        <v/>
      </c>
      <c r="L54" s="187" t="str">
        <f>IF(ISBLANK('C4'!W16),"",'C4'!W16)</f>
        <v/>
      </c>
      <c r="M54" s="78" t="str">
        <f t="shared" si="0"/>
        <v>OK</v>
      </c>
      <c r="N54" s="79"/>
    </row>
    <row r="55" spans="1:14" ht="23.25" hidden="1">
      <c r="A55" s="80" t="s">
        <v>2582</v>
      </c>
      <c r="B55" s="185" t="s">
        <v>560</v>
      </c>
      <c r="C55" s="186" t="s">
        <v>175</v>
      </c>
      <c r="D55" s="188" t="s">
        <v>561</v>
      </c>
      <c r="E55" s="186" t="s">
        <v>483</v>
      </c>
      <c r="F55" s="186" t="s">
        <v>175</v>
      </c>
      <c r="G55" s="188" t="s">
        <v>519</v>
      </c>
      <c r="H55" s="187" t="str">
        <f>IF(AND(ISBLANK('C4'!AK14),$I$55&lt;&gt;"Z"),"",'C4'!AK14)</f>
        <v/>
      </c>
      <c r="I55" s="187" t="str">
        <f>IF(ISBLANK('C4'!AL14),"",'C4'!AL14)</f>
        <v/>
      </c>
      <c r="J55" s="81" t="s">
        <v>483</v>
      </c>
      <c r="K55" s="187" t="str">
        <f>IF(AND(ISBLANK('C4'!Y14),$L$55&lt;&gt;"Z"),"",'C4'!Y14)</f>
        <v/>
      </c>
      <c r="L55" s="187" t="str">
        <f>IF(ISBLANK('C4'!Z14),"",'C4'!Z14)</f>
        <v/>
      </c>
      <c r="M55" s="78" t="str">
        <f t="shared" si="0"/>
        <v>OK</v>
      </c>
      <c r="N55" s="79"/>
    </row>
    <row r="56" spans="1:14" ht="23.25" hidden="1">
      <c r="A56" s="80" t="s">
        <v>2582</v>
      </c>
      <c r="B56" s="185" t="s">
        <v>562</v>
      </c>
      <c r="C56" s="186" t="s">
        <v>175</v>
      </c>
      <c r="D56" s="188" t="s">
        <v>563</v>
      </c>
      <c r="E56" s="186" t="s">
        <v>483</v>
      </c>
      <c r="F56" s="186" t="s">
        <v>175</v>
      </c>
      <c r="G56" s="188" t="s">
        <v>448</v>
      </c>
      <c r="H56" s="187" t="str">
        <f>IF(AND(ISBLANK('C4'!AK15),$I$56&lt;&gt;"Z"),"",'C4'!AK15)</f>
        <v/>
      </c>
      <c r="I56" s="187" t="str">
        <f>IF(ISBLANK('C4'!AL15),"",'C4'!AL15)</f>
        <v/>
      </c>
      <c r="J56" s="81" t="s">
        <v>483</v>
      </c>
      <c r="K56" s="187" t="str">
        <f>IF(AND(ISBLANK('C4'!Y15),$L$56&lt;&gt;"Z"),"",'C4'!Y15)</f>
        <v/>
      </c>
      <c r="L56" s="187" t="str">
        <f>IF(ISBLANK('C4'!Z15),"",'C4'!Z15)</f>
        <v/>
      </c>
      <c r="M56" s="78" t="str">
        <f t="shared" si="0"/>
        <v>OK</v>
      </c>
      <c r="N56" s="79"/>
    </row>
    <row r="57" spans="1:14" ht="23.25" hidden="1">
      <c r="A57" s="80" t="s">
        <v>2582</v>
      </c>
      <c r="B57" s="185" t="s">
        <v>564</v>
      </c>
      <c r="C57" s="186" t="s">
        <v>175</v>
      </c>
      <c r="D57" s="188" t="s">
        <v>565</v>
      </c>
      <c r="E57" s="186" t="s">
        <v>483</v>
      </c>
      <c r="F57" s="186" t="s">
        <v>175</v>
      </c>
      <c r="G57" s="188" t="s">
        <v>176</v>
      </c>
      <c r="H57" s="187" t="str">
        <f>IF(AND(ISBLANK('C4'!AK16),$I$57&lt;&gt;"Z"),"",'C4'!AK16)</f>
        <v/>
      </c>
      <c r="I57" s="187" t="str">
        <f>IF(ISBLANK('C4'!AL16),"",'C4'!AL16)</f>
        <v/>
      </c>
      <c r="J57" s="81" t="s">
        <v>483</v>
      </c>
      <c r="K57" s="187" t="str">
        <f>IF(AND(ISBLANK('C4'!Y16),$L$57&lt;&gt;"Z"),"",'C4'!Y16)</f>
        <v/>
      </c>
      <c r="L57" s="187" t="str">
        <f>IF(ISBLANK('C4'!Z16),"",'C4'!Z16)</f>
        <v/>
      </c>
      <c r="M57" s="78" t="str">
        <f t="shared" si="0"/>
        <v>OK</v>
      </c>
      <c r="N57" s="79"/>
    </row>
    <row r="58" spans="1:14" ht="23.25" hidden="1">
      <c r="A58" s="80" t="s">
        <v>2582</v>
      </c>
      <c r="B58" s="185" t="s">
        <v>566</v>
      </c>
      <c r="C58" s="186" t="s">
        <v>175</v>
      </c>
      <c r="D58" s="188" t="s">
        <v>567</v>
      </c>
      <c r="E58" s="186" t="s">
        <v>483</v>
      </c>
      <c r="F58" s="186" t="s">
        <v>175</v>
      </c>
      <c r="G58" s="188" t="s">
        <v>518</v>
      </c>
      <c r="H58" s="187" t="str">
        <f>IF(AND(ISBLANK('C4'!AN14),$I$58&lt;&gt;"Z"),"",'C4'!AN14)</f>
        <v/>
      </c>
      <c r="I58" s="187" t="str">
        <f>IF(ISBLANK('C4'!AO14),"",'C4'!AO14)</f>
        <v/>
      </c>
      <c r="J58" s="81" t="s">
        <v>483</v>
      </c>
      <c r="K58" s="187" t="str">
        <f>IF(AND(ISBLANK('C4'!AB14),$L$58&lt;&gt;"Z"),"",'C4'!AB14)</f>
        <v/>
      </c>
      <c r="L58" s="187" t="str">
        <f>IF(ISBLANK('C4'!AC14),"",'C4'!AC14)</f>
        <v/>
      </c>
      <c r="M58" s="78" t="str">
        <f t="shared" si="0"/>
        <v>OK</v>
      </c>
      <c r="N58" s="79"/>
    </row>
    <row r="59" spans="1:14" ht="23.25" hidden="1">
      <c r="A59" s="80" t="s">
        <v>2582</v>
      </c>
      <c r="B59" s="185" t="s">
        <v>568</v>
      </c>
      <c r="C59" s="186" t="s">
        <v>175</v>
      </c>
      <c r="D59" s="188" t="s">
        <v>569</v>
      </c>
      <c r="E59" s="186" t="s">
        <v>483</v>
      </c>
      <c r="F59" s="186" t="s">
        <v>175</v>
      </c>
      <c r="G59" s="188" t="s">
        <v>520</v>
      </c>
      <c r="H59" s="187" t="str">
        <f>IF(AND(ISBLANK('C4'!AN15),$I$59&lt;&gt;"Z"),"",'C4'!AN15)</f>
        <v/>
      </c>
      <c r="I59" s="187" t="str">
        <f>IF(ISBLANK('C4'!AO15),"",'C4'!AO15)</f>
        <v/>
      </c>
      <c r="J59" s="81" t="s">
        <v>483</v>
      </c>
      <c r="K59" s="187" t="str">
        <f>IF(AND(ISBLANK('C4'!AB15),$L$59&lt;&gt;"Z"),"",'C4'!AB15)</f>
        <v/>
      </c>
      <c r="L59" s="187" t="str">
        <f>IF(ISBLANK('C4'!AC15),"",'C4'!AC15)</f>
        <v/>
      </c>
      <c r="M59" s="78" t="str">
        <f t="shared" si="0"/>
        <v>OK</v>
      </c>
      <c r="N59" s="79"/>
    </row>
    <row r="60" spans="1:14" ht="23.25" hidden="1">
      <c r="A60" s="80" t="s">
        <v>2582</v>
      </c>
      <c r="B60" s="185" t="s">
        <v>570</v>
      </c>
      <c r="C60" s="186" t="s">
        <v>175</v>
      </c>
      <c r="D60" s="188" t="s">
        <v>571</v>
      </c>
      <c r="E60" s="186" t="s">
        <v>483</v>
      </c>
      <c r="F60" s="186" t="s">
        <v>175</v>
      </c>
      <c r="G60" s="188" t="s">
        <v>521</v>
      </c>
      <c r="H60" s="187" t="str">
        <f>IF(AND(ISBLANK('C4'!AN16),$I$60&lt;&gt;"Z"),"",'C4'!AN16)</f>
        <v/>
      </c>
      <c r="I60" s="187" t="str">
        <f>IF(ISBLANK('C4'!AO16),"",'C4'!AO16)</f>
        <v/>
      </c>
      <c r="J60" s="81" t="s">
        <v>483</v>
      </c>
      <c r="K60" s="187" t="str">
        <f>IF(AND(ISBLANK('C4'!AB16),$L$60&lt;&gt;"Z"),"",'C4'!AB16)</f>
        <v/>
      </c>
      <c r="L60" s="187" t="str">
        <f>IF(ISBLANK('C4'!AC16),"",'C4'!AC16)</f>
        <v/>
      </c>
      <c r="M60" s="78" t="str">
        <f t="shared" si="0"/>
        <v>OK</v>
      </c>
      <c r="N60" s="79"/>
    </row>
    <row r="61" spans="1:14" ht="23.25" hidden="1">
      <c r="A61" s="80" t="s">
        <v>2587</v>
      </c>
      <c r="B61" s="185" t="s">
        <v>572</v>
      </c>
      <c r="C61" s="186" t="s">
        <v>175</v>
      </c>
      <c r="D61" s="188" t="s">
        <v>559</v>
      </c>
      <c r="E61" s="186" t="s">
        <v>483</v>
      </c>
      <c r="F61" s="186" t="s">
        <v>171</v>
      </c>
      <c r="G61" s="188" t="s">
        <v>489</v>
      </c>
      <c r="H61" s="187" t="str">
        <f>IF(AND(ISBLANK('C4'!V16),$I$61&lt;&gt;"Z"),"",'C4'!V16)</f>
        <v/>
      </c>
      <c r="I61" s="187" t="str">
        <f>IF(ISBLANK('C4'!W16),"",'C4'!W16)</f>
        <v/>
      </c>
      <c r="J61" s="81" t="s">
        <v>483</v>
      </c>
      <c r="K61" s="187">
        <f>IF(AND(ISBLANK('C2'!V22),$L$61&lt;&gt;"Z"),"",'C2'!V22)</f>
        <v>28832</v>
      </c>
      <c r="L61" s="187" t="str">
        <f>IF(ISBLANK('C2'!W22),"",'C2'!W22)</f>
        <v/>
      </c>
      <c r="M61" s="78" t="str">
        <f t="shared" si="0"/>
        <v>OK</v>
      </c>
      <c r="N61" s="79"/>
    </row>
    <row r="62" spans="1:14" ht="23.25" hidden="1">
      <c r="A62" s="80" t="s">
        <v>2587</v>
      </c>
      <c r="B62" s="185" t="s">
        <v>2635</v>
      </c>
      <c r="C62" s="186" t="s">
        <v>175</v>
      </c>
      <c r="D62" s="188" t="s">
        <v>176</v>
      </c>
      <c r="E62" s="186" t="s">
        <v>483</v>
      </c>
      <c r="F62" s="186" t="s">
        <v>171</v>
      </c>
      <c r="G62" s="188" t="s">
        <v>495</v>
      </c>
      <c r="H62" s="187" t="str">
        <f>IF(AND(ISBLANK('C4'!Y16),$I$62&lt;&gt;"Z"),"",'C4'!Y16)</f>
        <v/>
      </c>
      <c r="I62" s="187" t="str">
        <f>IF(ISBLANK('C4'!Z16),"",'C4'!Z16)</f>
        <v/>
      </c>
      <c r="J62" s="81" t="s">
        <v>483</v>
      </c>
      <c r="K62" s="187" t="str">
        <f>IF(AND(ISBLANK('C2'!AE22),$L$62&lt;&gt;"Z"),"",'C2'!AE22)</f>
        <v/>
      </c>
      <c r="L62" s="187" t="str">
        <f>IF(ISBLANK('C2'!AF22),"",'C2'!AF22)</f>
        <v/>
      </c>
      <c r="M62" s="78" t="str">
        <f t="shared" si="0"/>
        <v>OK</v>
      </c>
      <c r="N62" s="79"/>
    </row>
    <row r="63" spans="1:14" ht="23.25" hidden="1">
      <c r="A63" s="80" t="s">
        <v>2587</v>
      </c>
      <c r="B63" s="185" t="s">
        <v>2636</v>
      </c>
      <c r="C63" s="186" t="s">
        <v>175</v>
      </c>
      <c r="D63" s="188" t="s">
        <v>521</v>
      </c>
      <c r="E63" s="186" t="s">
        <v>483</v>
      </c>
      <c r="F63" s="186" t="s">
        <v>171</v>
      </c>
      <c r="G63" s="188" t="s">
        <v>543</v>
      </c>
      <c r="H63" s="187" t="str">
        <f>IF(AND(ISBLANK('C4'!AB16),$I$63&lt;&gt;"Z"),"",'C4'!AB16)</f>
        <v/>
      </c>
      <c r="I63" s="187" t="str">
        <f>IF(ISBLANK('C4'!AC16),"",'C4'!AC16)</f>
        <v/>
      </c>
      <c r="J63" s="81" t="s">
        <v>483</v>
      </c>
      <c r="K63" s="187">
        <f>IF(AND(ISBLANK('C2'!AH22),$L$63&lt;&gt;"Z"),"",'C2'!AH22)</f>
        <v>4634</v>
      </c>
      <c r="L63" s="187" t="str">
        <f>IF(ISBLANK('C2'!AI22),"",'C2'!AI22)</f>
        <v/>
      </c>
      <c r="M63" s="78" t="str">
        <f t="shared" si="0"/>
        <v>OK</v>
      </c>
      <c r="N63" s="79"/>
    </row>
    <row r="64" spans="1:14" ht="23.25" hidden="1">
      <c r="A64" s="80" t="s">
        <v>2587</v>
      </c>
      <c r="B64" s="185" t="s">
        <v>2637</v>
      </c>
      <c r="C64" s="186" t="s">
        <v>175</v>
      </c>
      <c r="D64" s="188" t="s">
        <v>534</v>
      </c>
      <c r="E64" s="186" t="s">
        <v>483</v>
      </c>
      <c r="F64" s="186" t="s">
        <v>171</v>
      </c>
      <c r="G64" s="188" t="s">
        <v>491</v>
      </c>
      <c r="H64" s="187" t="str">
        <f>IF(AND(ISBLANK('C4'!AE16),$I$64&lt;&gt;"Z"),"",'C4'!AE16)</f>
        <v/>
      </c>
      <c r="I64" s="187" t="str">
        <f>IF(ISBLANK('C4'!AF16),"",'C4'!AF16)</f>
        <v/>
      </c>
      <c r="J64" s="81" t="s">
        <v>483</v>
      </c>
      <c r="K64" s="187">
        <f>IF(AND(ISBLANK('C2'!AN22),$L$64&lt;&gt;"Z"),"",'C2'!AN22)</f>
        <v>168</v>
      </c>
      <c r="L64" s="187" t="str">
        <f>IF(ISBLANK('C2'!AO22),"",'C2'!AO22)</f>
        <v/>
      </c>
      <c r="M64" s="78" t="str">
        <f t="shared" si="0"/>
        <v>OK</v>
      </c>
      <c r="N64" s="79"/>
    </row>
    <row r="65" spans="1:14" ht="23.25" hidden="1">
      <c r="A65" s="80" t="s">
        <v>2761</v>
      </c>
      <c r="B65" s="185" t="s">
        <v>2638</v>
      </c>
      <c r="C65" s="186" t="s">
        <v>205</v>
      </c>
      <c r="D65" s="188" t="s">
        <v>937</v>
      </c>
      <c r="E65" s="186" t="s">
        <v>483</v>
      </c>
      <c r="F65" s="186" t="s">
        <v>205</v>
      </c>
      <c r="G65" s="188" t="s">
        <v>513</v>
      </c>
      <c r="H65" s="187">
        <f>IF(AND(ISBLANK('C5'!AB42),$I$65&lt;&gt;"Z"),"",'C5'!AB42)</f>
        <v>10248</v>
      </c>
      <c r="I65" s="187" t="str">
        <f>IF(ISBLANK('C5'!AC42),"",'C5'!AC42)</f>
        <v/>
      </c>
      <c r="J65" s="81" t="s">
        <v>483</v>
      </c>
      <c r="K65" s="187">
        <f>IF(AND(ISBLANK('C5'!V42),$L$65&lt;&gt;"Z"),"",'C5'!V42)</f>
        <v>50406</v>
      </c>
      <c r="L65" s="187" t="str">
        <f>IF(ISBLANK('C5'!W42),"",'C5'!W42)</f>
        <v/>
      </c>
      <c r="M65" s="78" t="str">
        <f t="shared" si="0"/>
        <v>OK</v>
      </c>
      <c r="N65" s="79"/>
    </row>
    <row r="66" spans="1:14" ht="23.25" hidden="1">
      <c r="A66" s="80" t="s">
        <v>2761</v>
      </c>
      <c r="B66" s="185" t="s">
        <v>2639</v>
      </c>
      <c r="C66" s="186" t="s">
        <v>205</v>
      </c>
      <c r="D66" s="188" t="s">
        <v>2640</v>
      </c>
      <c r="E66" s="186" t="s">
        <v>483</v>
      </c>
      <c r="F66" s="186" t="s">
        <v>205</v>
      </c>
      <c r="G66" s="188" t="s">
        <v>503</v>
      </c>
      <c r="H66" s="187">
        <f>IF(AND(ISBLANK('C5'!AB72),$I$66&lt;&gt;"Z"),"",'C5'!AB72)</f>
        <v>18584</v>
      </c>
      <c r="I66" s="187" t="str">
        <f>IF(ISBLANK('C5'!AC72),"",'C5'!AC72)</f>
        <v/>
      </c>
      <c r="J66" s="81" t="s">
        <v>483</v>
      </c>
      <c r="K66" s="187">
        <f>IF(AND(ISBLANK('C5'!V72),$L$66&lt;&gt;"Z"),"",'C5'!V72)</f>
        <v>61397</v>
      </c>
      <c r="L66" s="187" t="str">
        <f>IF(ISBLANK('C5'!W72),"",'C5'!W72)</f>
        <v/>
      </c>
      <c r="M66" s="78" t="str">
        <f t="shared" si="0"/>
        <v>OK</v>
      </c>
      <c r="N66" s="79"/>
    </row>
    <row r="67" spans="1:14" ht="23.25" hidden="1">
      <c r="A67" s="80" t="s">
        <v>2761</v>
      </c>
      <c r="B67" s="185" t="s">
        <v>2641</v>
      </c>
      <c r="C67" s="186" t="s">
        <v>205</v>
      </c>
      <c r="D67" s="188" t="s">
        <v>2604</v>
      </c>
      <c r="E67" s="186" t="s">
        <v>483</v>
      </c>
      <c r="F67" s="186" t="s">
        <v>205</v>
      </c>
      <c r="G67" s="188" t="s">
        <v>493</v>
      </c>
      <c r="H67" s="187">
        <f>IF(AND(ISBLANK('C5'!AB102),$I$67&lt;&gt;"Z"),"",'C5'!AB102)</f>
        <v>28832</v>
      </c>
      <c r="I67" s="187" t="str">
        <f>IF(ISBLANK('C5'!AC102),"",'C5'!AC102)</f>
        <v/>
      </c>
      <c r="J67" s="81" t="s">
        <v>483</v>
      </c>
      <c r="K67" s="187">
        <f>IF(AND(ISBLANK('C5'!V102),$L$67&lt;&gt;"Z"),"",'C5'!V102)</f>
        <v>111803</v>
      </c>
      <c r="L67" s="187" t="str">
        <f>IF(ISBLANK('C5'!W102),"",'C5'!W102)</f>
        <v/>
      </c>
      <c r="M67" s="78" t="str">
        <f t="shared" si="0"/>
        <v>OK</v>
      </c>
      <c r="N67" s="79"/>
    </row>
    <row r="68" spans="1:14" ht="23.25" hidden="1">
      <c r="A68" s="80" t="s">
        <v>2587</v>
      </c>
      <c r="B68" s="185" t="s">
        <v>573</v>
      </c>
      <c r="C68" s="186" t="s">
        <v>205</v>
      </c>
      <c r="D68" s="188" t="s">
        <v>519</v>
      </c>
      <c r="E68" s="186" t="s">
        <v>483</v>
      </c>
      <c r="F68" s="186" t="s">
        <v>205</v>
      </c>
      <c r="G68" s="188" t="s">
        <v>484</v>
      </c>
      <c r="H68" s="187">
        <f>IF(AND(ISBLANK('C5'!Y14),$I$68&lt;&gt;"Z"),"",'C5'!Y14)</f>
        <v>0</v>
      </c>
      <c r="I68" s="187" t="str">
        <f>IF(ISBLANK('C5'!Z14),"",'C5'!Z14)</f>
        <v/>
      </c>
      <c r="J68" s="81" t="s">
        <v>483</v>
      </c>
      <c r="K68" s="187">
        <f>IF(AND(ISBLANK('C5'!V14),$L$68&lt;&gt;"Z"),"",'C5'!V14)</f>
        <v>0</v>
      </c>
      <c r="L68" s="187" t="str">
        <f>IF(ISBLANK('C5'!W14),"",'C5'!W14)</f>
        <v/>
      </c>
      <c r="M68" s="78" t="str">
        <f t="shared" si="0"/>
        <v>OK</v>
      </c>
      <c r="N68" s="79"/>
    </row>
    <row r="69" spans="1:14" ht="23.25" hidden="1">
      <c r="A69" s="80" t="s">
        <v>2587</v>
      </c>
      <c r="B69" s="185" t="s">
        <v>574</v>
      </c>
      <c r="C69" s="186" t="s">
        <v>205</v>
      </c>
      <c r="D69" s="188" t="s">
        <v>448</v>
      </c>
      <c r="E69" s="186" t="s">
        <v>483</v>
      </c>
      <c r="F69" s="186" t="s">
        <v>205</v>
      </c>
      <c r="G69" s="188" t="s">
        <v>557</v>
      </c>
      <c r="H69" s="187">
        <f>IF(AND(ISBLANK('C5'!Y15),$I$69&lt;&gt;"Z"),"",'C5'!Y15)</f>
        <v>0</v>
      </c>
      <c r="I69" s="187" t="str">
        <f>IF(ISBLANK('C5'!Z15),"",'C5'!Z15)</f>
        <v/>
      </c>
      <c r="J69" s="81" t="s">
        <v>483</v>
      </c>
      <c r="K69" s="187">
        <f>IF(AND(ISBLANK('C5'!V15),$L$69&lt;&gt;"Z"),"",'C5'!V15)</f>
        <v>0</v>
      </c>
      <c r="L69" s="187" t="str">
        <f>IF(ISBLANK('C5'!W15),"",'C5'!W15)</f>
        <v/>
      </c>
      <c r="M69" s="78" t="str">
        <f t="shared" si="0"/>
        <v>OK</v>
      </c>
      <c r="N69" s="79"/>
    </row>
    <row r="70" spans="1:14" ht="23.25" hidden="1">
      <c r="A70" s="80" t="s">
        <v>2587</v>
      </c>
      <c r="B70" s="185" t="s">
        <v>575</v>
      </c>
      <c r="C70" s="186" t="s">
        <v>205</v>
      </c>
      <c r="D70" s="188" t="s">
        <v>176</v>
      </c>
      <c r="E70" s="186" t="s">
        <v>483</v>
      </c>
      <c r="F70" s="186" t="s">
        <v>205</v>
      </c>
      <c r="G70" s="188" t="s">
        <v>559</v>
      </c>
      <c r="H70" s="187">
        <f>IF(AND(ISBLANK('C5'!Y16),$I$70&lt;&gt;"Z"),"",'C5'!Y16)</f>
        <v>13</v>
      </c>
      <c r="I70" s="187" t="str">
        <f>IF(ISBLANK('C5'!Z16),"",'C5'!Z16)</f>
        <v/>
      </c>
      <c r="J70" s="81" t="s">
        <v>483</v>
      </c>
      <c r="K70" s="187">
        <f>IF(AND(ISBLANK('C5'!V16),$L$70&lt;&gt;"Z"),"",'C5'!V16)</f>
        <v>13</v>
      </c>
      <c r="L70" s="187" t="str">
        <f>IF(ISBLANK('C5'!W16),"",'C5'!W16)</f>
        <v/>
      </c>
      <c r="M70" s="78" t="str">
        <f t="shared" si="0"/>
        <v>OK</v>
      </c>
      <c r="N70" s="79"/>
    </row>
    <row r="71" spans="1:14" ht="23.25" hidden="1">
      <c r="A71" s="80" t="s">
        <v>2587</v>
      </c>
      <c r="B71" s="185" t="s">
        <v>576</v>
      </c>
      <c r="C71" s="186" t="s">
        <v>205</v>
      </c>
      <c r="D71" s="188" t="s">
        <v>177</v>
      </c>
      <c r="E71" s="186" t="s">
        <v>483</v>
      </c>
      <c r="F71" s="186" t="s">
        <v>205</v>
      </c>
      <c r="G71" s="188" t="s">
        <v>577</v>
      </c>
      <c r="H71" s="187">
        <f>IF(AND(ISBLANK('C5'!Y17),$I$71&lt;&gt;"Z"),"",'C5'!Y17)</f>
        <v>591</v>
      </c>
      <c r="I71" s="187" t="str">
        <f>IF(ISBLANK('C5'!Z17),"",'C5'!Z17)</f>
        <v/>
      </c>
      <c r="J71" s="81" t="s">
        <v>483</v>
      </c>
      <c r="K71" s="187">
        <f>IF(AND(ISBLANK('C5'!V17),$L$71&lt;&gt;"Z"),"",'C5'!V17)</f>
        <v>606</v>
      </c>
      <c r="L71" s="187" t="str">
        <f>IF(ISBLANK('C5'!W17),"",'C5'!W17)</f>
        <v/>
      </c>
      <c r="M71" s="78" t="str">
        <f t="shared" si="0"/>
        <v>OK</v>
      </c>
      <c r="N71" s="79"/>
    </row>
    <row r="72" spans="1:14" ht="23.25" hidden="1">
      <c r="A72" s="80" t="s">
        <v>2587</v>
      </c>
      <c r="B72" s="185" t="s">
        <v>578</v>
      </c>
      <c r="C72" s="186" t="s">
        <v>205</v>
      </c>
      <c r="D72" s="188" t="s">
        <v>178</v>
      </c>
      <c r="E72" s="186" t="s">
        <v>483</v>
      </c>
      <c r="F72" s="186" t="s">
        <v>205</v>
      </c>
      <c r="G72" s="188" t="s">
        <v>579</v>
      </c>
      <c r="H72" s="187">
        <f>IF(AND(ISBLANK('C5'!Y18),$I$72&lt;&gt;"Z"),"",'C5'!Y18)</f>
        <v>2867</v>
      </c>
      <c r="I72" s="187" t="str">
        <f>IF(ISBLANK('C5'!Z18),"",'C5'!Z18)</f>
        <v/>
      </c>
      <c r="J72" s="81" t="s">
        <v>483</v>
      </c>
      <c r="K72" s="187">
        <f>IF(AND(ISBLANK('C5'!V18),$L$72&lt;&gt;"Z"),"",'C5'!V18)</f>
        <v>3441</v>
      </c>
      <c r="L72" s="187" t="str">
        <f>IF(ISBLANK('C5'!W18),"",'C5'!W18)</f>
        <v/>
      </c>
      <c r="M72" s="78" t="str">
        <f t="shared" si="0"/>
        <v>OK</v>
      </c>
      <c r="N72" s="79"/>
    </row>
    <row r="73" spans="1:14" ht="23.25" hidden="1">
      <c r="A73" s="80" t="s">
        <v>2587</v>
      </c>
      <c r="B73" s="185" t="s">
        <v>580</v>
      </c>
      <c r="C73" s="186" t="s">
        <v>205</v>
      </c>
      <c r="D73" s="188" t="s">
        <v>179</v>
      </c>
      <c r="E73" s="186" t="s">
        <v>483</v>
      </c>
      <c r="F73" s="186" t="s">
        <v>205</v>
      </c>
      <c r="G73" s="188" t="s">
        <v>581</v>
      </c>
      <c r="H73" s="187">
        <f>IF(AND(ISBLANK('C5'!Y19),$I$73&lt;&gt;"Z"),"",'C5'!Y19)</f>
        <v>2345</v>
      </c>
      <c r="I73" s="187" t="str">
        <f>IF(ISBLANK('C5'!Z19),"",'C5'!Z19)</f>
        <v/>
      </c>
      <c r="J73" s="81" t="s">
        <v>483</v>
      </c>
      <c r="K73" s="187">
        <f>IF(AND(ISBLANK('C5'!V19),$L$73&lt;&gt;"Z"),"",'C5'!V19)</f>
        <v>5148</v>
      </c>
      <c r="L73" s="187" t="str">
        <f>IF(ISBLANK('C5'!W19),"",'C5'!W19)</f>
        <v/>
      </c>
      <c r="M73" s="78" t="str">
        <f t="shared" si="0"/>
        <v>OK</v>
      </c>
      <c r="N73" s="79"/>
    </row>
    <row r="74" spans="1:14" ht="23.25" hidden="1">
      <c r="A74" s="80" t="s">
        <v>2587</v>
      </c>
      <c r="B74" s="185" t="s">
        <v>582</v>
      </c>
      <c r="C74" s="186" t="s">
        <v>205</v>
      </c>
      <c r="D74" s="188" t="s">
        <v>180</v>
      </c>
      <c r="E74" s="186" t="s">
        <v>483</v>
      </c>
      <c r="F74" s="186" t="s">
        <v>205</v>
      </c>
      <c r="G74" s="188" t="s">
        <v>509</v>
      </c>
      <c r="H74" s="187">
        <f>IF(AND(ISBLANK('C5'!Y20),$I$74&lt;&gt;"Z"),"",'C5'!Y20)</f>
        <v>1216</v>
      </c>
      <c r="I74" s="187" t="str">
        <f>IF(ISBLANK('C5'!Z20),"",'C5'!Z20)</f>
        <v/>
      </c>
      <c r="J74" s="81" t="s">
        <v>483</v>
      </c>
      <c r="K74" s="187">
        <f>IF(AND(ISBLANK('C5'!V20),$L$74&lt;&gt;"Z"),"",'C5'!V20)</f>
        <v>5376</v>
      </c>
      <c r="L74" s="187" t="str">
        <f>IF(ISBLANK('C5'!W20),"",'C5'!W20)</f>
        <v/>
      </c>
      <c r="M74" s="78" t="str">
        <f t="shared" si="0"/>
        <v>OK</v>
      </c>
      <c r="N74" s="79"/>
    </row>
    <row r="75" spans="1:14" ht="23.25" hidden="1">
      <c r="A75" s="80" t="s">
        <v>2587</v>
      </c>
      <c r="B75" s="185" t="s">
        <v>583</v>
      </c>
      <c r="C75" s="186" t="s">
        <v>205</v>
      </c>
      <c r="D75" s="188" t="s">
        <v>181</v>
      </c>
      <c r="E75" s="186" t="s">
        <v>483</v>
      </c>
      <c r="F75" s="186" t="s">
        <v>205</v>
      </c>
      <c r="G75" s="188" t="s">
        <v>499</v>
      </c>
      <c r="H75" s="187">
        <f>IF(AND(ISBLANK('C5'!Y21),$I$75&lt;&gt;"Z"),"",'C5'!Y21)</f>
        <v>667</v>
      </c>
      <c r="I75" s="187" t="str">
        <f>IF(ISBLANK('C5'!Z21),"",'C5'!Z21)</f>
        <v/>
      </c>
      <c r="J75" s="81" t="s">
        <v>483</v>
      </c>
      <c r="K75" s="187">
        <f>IF(AND(ISBLANK('C5'!V21),$L$75&lt;&gt;"Z"),"",'C5'!V21)</f>
        <v>5172</v>
      </c>
      <c r="L75" s="187" t="str">
        <f>IF(ISBLANK('C5'!W21),"",'C5'!W21)</f>
        <v/>
      </c>
      <c r="M75" s="78" t="str">
        <f t="shared" si="0"/>
        <v>OK</v>
      </c>
      <c r="N75" s="79"/>
    </row>
    <row r="76" spans="1:14" ht="23.25" hidden="1">
      <c r="A76" s="80" t="s">
        <v>2587</v>
      </c>
      <c r="B76" s="185" t="s">
        <v>584</v>
      </c>
      <c r="C76" s="186" t="s">
        <v>205</v>
      </c>
      <c r="D76" s="188" t="s">
        <v>182</v>
      </c>
      <c r="E76" s="186" t="s">
        <v>483</v>
      </c>
      <c r="F76" s="186" t="s">
        <v>205</v>
      </c>
      <c r="G76" s="188" t="s">
        <v>489</v>
      </c>
      <c r="H76" s="187">
        <f>IF(AND(ISBLANK('C5'!Y22),$I$76&lt;&gt;"Z"),"",'C5'!Y22)</f>
        <v>420</v>
      </c>
      <c r="I76" s="187" t="str">
        <f>IF(ISBLANK('C5'!Z22),"",'C5'!Z22)</f>
        <v/>
      </c>
      <c r="J76" s="81" t="s">
        <v>483</v>
      </c>
      <c r="K76" s="187">
        <f>IF(AND(ISBLANK('C5'!V22),$L$76&lt;&gt;"Z"),"",'C5'!V22)</f>
        <v>4733</v>
      </c>
      <c r="L76" s="187" t="str">
        <f>IF(ISBLANK('C5'!W22),"",'C5'!W22)</f>
        <v/>
      </c>
      <c r="M76" s="78" t="str">
        <f t="shared" si="0"/>
        <v>OK</v>
      </c>
      <c r="N76" s="79"/>
    </row>
    <row r="77" spans="1:14" ht="23.25" hidden="1">
      <c r="A77" s="80" t="s">
        <v>2587</v>
      </c>
      <c r="B77" s="185" t="s">
        <v>585</v>
      </c>
      <c r="C77" s="186" t="s">
        <v>205</v>
      </c>
      <c r="D77" s="188" t="s">
        <v>183</v>
      </c>
      <c r="E77" s="186" t="s">
        <v>483</v>
      </c>
      <c r="F77" s="186" t="s">
        <v>205</v>
      </c>
      <c r="G77" s="188" t="s">
        <v>547</v>
      </c>
      <c r="H77" s="187">
        <f>IF(AND(ISBLANK('C5'!Y23),$I$77&lt;&gt;"Z"),"",'C5'!Y23)</f>
        <v>286</v>
      </c>
      <c r="I77" s="187" t="str">
        <f>IF(ISBLANK('C5'!Z23),"",'C5'!Z23)</f>
        <v/>
      </c>
      <c r="J77" s="81" t="s">
        <v>483</v>
      </c>
      <c r="K77" s="187">
        <f>IF(AND(ISBLANK('C5'!V23),$L$77&lt;&gt;"Z"),"",'C5'!V23)</f>
        <v>4175</v>
      </c>
      <c r="L77" s="187" t="str">
        <f>IF(ISBLANK('C5'!W23),"",'C5'!W23)</f>
        <v/>
      </c>
      <c r="M77" s="78" t="str">
        <f t="shared" si="0"/>
        <v>OK</v>
      </c>
      <c r="N77" s="79"/>
    </row>
    <row r="78" spans="1:14" ht="23.25" hidden="1">
      <c r="A78" s="80" t="s">
        <v>2587</v>
      </c>
      <c r="B78" s="185" t="s">
        <v>586</v>
      </c>
      <c r="C78" s="186" t="s">
        <v>205</v>
      </c>
      <c r="D78" s="188" t="s">
        <v>184</v>
      </c>
      <c r="E78" s="186" t="s">
        <v>483</v>
      </c>
      <c r="F78" s="186" t="s">
        <v>205</v>
      </c>
      <c r="G78" s="188" t="s">
        <v>587</v>
      </c>
      <c r="H78" s="187">
        <f>IF(AND(ISBLANK('C5'!Y24),$I$78&lt;&gt;"Z"),"",'C5'!Y24)</f>
        <v>215</v>
      </c>
      <c r="I78" s="187" t="str">
        <f>IF(ISBLANK('C5'!Z24),"",'C5'!Z24)</f>
        <v/>
      </c>
      <c r="J78" s="81" t="s">
        <v>483</v>
      </c>
      <c r="K78" s="187">
        <f>IF(AND(ISBLANK('C5'!V24),$L$78&lt;&gt;"Z"),"",'C5'!V24)</f>
        <v>3480</v>
      </c>
      <c r="L78" s="187" t="str">
        <f>IF(ISBLANK('C5'!W24),"",'C5'!W24)</f>
        <v/>
      </c>
      <c r="M78" s="78" t="str">
        <f t="shared" si="0"/>
        <v>OK</v>
      </c>
      <c r="N78" s="79"/>
    </row>
    <row r="79" spans="1:14" ht="23.25" hidden="1">
      <c r="A79" s="80" t="s">
        <v>2587</v>
      </c>
      <c r="B79" s="185" t="s">
        <v>588</v>
      </c>
      <c r="C79" s="186" t="s">
        <v>205</v>
      </c>
      <c r="D79" s="188" t="s">
        <v>185</v>
      </c>
      <c r="E79" s="186" t="s">
        <v>483</v>
      </c>
      <c r="F79" s="186" t="s">
        <v>205</v>
      </c>
      <c r="G79" s="188" t="s">
        <v>510</v>
      </c>
      <c r="H79" s="187">
        <f>IF(AND(ISBLANK('C5'!Y25),$I$79&lt;&gt;"Z"),"",'C5'!Y25)</f>
        <v>160</v>
      </c>
      <c r="I79" s="187" t="str">
        <f>IF(ISBLANK('C5'!Z25),"",'C5'!Z25)</f>
        <v/>
      </c>
      <c r="J79" s="81" t="s">
        <v>483</v>
      </c>
      <c r="K79" s="187">
        <f>IF(AND(ISBLANK('C5'!V25),$L$79&lt;&gt;"Z"),"",'C5'!V25)</f>
        <v>2931</v>
      </c>
      <c r="L79" s="187" t="str">
        <f>IF(ISBLANK('C5'!W25),"",'C5'!W25)</f>
        <v/>
      </c>
      <c r="M79" s="78" t="str">
        <f t="shared" si="0"/>
        <v>OK</v>
      </c>
      <c r="N79" s="79"/>
    </row>
    <row r="80" spans="1:14" ht="23.25" hidden="1">
      <c r="A80" s="80" t="s">
        <v>2587</v>
      </c>
      <c r="B80" s="185" t="s">
        <v>589</v>
      </c>
      <c r="C80" s="186" t="s">
        <v>205</v>
      </c>
      <c r="D80" s="188" t="s">
        <v>186</v>
      </c>
      <c r="E80" s="186" t="s">
        <v>483</v>
      </c>
      <c r="F80" s="186" t="s">
        <v>205</v>
      </c>
      <c r="G80" s="188" t="s">
        <v>590</v>
      </c>
      <c r="H80" s="187">
        <f>IF(AND(ISBLANK('C5'!Y26),$I$80&lt;&gt;"Z"),"",'C5'!Y26)</f>
        <v>161</v>
      </c>
      <c r="I80" s="187" t="str">
        <f>IF(ISBLANK('C5'!Z26),"",'C5'!Z26)</f>
        <v/>
      </c>
      <c r="J80" s="81" t="s">
        <v>483</v>
      </c>
      <c r="K80" s="187">
        <f>IF(AND(ISBLANK('C5'!V26),$L$80&lt;&gt;"Z"),"",'C5'!V26)</f>
        <v>2318</v>
      </c>
      <c r="L80" s="187" t="str">
        <f>IF(ISBLANK('C5'!W26),"",'C5'!W26)</f>
        <v/>
      </c>
      <c r="M80" s="78" t="str">
        <f t="shared" si="0"/>
        <v>OK</v>
      </c>
      <c r="N80" s="79"/>
    </row>
    <row r="81" spans="1:14" ht="23.25" hidden="1">
      <c r="A81" s="80" t="s">
        <v>2587</v>
      </c>
      <c r="B81" s="185" t="s">
        <v>591</v>
      </c>
      <c r="C81" s="186" t="s">
        <v>205</v>
      </c>
      <c r="D81" s="188" t="s">
        <v>187</v>
      </c>
      <c r="E81" s="186" t="s">
        <v>483</v>
      </c>
      <c r="F81" s="186" t="s">
        <v>205</v>
      </c>
      <c r="G81" s="188" t="s">
        <v>592</v>
      </c>
      <c r="H81" s="187">
        <f>IF(AND(ISBLANK('C5'!Y27),$I$81&lt;&gt;"Z"),"",'C5'!Y27)</f>
        <v>104</v>
      </c>
      <c r="I81" s="187" t="str">
        <f>IF(ISBLANK('C5'!Z27),"",'C5'!Z27)</f>
        <v/>
      </c>
      <c r="J81" s="81" t="s">
        <v>483</v>
      </c>
      <c r="K81" s="187">
        <f>IF(AND(ISBLANK('C5'!V27),$L$81&lt;&gt;"Z"),"",'C5'!V27)</f>
        <v>1877</v>
      </c>
      <c r="L81" s="187" t="str">
        <f>IF(ISBLANK('C5'!W27),"",'C5'!W27)</f>
        <v/>
      </c>
      <c r="M81" s="78" t="str">
        <f t="shared" si="0"/>
        <v>OK</v>
      </c>
      <c r="N81" s="79"/>
    </row>
    <row r="82" spans="1:14" ht="23.25" hidden="1">
      <c r="A82" s="80" t="s">
        <v>2587</v>
      </c>
      <c r="B82" s="185" t="s">
        <v>593</v>
      </c>
      <c r="C82" s="186" t="s">
        <v>205</v>
      </c>
      <c r="D82" s="188" t="s">
        <v>188</v>
      </c>
      <c r="E82" s="186" t="s">
        <v>483</v>
      </c>
      <c r="F82" s="186" t="s">
        <v>205</v>
      </c>
      <c r="G82" s="188" t="s">
        <v>594</v>
      </c>
      <c r="H82" s="187">
        <f>IF(AND(ISBLANK('C5'!Y28),$I$82&lt;&gt;"Z"),"",'C5'!Y28)</f>
        <v>98</v>
      </c>
      <c r="I82" s="187" t="str">
        <f>IF(ISBLANK('C5'!Z28),"",'C5'!Z28)</f>
        <v/>
      </c>
      <c r="J82" s="81" t="s">
        <v>483</v>
      </c>
      <c r="K82" s="187">
        <f>IF(AND(ISBLANK('C5'!V28),$L$82&lt;&gt;"Z"),"",'C5'!V28)</f>
        <v>1505</v>
      </c>
      <c r="L82" s="187" t="str">
        <f>IF(ISBLANK('C5'!W28),"",'C5'!W28)</f>
        <v/>
      </c>
      <c r="M82" s="78" t="str">
        <f t="shared" si="0"/>
        <v>OK</v>
      </c>
      <c r="N82" s="79"/>
    </row>
    <row r="83" spans="1:14" ht="23.25" hidden="1">
      <c r="A83" s="80" t="s">
        <v>2587</v>
      </c>
      <c r="B83" s="185" t="s">
        <v>595</v>
      </c>
      <c r="C83" s="186" t="s">
        <v>205</v>
      </c>
      <c r="D83" s="188" t="s">
        <v>189</v>
      </c>
      <c r="E83" s="186" t="s">
        <v>483</v>
      </c>
      <c r="F83" s="186" t="s">
        <v>205</v>
      </c>
      <c r="G83" s="188" t="s">
        <v>596</v>
      </c>
      <c r="H83" s="187">
        <f>IF(AND(ISBLANK('C5'!Y29),$I$83&lt;&gt;"Z"),"",'C5'!Y29)</f>
        <v>91</v>
      </c>
      <c r="I83" s="187" t="str">
        <f>IF(ISBLANK('C5'!Z29),"",'C5'!Z29)</f>
        <v/>
      </c>
      <c r="J83" s="81" t="s">
        <v>483</v>
      </c>
      <c r="K83" s="187">
        <f>IF(AND(ISBLANK('C5'!V29),$L$83&lt;&gt;"Z"),"",'C5'!V29)</f>
        <v>1312</v>
      </c>
      <c r="L83" s="187" t="str">
        <f>IF(ISBLANK('C5'!W29),"",'C5'!W29)</f>
        <v/>
      </c>
      <c r="M83" s="78" t="str">
        <f t="shared" si="0"/>
        <v>OK</v>
      </c>
      <c r="N83" s="79"/>
    </row>
    <row r="84" spans="1:14" ht="23.25" hidden="1">
      <c r="A84" s="80" t="s">
        <v>2587</v>
      </c>
      <c r="B84" s="185" t="s">
        <v>597</v>
      </c>
      <c r="C84" s="186" t="s">
        <v>205</v>
      </c>
      <c r="D84" s="188" t="s">
        <v>190</v>
      </c>
      <c r="E84" s="186" t="s">
        <v>483</v>
      </c>
      <c r="F84" s="186" t="s">
        <v>205</v>
      </c>
      <c r="G84" s="188" t="s">
        <v>598</v>
      </c>
      <c r="H84" s="187">
        <f>IF(AND(ISBLANK('C5'!Y30),$I$84&lt;&gt;"Z"),"",'C5'!Y30)</f>
        <v>71</v>
      </c>
      <c r="I84" s="187" t="str">
        <f>IF(ISBLANK('C5'!Z30),"",'C5'!Z30)</f>
        <v/>
      </c>
      <c r="J84" s="81" t="s">
        <v>483</v>
      </c>
      <c r="K84" s="187">
        <f>IF(AND(ISBLANK('C5'!V30),$L$84&lt;&gt;"Z"),"",'C5'!V30)</f>
        <v>1084</v>
      </c>
      <c r="L84" s="187" t="str">
        <f>IF(ISBLANK('C5'!W30),"",'C5'!W30)</f>
        <v/>
      </c>
      <c r="M84" s="78" t="str">
        <f t="shared" si="0"/>
        <v>OK</v>
      </c>
      <c r="N84" s="79"/>
    </row>
    <row r="85" spans="1:14" ht="23.25" hidden="1">
      <c r="A85" s="80" t="s">
        <v>2587</v>
      </c>
      <c r="B85" s="185" t="s">
        <v>599</v>
      </c>
      <c r="C85" s="186" t="s">
        <v>205</v>
      </c>
      <c r="D85" s="188" t="s">
        <v>191</v>
      </c>
      <c r="E85" s="186" t="s">
        <v>483</v>
      </c>
      <c r="F85" s="186" t="s">
        <v>205</v>
      </c>
      <c r="G85" s="188" t="s">
        <v>600</v>
      </c>
      <c r="H85" s="187">
        <f>IF(AND(ISBLANK('C5'!Y31),$I$85&lt;&gt;"Z"),"",'C5'!Y31)</f>
        <v>49</v>
      </c>
      <c r="I85" s="187" t="str">
        <f>IF(ISBLANK('C5'!Z31),"",'C5'!Z31)</f>
        <v/>
      </c>
      <c r="J85" s="81" t="s">
        <v>483</v>
      </c>
      <c r="K85" s="187">
        <f>IF(AND(ISBLANK('C5'!V31),$L$85&lt;&gt;"Z"),"",'C5'!V31)</f>
        <v>902</v>
      </c>
      <c r="L85" s="187" t="str">
        <f>IF(ISBLANK('C5'!W31),"",'C5'!W31)</f>
        <v/>
      </c>
      <c r="M85" s="78" t="str">
        <f t="shared" si="0"/>
        <v>OK</v>
      </c>
      <c r="N85" s="79"/>
    </row>
    <row r="86" spans="1:14" ht="23.25" hidden="1">
      <c r="A86" s="80" t="s">
        <v>2587</v>
      </c>
      <c r="B86" s="185" t="s">
        <v>601</v>
      </c>
      <c r="C86" s="186" t="s">
        <v>205</v>
      </c>
      <c r="D86" s="188" t="s">
        <v>192</v>
      </c>
      <c r="E86" s="186" t="s">
        <v>483</v>
      </c>
      <c r="F86" s="186" t="s">
        <v>205</v>
      </c>
      <c r="G86" s="188" t="s">
        <v>602</v>
      </c>
      <c r="H86" s="187">
        <f>IF(AND(ISBLANK('C5'!Y32),$I$86&lt;&gt;"Z"),"",'C5'!Y32)</f>
        <v>44</v>
      </c>
      <c r="I86" s="187" t="str">
        <f>IF(ISBLANK('C5'!Z32),"",'C5'!Z32)</f>
        <v/>
      </c>
      <c r="J86" s="81" t="s">
        <v>483</v>
      </c>
      <c r="K86" s="187">
        <f>IF(AND(ISBLANK('C5'!V32),$L$86&lt;&gt;"Z"),"",'C5'!V32)</f>
        <v>793</v>
      </c>
      <c r="L86" s="187" t="str">
        <f>IF(ISBLANK('C5'!W32),"",'C5'!W32)</f>
        <v/>
      </c>
      <c r="M86" s="78" t="str">
        <f t="shared" si="0"/>
        <v>OK</v>
      </c>
      <c r="N86" s="79"/>
    </row>
    <row r="87" spans="1:14" ht="23.25" hidden="1">
      <c r="A87" s="80" t="s">
        <v>2587</v>
      </c>
      <c r="B87" s="185" t="s">
        <v>603</v>
      </c>
      <c r="C87" s="186" t="s">
        <v>205</v>
      </c>
      <c r="D87" s="188" t="s">
        <v>193</v>
      </c>
      <c r="E87" s="186" t="s">
        <v>483</v>
      </c>
      <c r="F87" s="186" t="s">
        <v>205</v>
      </c>
      <c r="G87" s="188" t="s">
        <v>604</v>
      </c>
      <c r="H87" s="187">
        <f>IF(AND(ISBLANK('C5'!Y33),$I$87&lt;&gt;"Z"),"",'C5'!Y33)</f>
        <v>51</v>
      </c>
      <c r="I87" s="187" t="str">
        <f>IF(ISBLANK('C5'!Z33),"",'C5'!Z33)</f>
        <v/>
      </c>
      <c r="J87" s="81" t="s">
        <v>483</v>
      </c>
      <c r="K87" s="187">
        <f>IF(AND(ISBLANK('C5'!V33),$L$87&lt;&gt;"Z"),"",'C5'!V33)</f>
        <v>661</v>
      </c>
      <c r="L87" s="187" t="str">
        <f>IF(ISBLANK('C5'!W33),"",'C5'!W33)</f>
        <v/>
      </c>
      <c r="M87" s="78" t="str">
        <f t="shared" si="0"/>
        <v>OK</v>
      </c>
      <c r="N87" s="79"/>
    </row>
    <row r="88" spans="1:14" ht="23.25" hidden="1">
      <c r="A88" s="80" t="s">
        <v>2587</v>
      </c>
      <c r="B88" s="185" t="s">
        <v>605</v>
      </c>
      <c r="C88" s="186" t="s">
        <v>205</v>
      </c>
      <c r="D88" s="188" t="s">
        <v>194</v>
      </c>
      <c r="E88" s="186" t="s">
        <v>483</v>
      </c>
      <c r="F88" s="186" t="s">
        <v>205</v>
      </c>
      <c r="G88" s="188" t="s">
        <v>606</v>
      </c>
      <c r="H88" s="187">
        <f>IF(AND(ISBLANK('C5'!Y34),$I$88&lt;&gt;"Z"),"",'C5'!Y34)</f>
        <v>50</v>
      </c>
      <c r="I88" s="187" t="str">
        <f>IF(ISBLANK('C5'!Z34),"",'C5'!Z34)</f>
        <v/>
      </c>
      <c r="J88" s="81" t="s">
        <v>483</v>
      </c>
      <c r="K88" s="187">
        <f>IF(AND(ISBLANK('C5'!V34),$L$88&lt;&gt;"Z"),"",'C5'!V34)</f>
        <v>570</v>
      </c>
      <c r="L88" s="187" t="str">
        <f>IF(ISBLANK('C5'!W34),"",'C5'!W34)</f>
        <v/>
      </c>
      <c r="M88" s="78" t="str">
        <f t="shared" si="0"/>
        <v>OK</v>
      </c>
      <c r="N88" s="79"/>
    </row>
    <row r="89" spans="1:14" ht="23.25" hidden="1">
      <c r="A89" s="80" t="s">
        <v>2587</v>
      </c>
      <c r="B89" s="185" t="s">
        <v>607</v>
      </c>
      <c r="C89" s="186" t="s">
        <v>205</v>
      </c>
      <c r="D89" s="188" t="s">
        <v>608</v>
      </c>
      <c r="E89" s="186" t="s">
        <v>483</v>
      </c>
      <c r="F89" s="186" t="s">
        <v>205</v>
      </c>
      <c r="G89" s="188" t="s">
        <v>609</v>
      </c>
      <c r="H89" s="187">
        <f>IF(AND(ISBLANK('C5'!Y35),$I$89&lt;&gt;"Z"),"",'C5'!Y35)</f>
        <v>138</v>
      </c>
      <c r="I89" s="187" t="str">
        <f>IF(ISBLANK('C5'!Z35),"",'C5'!Z35)</f>
        <v/>
      </c>
      <c r="J89" s="81" t="s">
        <v>483</v>
      </c>
      <c r="K89" s="187">
        <f>IF(AND(ISBLANK('C5'!V35),$L$89&lt;&gt;"Z"),"",'C5'!V35)</f>
        <v>2141</v>
      </c>
      <c r="L89" s="187" t="str">
        <f>IF(ISBLANK('C5'!W35),"",'C5'!W35)</f>
        <v/>
      </c>
      <c r="M89" s="78" t="str">
        <f t="shared" si="0"/>
        <v>OK</v>
      </c>
      <c r="N89" s="79"/>
    </row>
    <row r="90" spans="1:14" ht="23.25" hidden="1">
      <c r="A90" s="80" t="s">
        <v>2587</v>
      </c>
      <c r="B90" s="185" t="s">
        <v>610</v>
      </c>
      <c r="C90" s="186" t="s">
        <v>205</v>
      </c>
      <c r="D90" s="188" t="s">
        <v>611</v>
      </c>
      <c r="E90" s="186" t="s">
        <v>483</v>
      </c>
      <c r="F90" s="186" t="s">
        <v>205</v>
      </c>
      <c r="G90" s="188" t="s">
        <v>612</v>
      </c>
      <c r="H90" s="187">
        <f>IF(AND(ISBLANK('C5'!Y36),$I$90&lt;&gt;"Z"),"",'C5'!Y36)</f>
        <v>82</v>
      </c>
      <c r="I90" s="187" t="str">
        <f>IF(ISBLANK('C5'!Z36),"",'C5'!Z36)</f>
        <v/>
      </c>
      <c r="J90" s="81" t="s">
        <v>483</v>
      </c>
      <c r="K90" s="187">
        <f>IF(AND(ISBLANK('C5'!V36),$L$90&lt;&gt;"Z"),"",'C5'!V36)</f>
        <v>1085</v>
      </c>
      <c r="L90" s="187" t="str">
        <f>IF(ISBLANK('C5'!W36),"",'C5'!W36)</f>
        <v/>
      </c>
      <c r="M90" s="78" t="str">
        <f t="shared" si="0"/>
        <v>OK</v>
      </c>
      <c r="N90" s="79"/>
    </row>
    <row r="91" spans="1:14" ht="23.25" hidden="1">
      <c r="A91" s="80" t="s">
        <v>2587</v>
      </c>
      <c r="B91" s="185" t="s">
        <v>613</v>
      </c>
      <c r="C91" s="186" t="s">
        <v>205</v>
      </c>
      <c r="D91" s="188" t="s">
        <v>504</v>
      </c>
      <c r="E91" s="186" t="s">
        <v>483</v>
      </c>
      <c r="F91" s="186" t="s">
        <v>205</v>
      </c>
      <c r="G91" s="188" t="s">
        <v>500</v>
      </c>
      <c r="H91" s="187">
        <f>IF(AND(ISBLANK('C5'!Y37),$I$91&lt;&gt;"Z"),"",'C5'!Y37)</f>
        <v>29</v>
      </c>
      <c r="I91" s="187" t="str">
        <f>IF(ISBLANK('C5'!Z37),"",'C5'!Z37)</f>
        <v/>
      </c>
      <c r="J91" s="81" t="s">
        <v>483</v>
      </c>
      <c r="K91" s="187">
        <f>IF(AND(ISBLANK('C5'!V37),$L$91&lt;&gt;"Z"),"",'C5'!V37)</f>
        <v>536</v>
      </c>
      <c r="L91" s="187" t="str">
        <f>IF(ISBLANK('C5'!W37),"",'C5'!W37)</f>
        <v/>
      </c>
      <c r="M91" s="78" t="str">
        <f t="shared" si="0"/>
        <v>OK</v>
      </c>
      <c r="N91" s="79"/>
    </row>
    <row r="92" spans="1:14" ht="23.25" hidden="1">
      <c r="A92" s="80" t="s">
        <v>2587</v>
      </c>
      <c r="B92" s="185" t="s">
        <v>614</v>
      </c>
      <c r="C92" s="186" t="s">
        <v>205</v>
      </c>
      <c r="D92" s="188" t="s">
        <v>615</v>
      </c>
      <c r="E92" s="186" t="s">
        <v>483</v>
      </c>
      <c r="F92" s="186" t="s">
        <v>205</v>
      </c>
      <c r="G92" s="188" t="s">
        <v>616</v>
      </c>
      <c r="H92" s="187">
        <f>IF(AND(ISBLANK('C5'!Y38),$I$92&lt;&gt;"Z"),"",'C5'!Y38)</f>
        <v>9</v>
      </c>
      <c r="I92" s="187" t="str">
        <f>IF(ISBLANK('C5'!Z38),"",'C5'!Z38)</f>
        <v/>
      </c>
      <c r="J92" s="81" t="s">
        <v>483</v>
      </c>
      <c r="K92" s="187">
        <f>IF(AND(ISBLANK('C5'!V38),$L$92&lt;&gt;"Z"),"",'C5'!V38)</f>
        <v>288</v>
      </c>
      <c r="L92" s="187" t="str">
        <f>IF(ISBLANK('C5'!W38),"",'C5'!W38)</f>
        <v/>
      </c>
      <c r="M92" s="78" t="str">
        <f t="shared" si="0"/>
        <v>OK</v>
      </c>
      <c r="N92" s="79"/>
    </row>
    <row r="93" spans="1:14" ht="23.25" hidden="1">
      <c r="A93" s="80" t="s">
        <v>2587</v>
      </c>
      <c r="B93" s="185" t="s">
        <v>617</v>
      </c>
      <c r="C93" s="186" t="s">
        <v>205</v>
      </c>
      <c r="D93" s="188" t="s">
        <v>618</v>
      </c>
      <c r="E93" s="186" t="s">
        <v>483</v>
      </c>
      <c r="F93" s="186" t="s">
        <v>205</v>
      </c>
      <c r="G93" s="188" t="s">
        <v>619</v>
      </c>
      <c r="H93" s="187">
        <f>IF(AND(ISBLANK('C5'!Y39),$I$93&lt;&gt;"Z"),"",'C5'!Y39)</f>
        <v>9</v>
      </c>
      <c r="I93" s="187" t="str">
        <f>IF(ISBLANK('C5'!Z39),"",'C5'!Z39)</f>
        <v/>
      </c>
      <c r="J93" s="81" t="s">
        <v>483</v>
      </c>
      <c r="K93" s="187">
        <f>IF(AND(ISBLANK('C5'!V39),$L$93&lt;&gt;"Z"),"",'C5'!V39)</f>
        <v>154</v>
      </c>
      <c r="L93" s="187" t="str">
        <f>IF(ISBLANK('C5'!W39),"",'C5'!W39)</f>
        <v/>
      </c>
      <c r="M93" s="78" t="str">
        <f t="shared" ref="M93:M156" si="1">IF(OR(AND(I93="M",AND(L93&lt;&gt;"M",L93&lt;&gt;"X")),AND(I93="X",AND(L93&lt;&gt;"M",L93&lt;&gt;"X",L93&lt;&gt;"W",NOT(AND(AND(ISNUMBER(K93),K93&gt;0),L93="")))),AND(H93=0,ISNUMBER(H93),I93="",L93="Z"),AND(K93="",L93="",AND(OR(ISNUMBER(H93),I93="Z"),OR(AND(H93=0,I93=""),H93=0,H93=""))),AND(OR(L93="",L93="Z"),OR(AND(I93="",H93&lt;&gt;""),I93="W"),OR(NOT(ISNUMBER(K93)),AND(ISNUMBER(H93),K93&lt;H93))),AND(OR(I93="",I93="W"),OR(L93="",L93="W"),AND(ISNUMBER(H93),K93&lt;H93))),"Check","OK")</f>
        <v>OK</v>
      </c>
      <c r="N93" s="79"/>
    </row>
    <row r="94" spans="1:14" ht="23.25" hidden="1">
      <c r="A94" s="80" t="s">
        <v>2587</v>
      </c>
      <c r="B94" s="185" t="s">
        <v>620</v>
      </c>
      <c r="C94" s="186" t="s">
        <v>205</v>
      </c>
      <c r="D94" s="188" t="s">
        <v>621</v>
      </c>
      <c r="E94" s="186" t="s">
        <v>483</v>
      </c>
      <c r="F94" s="186" t="s">
        <v>205</v>
      </c>
      <c r="G94" s="188" t="s">
        <v>622</v>
      </c>
      <c r="H94" s="187">
        <f>IF(AND(ISBLANK('C5'!Y40),$I$94&lt;&gt;"Z"),"",'C5'!Y40)</f>
        <v>4</v>
      </c>
      <c r="I94" s="187" t="str">
        <f>IF(ISBLANK('C5'!Z40),"",'C5'!Z40)</f>
        <v/>
      </c>
      <c r="J94" s="81" t="s">
        <v>483</v>
      </c>
      <c r="K94" s="187">
        <f>IF(AND(ISBLANK('C5'!V40),$L$94&lt;&gt;"Z"),"",'C5'!V40)</f>
        <v>104</v>
      </c>
      <c r="L94" s="187" t="str">
        <f>IF(ISBLANK('C5'!W40),"",'C5'!W40)</f>
        <v/>
      </c>
      <c r="M94" s="78" t="str">
        <f t="shared" si="1"/>
        <v>OK</v>
      </c>
      <c r="N94" s="79"/>
    </row>
    <row r="95" spans="1:14" ht="23.25" hidden="1">
      <c r="A95" s="80" t="s">
        <v>2587</v>
      </c>
      <c r="B95" s="185" t="s">
        <v>623</v>
      </c>
      <c r="C95" s="186" t="s">
        <v>205</v>
      </c>
      <c r="D95" s="188" t="s">
        <v>624</v>
      </c>
      <c r="E95" s="186" t="s">
        <v>483</v>
      </c>
      <c r="F95" s="186" t="s">
        <v>205</v>
      </c>
      <c r="G95" s="188" t="s">
        <v>625</v>
      </c>
      <c r="H95" s="187">
        <f>IF(AND(ISBLANK('C5'!Y41),$I$95&lt;&gt;"Z"),"",'C5'!Y41)</f>
        <v>0</v>
      </c>
      <c r="I95" s="187" t="str">
        <f>IF(ISBLANK('C5'!Z41),"",'C5'!Z41)</f>
        <v/>
      </c>
      <c r="J95" s="81" t="s">
        <v>483</v>
      </c>
      <c r="K95" s="187">
        <f>IF(AND(ISBLANK('C5'!V41),$L$95&lt;&gt;"Z"),"",'C5'!V41)</f>
        <v>1</v>
      </c>
      <c r="L95" s="187" t="str">
        <f>IF(ISBLANK('C5'!W41),"",'C5'!W41)</f>
        <v/>
      </c>
      <c r="M95" s="78" t="str">
        <f t="shared" si="1"/>
        <v>OK</v>
      </c>
      <c r="N95" s="79"/>
    </row>
    <row r="96" spans="1:14" ht="23.25" hidden="1">
      <c r="A96" s="80" t="s">
        <v>2587</v>
      </c>
      <c r="B96" s="185" t="s">
        <v>626</v>
      </c>
      <c r="C96" s="186" t="s">
        <v>205</v>
      </c>
      <c r="D96" s="188" t="s">
        <v>627</v>
      </c>
      <c r="E96" s="186" t="s">
        <v>483</v>
      </c>
      <c r="F96" s="186" t="s">
        <v>205</v>
      </c>
      <c r="G96" s="188" t="s">
        <v>513</v>
      </c>
      <c r="H96" s="187">
        <f>IF(AND(ISBLANK('C5'!Y42),$I$96&lt;&gt;"Z"),"",'C5'!Y42)</f>
        <v>9770</v>
      </c>
      <c r="I96" s="187" t="str">
        <f>IF(ISBLANK('C5'!Z42),"",'C5'!Z42)</f>
        <v/>
      </c>
      <c r="J96" s="81" t="s">
        <v>483</v>
      </c>
      <c r="K96" s="187">
        <f>IF(AND(ISBLANK('C5'!V42),$L$96&lt;&gt;"Z"),"",'C5'!V42)</f>
        <v>50406</v>
      </c>
      <c r="L96" s="187" t="str">
        <f>IF(ISBLANK('C5'!W42),"",'C5'!W42)</f>
        <v/>
      </c>
      <c r="M96" s="78" t="str">
        <f t="shared" si="1"/>
        <v>OK</v>
      </c>
      <c r="N96" s="79"/>
    </row>
    <row r="97" spans="1:14" ht="23.25" hidden="1">
      <c r="A97" s="80" t="s">
        <v>2587</v>
      </c>
      <c r="B97" s="185" t="s">
        <v>628</v>
      </c>
      <c r="C97" s="186" t="s">
        <v>205</v>
      </c>
      <c r="D97" s="188" t="s">
        <v>629</v>
      </c>
      <c r="E97" s="186" t="s">
        <v>483</v>
      </c>
      <c r="F97" s="186" t="s">
        <v>205</v>
      </c>
      <c r="G97" s="188" t="s">
        <v>630</v>
      </c>
      <c r="H97" s="187">
        <f>IF(AND(ISBLANK('C5'!Y44),$I$97&lt;&gt;"Z"),"",'C5'!Y44)</f>
        <v>0</v>
      </c>
      <c r="I97" s="187" t="str">
        <f>IF(ISBLANK('C5'!Z44),"",'C5'!Z44)</f>
        <v/>
      </c>
      <c r="J97" s="81" t="s">
        <v>483</v>
      </c>
      <c r="K97" s="187">
        <f>IF(AND(ISBLANK('C5'!V44),$L$97&lt;&gt;"Z"),"",'C5'!V44)</f>
        <v>0</v>
      </c>
      <c r="L97" s="187" t="str">
        <f>IF(ISBLANK('C5'!W44),"",'C5'!W44)</f>
        <v/>
      </c>
      <c r="M97" s="78" t="str">
        <f t="shared" si="1"/>
        <v>OK</v>
      </c>
      <c r="N97" s="79"/>
    </row>
    <row r="98" spans="1:14" ht="23.25" hidden="1">
      <c r="A98" s="80" t="s">
        <v>2587</v>
      </c>
      <c r="B98" s="185" t="s">
        <v>631</v>
      </c>
      <c r="C98" s="186" t="s">
        <v>205</v>
      </c>
      <c r="D98" s="188" t="s">
        <v>632</v>
      </c>
      <c r="E98" s="186" t="s">
        <v>483</v>
      </c>
      <c r="F98" s="186" t="s">
        <v>205</v>
      </c>
      <c r="G98" s="188" t="s">
        <v>633</v>
      </c>
      <c r="H98" s="187">
        <f>IF(AND(ISBLANK('C5'!Y45),$I$98&lt;&gt;"Z"),"",'C5'!Y45)</f>
        <v>0</v>
      </c>
      <c r="I98" s="187" t="str">
        <f>IF(ISBLANK('C5'!Z45),"",'C5'!Z45)</f>
        <v/>
      </c>
      <c r="J98" s="81" t="s">
        <v>483</v>
      </c>
      <c r="K98" s="187">
        <f>IF(AND(ISBLANK('C5'!V45),$L$98&lt;&gt;"Z"),"",'C5'!V45)</f>
        <v>0</v>
      </c>
      <c r="L98" s="187" t="str">
        <f>IF(ISBLANK('C5'!W45),"",'C5'!W45)</f>
        <v/>
      </c>
      <c r="M98" s="78" t="str">
        <f t="shared" si="1"/>
        <v>OK</v>
      </c>
      <c r="N98" s="79"/>
    </row>
    <row r="99" spans="1:14" ht="23.25" hidden="1">
      <c r="A99" s="80" t="s">
        <v>2587</v>
      </c>
      <c r="B99" s="185" t="s">
        <v>634</v>
      </c>
      <c r="C99" s="186" t="s">
        <v>205</v>
      </c>
      <c r="D99" s="188" t="s">
        <v>635</v>
      </c>
      <c r="E99" s="186" t="s">
        <v>483</v>
      </c>
      <c r="F99" s="186" t="s">
        <v>205</v>
      </c>
      <c r="G99" s="188" t="s">
        <v>636</v>
      </c>
      <c r="H99" s="187">
        <f>IF(AND(ISBLANK('C5'!Y46),$I$99&lt;&gt;"Z"),"",'C5'!Y46)</f>
        <v>13</v>
      </c>
      <c r="I99" s="187" t="str">
        <f>IF(ISBLANK('C5'!Z46),"",'C5'!Z46)</f>
        <v/>
      </c>
      <c r="J99" s="81" t="s">
        <v>483</v>
      </c>
      <c r="K99" s="187">
        <f>IF(AND(ISBLANK('C5'!V46),$L$99&lt;&gt;"Z"),"",'C5'!V46)</f>
        <v>13</v>
      </c>
      <c r="L99" s="187" t="str">
        <f>IF(ISBLANK('C5'!W46),"",'C5'!W46)</f>
        <v/>
      </c>
      <c r="M99" s="78" t="str">
        <f t="shared" si="1"/>
        <v>OK</v>
      </c>
      <c r="N99" s="79"/>
    </row>
    <row r="100" spans="1:14" ht="23.25" hidden="1">
      <c r="A100" s="80" t="s">
        <v>2587</v>
      </c>
      <c r="B100" s="185" t="s">
        <v>637</v>
      </c>
      <c r="C100" s="186" t="s">
        <v>205</v>
      </c>
      <c r="D100" s="188" t="s">
        <v>638</v>
      </c>
      <c r="E100" s="186" t="s">
        <v>483</v>
      </c>
      <c r="F100" s="186" t="s">
        <v>205</v>
      </c>
      <c r="G100" s="188" t="s">
        <v>639</v>
      </c>
      <c r="H100" s="187">
        <f>IF(AND(ISBLANK('C5'!Y47),$I$100&lt;&gt;"Z"),"",'C5'!Y47)</f>
        <v>413</v>
      </c>
      <c r="I100" s="187" t="str">
        <f>IF(ISBLANK('C5'!Z47),"",'C5'!Z47)</f>
        <v/>
      </c>
      <c r="J100" s="81" t="s">
        <v>483</v>
      </c>
      <c r="K100" s="187">
        <f>IF(AND(ISBLANK('C5'!V47),$L$100&lt;&gt;"Z"),"",'C5'!V47)</f>
        <v>424</v>
      </c>
      <c r="L100" s="187" t="str">
        <f>IF(ISBLANK('C5'!W47),"",'C5'!W47)</f>
        <v/>
      </c>
      <c r="M100" s="78" t="str">
        <f t="shared" si="1"/>
        <v>OK</v>
      </c>
      <c r="N100" s="79"/>
    </row>
    <row r="101" spans="1:14" ht="23.25" hidden="1">
      <c r="A101" s="80" t="s">
        <v>2587</v>
      </c>
      <c r="B101" s="185" t="s">
        <v>640</v>
      </c>
      <c r="C101" s="186" t="s">
        <v>205</v>
      </c>
      <c r="D101" s="188" t="s">
        <v>641</v>
      </c>
      <c r="E101" s="186" t="s">
        <v>483</v>
      </c>
      <c r="F101" s="186" t="s">
        <v>205</v>
      </c>
      <c r="G101" s="188" t="s">
        <v>642</v>
      </c>
      <c r="H101" s="187">
        <f>IF(AND(ISBLANK('C5'!Y48),$I$101&lt;&gt;"Z"),"",'C5'!Y48)</f>
        <v>3257</v>
      </c>
      <c r="I101" s="187" t="str">
        <f>IF(ISBLANK('C5'!Z48),"",'C5'!Z48)</f>
        <v/>
      </c>
      <c r="J101" s="81" t="s">
        <v>483</v>
      </c>
      <c r="K101" s="187">
        <f>IF(AND(ISBLANK('C5'!V48),$L$101&lt;&gt;"Z"),"",'C5'!V48)</f>
        <v>3601</v>
      </c>
      <c r="L101" s="187" t="str">
        <f>IF(ISBLANK('C5'!W48),"",'C5'!W48)</f>
        <v/>
      </c>
      <c r="M101" s="78" t="str">
        <f t="shared" si="1"/>
        <v>OK</v>
      </c>
      <c r="N101" s="79"/>
    </row>
    <row r="102" spans="1:14" ht="23.25" hidden="1">
      <c r="A102" s="80" t="s">
        <v>2587</v>
      </c>
      <c r="B102" s="185" t="s">
        <v>643</v>
      </c>
      <c r="C102" s="186" t="s">
        <v>205</v>
      </c>
      <c r="D102" s="188" t="s">
        <v>494</v>
      </c>
      <c r="E102" s="186" t="s">
        <v>483</v>
      </c>
      <c r="F102" s="186" t="s">
        <v>205</v>
      </c>
      <c r="G102" s="188" t="s">
        <v>490</v>
      </c>
      <c r="H102" s="187">
        <f>IF(AND(ISBLANK('C5'!Y49),$I$102&lt;&gt;"Z"),"",'C5'!Y49)</f>
        <v>2907</v>
      </c>
      <c r="I102" s="187" t="str">
        <f>IF(ISBLANK('C5'!Z49),"",'C5'!Z49)</f>
        <v/>
      </c>
      <c r="J102" s="81" t="s">
        <v>483</v>
      </c>
      <c r="K102" s="187">
        <f>IF(AND(ISBLANK('C5'!V49),$L$102&lt;&gt;"Z"),"",'C5'!V49)</f>
        <v>5783</v>
      </c>
      <c r="L102" s="187" t="str">
        <f>IF(ISBLANK('C5'!W49),"",'C5'!W49)</f>
        <v/>
      </c>
      <c r="M102" s="78" t="str">
        <f t="shared" si="1"/>
        <v>OK</v>
      </c>
      <c r="N102" s="79"/>
    </row>
    <row r="103" spans="1:14" ht="23.25" hidden="1">
      <c r="A103" s="80" t="s">
        <v>2587</v>
      </c>
      <c r="B103" s="185" t="s">
        <v>644</v>
      </c>
      <c r="C103" s="186" t="s">
        <v>205</v>
      </c>
      <c r="D103" s="188" t="s">
        <v>645</v>
      </c>
      <c r="E103" s="186" t="s">
        <v>483</v>
      </c>
      <c r="F103" s="186" t="s">
        <v>205</v>
      </c>
      <c r="G103" s="188" t="s">
        <v>646</v>
      </c>
      <c r="H103" s="187">
        <f>IF(AND(ISBLANK('C5'!Y50),$I$103&lt;&gt;"Z"),"",'C5'!Y50)</f>
        <v>1388</v>
      </c>
      <c r="I103" s="187" t="str">
        <f>IF(ISBLANK('C5'!Z50),"",'C5'!Z50)</f>
        <v/>
      </c>
      <c r="J103" s="81" t="s">
        <v>483</v>
      </c>
      <c r="K103" s="187">
        <f>IF(AND(ISBLANK('C5'!V50),$L$103&lt;&gt;"Z"),"",'C5'!V50)</f>
        <v>6285</v>
      </c>
      <c r="L103" s="187" t="str">
        <f>IF(ISBLANK('C5'!W50),"",'C5'!W50)</f>
        <v/>
      </c>
      <c r="M103" s="78" t="str">
        <f t="shared" si="1"/>
        <v>OK</v>
      </c>
      <c r="N103" s="79"/>
    </row>
    <row r="104" spans="1:14" ht="23.25" hidden="1">
      <c r="A104" s="80" t="s">
        <v>2587</v>
      </c>
      <c r="B104" s="185" t="s">
        <v>647</v>
      </c>
      <c r="C104" s="186" t="s">
        <v>205</v>
      </c>
      <c r="D104" s="188" t="s">
        <v>648</v>
      </c>
      <c r="E104" s="186" t="s">
        <v>483</v>
      </c>
      <c r="F104" s="186" t="s">
        <v>205</v>
      </c>
      <c r="G104" s="188" t="s">
        <v>649</v>
      </c>
      <c r="H104" s="187">
        <f>IF(AND(ISBLANK('C5'!Y51),$I$104&lt;&gt;"Z"),"",'C5'!Y51)</f>
        <v>746</v>
      </c>
      <c r="I104" s="187" t="str">
        <f>IF(ISBLANK('C5'!Z51),"",'C5'!Z51)</f>
        <v/>
      </c>
      <c r="J104" s="81" t="s">
        <v>483</v>
      </c>
      <c r="K104" s="187">
        <f>IF(AND(ISBLANK('C5'!V51),$L$104&lt;&gt;"Z"),"",'C5'!V51)</f>
        <v>6120</v>
      </c>
      <c r="L104" s="187" t="str">
        <f>IF(ISBLANK('C5'!W51),"",'C5'!W51)</f>
        <v/>
      </c>
      <c r="M104" s="78" t="str">
        <f t="shared" si="1"/>
        <v>OK</v>
      </c>
      <c r="N104" s="79"/>
    </row>
    <row r="105" spans="1:14" ht="23.25" hidden="1">
      <c r="A105" s="80" t="s">
        <v>2587</v>
      </c>
      <c r="B105" s="185" t="s">
        <v>650</v>
      </c>
      <c r="C105" s="186" t="s">
        <v>205</v>
      </c>
      <c r="D105" s="188" t="s">
        <v>651</v>
      </c>
      <c r="E105" s="186" t="s">
        <v>483</v>
      </c>
      <c r="F105" s="186" t="s">
        <v>205</v>
      </c>
      <c r="G105" s="188" t="s">
        <v>652</v>
      </c>
      <c r="H105" s="187">
        <f>IF(AND(ISBLANK('C5'!Y52),$I$105&lt;&gt;"Z"),"",'C5'!Y52)</f>
        <v>517</v>
      </c>
      <c r="I105" s="187" t="str">
        <f>IF(ISBLANK('C5'!Z52),"",'C5'!Z52)</f>
        <v/>
      </c>
      <c r="J105" s="81" t="s">
        <v>483</v>
      </c>
      <c r="K105" s="187">
        <f>IF(AND(ISBLANK('C5'!V52),$L$105&lt;&gt;"Z"),"",'C5'!V52)</f>
        <v>5781</v>
      </c>
      <c r="L105" s="187" t="str">
        <f>IF(ISBLANK('C5'!W52),"",'C5'!W52)</f>
        <v/>
      </c>
      <c r="M105" s="78" t="str">
        <f t="shared" si="1"/>
        <v>OK</v>
      </c>
      <c r="N105" s="79"/>
    </row>
    <row r="106" spans="1:14" ht="23.25" hidden="1">
      <c r="A106" s="80" t="s">
        <v>2587</v>
      </c>
      <c r="B106" s="185" t="s">
        <v>653</v>
      </c>
      <c r="C106" s="186" t="s">
        <v>205</v>
      </c>
      <c r="D106" s="188" t="s">
        <v>654</v>
      </c>
      <c r="E106" s="186" t="s">
        <v>483</v>
      </c>
      <c r="F106" s="186" t="s">
        <v>205</v>
      </c>
      <c r="G106" s="188" t="s">
        <v>655</v>
      </c>
      <c r="H106" s="187">
        <f>IF(AND(ISBLANK('C5'!Y53),$I$106&lt;&gt;"Z"),"",'C5'!Y53)</f>
        <v>350</v>
      </c>
      <c r="I106" s="187" t="str">
        <f>IF(ISBLANK('C5'!Z53),"",'C5'!Z53)</f>
        <v/>
      </c>
      <c r="J106" s="81" t="s">
        <v>483</v>
      </c>
      <c r="K106" s="187">
        <f>IF(AND(ISBLANK('C5'!V53),$L$106&lt;&gt;"Z"),"",'C5'!V53)</f>
        <v>5383</v>
      </c>
      <c r="L106" s="187" t="str">
        <f>IF(ISBLANK('C5'!W53),"",'C5'!W53)</f>
        <v/>
      </c>
      <c r="M106" s="78" t="str">
        <f t="shared" si="1"/>
        <v>OK</v>
      </c>
      <c r="N106" s="79"/>
    </row>
    <row r="107" spans="1:14" ht="23.25" hidden="1">
      <c r="A107" s="80" t="s">
        <v>2587</v>
      </c>
      <c r="B107" s="185" t="s">
        <v>656</v>
      </c>
      <c r="C107" s="186" t="s">
        <v>205</v>
      </c>
      <c r="D107" s="188" t="s">
        <v>657</v>
      </c>
      <c r="E107" s="186" t="s">
        <v>483</v>
      </c>
      <c r="F107" s="186" t="s">
        <v>205</v>
      </c>
      <c r="G107" s="188" t="s">
        <v>658</v>
      </c>
      <c r="H107" s="187">
        <f>IF(AND(ISBLANK('C5'!Y54),$I$107&lt;&gt;"Z"),"",'C5'!Y54)</f>
        <v>270</v>
      </c>
      <c r="I107" s="187" t="str">
        <f>IF(ISBLANK('C5'!Z54),"",'C5'!Z54)</f>
        <v/>
      </c>
      <c r="J107" s="81" t="s">
        <v>483</v>
      </c>
      <c r="K107" s="187">
        <f>IF(AND(ISBLANK('C5'!V54),$L$107&lt;&gt;"Z"),"",'C5'!V54)</f>
        <v>4484</v>
      </c>
      <c r="L107" s="187" t="str">
        <f>IF(ISBLANK('C5'!W54),"",'C5'!W54)</f>
        <v/>
      </c>
      <c r="M107" s="78" t="str">
        <f t="shared" si="1"/>
        <v>OK</v>
      </c>
      <c r="N107" s="79"/>
    </row>
    <row r="108" spans="1:14" ht="23.25" hidden="1">
      <c r="A108" s="80" t="s">
        <v>2587</v>
      </c>
      <c r="B108" s="185" t="s">
        <v>659</v>
      </c>
      <c r="C108" s="186" t="s">
        <v>205</v>
      </c>
      <c r="D108" s="188" t="s">
        <v>660</v>
      </c>
      <c r="E108" s="186" t="s">
        <v>483</v>
      </c>
      <c r="F108" s="186" t="s">
        <v>205</v>
      </c>
      <c r="G108" s="188" t="s">
        <v>661</v>
      </c>
      <c r="H108" s="187">
        <f>IF(AND(ISBLANK('C5'!Y55),$I$108&lt;&gt;"Z"),"",'C5'!Y55)</f>
        <v>238</v>
      </c>
      <c r="I108" s="187" t="str">
        <f>IF(ISBLANK('C5'!Z55),"",'C5'!Z55)</f>
        <v/>
      </c>
      <c r="J108" s="81" t="s">
        <v>483</v>
      </c>
      <c r="K108" s="187">
        <f>IF(AND(ISBLANK('C5'!V55),$L$108&lt;&gt;"Z"),"",'C5'!V55)</f>
        <v>3530</v>
      </c>
      <c r="L108" s="187" t="str">
        <f>IF(ISBLANK('C5'!W55),"",'C5'!W55)</f>
        <v/>
      </c>
      <c r="M108" s="78" t="str">
        <f t="shared" si="1"/>
        <v>OK</v>
      </c>
      <c r="N108" s="79"/>
    </row>
    <row r="109" spans="1:14" ht="23.25" hidden="1">
      <c r="A109" s="80" t="s">
        <v>2587</v>
      </c>
      <c r="B109" s="185" t="s">
        <v>662</v>
      </c>
      <c r="C109" s="186" t="s">
        <v>205</v>
      </c>
      <c r="D109" s="188" t="s">
        <v>663</v>
      </c>
      <c r="E109" s="186" t="s">
        <v>483</v>
      </c>
      <c r="F109" s="186" t="s">
        <v>205</v>
      </c>
      <c r="G109" s="188" t="s">
        <v>664</v>
      </c>
      <c r="H109" s="187">
        <f>IF(AND(ISBLANK('C5'!Y56),$I$109&lt;&gt;"Z"),"",'C5'!Y56)</f>
        <v>201</v>
      </c>
      <c r="I109" s="187" t="str">
        <f>IF(ISBLANK('C5'!Z56),"",'C5'!Z56)</f>
        <v/>
      </c>
      <c r="J109" s="81" t="s">
        <v>483</v>
      </c>
      <c r="K109" s="187">
        <f>IF(AND(ISBLANK('C5'!V56),$L$109&lt;&gt;"Z"),"",'C5'!V56)</f>
        <v>2817</v>
      </c>
      <c r="L109" s="187" t="str">
        <f>IF(ISBLANK('C5'!W56),"",'C5'!W56)</f>
        <v/>
      </c>
      <c r="M109" s="78" t="str">
        <f t="shared" si="1"/>
        <v>OK</v>
      </c>
      <c r="N109" s="79"/>
    </row>
    <row r="110" spans="1:14" ht="23.25" hidden="1">
      <c r="A110" s="80" t="s">
        <v>2587</v>
      </c>
      <c r="B110" s="185" t="s">
        <v>665</v>
      </c>
      <c r="C110" s="186" t="s">
        <v>205</v>
      </c>
      <c r="D110" s="188" t="s">
        <v>666</v>
      </c>
      <c r="E110" s="186" t="s">
        <v>483</v>
      </c>
      <c r="F110" s="186" t="s">
        <v>205</v>
      </c>
      <c r="G110" s="188" t="s">
        <v>667</v>
      </c>
      <c r="H110" s="187">
        <f>IF(AND(ISBLANK('C5'!Y57),$I$110&lt;&gt;"Z"),"",'C5'!Y57)</f>
        <v>174</v>
      </c>
      <c r="I110" s="187" t="str">
        <f>IF(ISBLANK('C5'!Z57),"",'C5'!Z57)</f>
        <v/>
      </c>
      <c r="J110" s="81" t="s">
        <v>483</v>
      </c>
      <c r="K110" s="187">
        <f>IF(AND(ISBLANK('C5'!V57),$L$110&lt;&gt;"Z"),"",'C5'!V57)</f>
        <v>2280</v>
      </c>
      <c r="L110" s="187" t="str">
        <f>IF(ISBLANK('C5'!W57),"",'C5'!W57)</f>
        <v/>
      </c>
      <c r="M110" s="78" t="str">
        <f t="shared" si="1"/>
        <v>OK</v>
      </c>
      <c r="N110" s="79"/>
    </row>
    <row r="111" spans="1:14" ht="23.25" hidden="1">
      <c r="A111" s="80" t="s">
        <v>2587</v>
      </c>
      <c r="B111" s="185" t="s">
        <v>668</v>
      </c>
      <c r="C111" s="186" t="s">
        <v>205</v>
      </c>
      <c r="D111" s="188" t="s">
        <v>669</v>
      </c>
      <c r="E111" s="186" t="s">
        <v>483</v>
      </c>
      <c r="F111" s="186" t="s">
        <v>205</v>
      </c>
      <c r="G111" s="188" t="s">
        <v>670</v>
      </c>
      <c r="H111" s="187">
        <f>IF(AND(ISBLANK('C5'!Y58),$I$111&lt;&gt;"Z"),"",'C5'!Y58)</f>
        <v>128</v>
      </c>
      <c r="I111" s="187" t="str">
        <f>IF(ISBLANK('C5'!Z58),"",'C5'!Z58)</f>
        <v/>
      </c>
      <c r="J111" s="81" t="s">
        <v>483</v>
      </c>
      <c r="K111" s="187">
        <f>IF(AND(ISBLANK('C5'!V58),$L$111&lt;&gt;"Z"),"",'C5'!V58)</f>
        <v>1922</v>
      </c>
      <c r="L111" s="187" t="str">
        <f>IF(ISBLANK('C5'!W58),"",'C5'!W58)</f>
        <v/>
      </c>
      <c r="M111" s="78" t="str">
        <f t="shared" si="1"/>
        <v>OK</v>
      </c>
      <c r="N111" s="79"/>
    </row>
    <row r="112" spans="1:14" ht="23.25" hidden="1">
      <c r="A112" s="80" t="s">
        <v>2587</v>
      </c>
      <c r="B112" s="185" t="s">
        <v>671</v>
      </c>
      <c r="C112" s="186" t="s">
        <v>205</v>
      </c>
      <c r="D112" s="188" t="s">
        <v>672</v>
      </c>
      <c r="E112" s="186" t="s">
        <v>483</v>
      </c>
      <c r="F112" s="186" t="s">
        <v>205</v>
      </c>
      <c r="G112" s="188" t="s">
        <v>673</v>
      </c>
      <c r="H112" s="187">
        <f>IF(AND(ISBLANK('C5'!Y59),$I$112&lt;&gt;"Z"),"",'C5'!Y59)</f>
        <v>125</v>
      </c>
      <c r="I112" s="187" t="str">
        <f>IF(ISBLANK('C5'!Z59),"",'C5'!Z59)</f>
        <v/>
      </c>
      <c r="J112" s="81" t="s">
        <v>483</v>
      </c>
      <c r="K112" s="187">
        <f>IF(AND(ISBLANK('C5'!V59),$L$112&lt;&gt;"Z"),"",'C5'!V59)</f>
        <v>1659</v>
      </c>
      <c r="L112" s="187" t="str">
        <f>IF(ISBLANK('C5'!W59),"",'C5'!W59)</f>
        <v/>
      </c>
      <c r="M112" s="78" t="str">
        <f t="shared" si="1"/>
        <v>OK</v>
      </c>
      <c r="N112" s="79"/>
    </row>
    <row r="113" spans="1:14" ht="23.25" hidden="1">
      <c r="A113" s="80" t="s">
        <v>2587</v>
      </c>
      <c r="B113" s="185" t="s">
        <v>674</v>
      </c>
      <c r="C113" s="186" t="s">
        <v>205</v>
      </c>
      <c r="D113" s="188" t="s">
        <v>675</v>
      </c>
      <c r="E113" s="186" t="s">
        <v>483</v>
      </c>
      <c r="F113" s="186" t="s">
        <v>205</v>
      </c>
      <c r="G113" s="188" t="s">
        <v>676</v>
      </c>
      <c r="H113" s="187">
        <f>IF(AND(ISBLANK('C5'!Y60),$I$113&lt;&gt;"Z"),"",'C5'!Y60)</f>
        <v>117</v>
      </c>
      <c r="I113" s="187" t="str">
        <f>IF(ISBLANK('C5'!Z60),"",'C5'!Z60)</f>
        <v/>
      </c>
      <c r="J113" s="81" t="s">
        <v>483</v>
      </c>
      <c r="K113" s="187">
        <f>IF(AND(ISBLANK('C5'!V60),$L$113&lt;&gt;"Z"),"",'C5'!V60)</f>
        <v>1439</v>
      </c>
      <c r="L113" s="187" t="str">
        <f>IF(ISBLANK('C5'!W60),"",'C5'!W60)</f>
        <v/>
      </c>
      <c r="M113" s="78" t="str">
        <f t="shared" si="1"/>
        <v>OK</v>
      </c>
      <c r="N113" s="79"/>
    </row>
    <row r="114" spans="1:14" ht="23.25" hidden="1">
      <c r="A114" s="80" t="s">
        <v>2587</v>
      </c>
      <c r="B114" s="185" t="s">
        <v>677</v>
      </c>
      <c r="C114" s="186" t="s">
        <v>205</v>
      </c>
      <c r="D114" s="188" t="s">
        <v>678</v>
      </c>
      <c r="E114" s="186" t="s">
        <v>483</v>
      </c>
      <c r="F114" s="186" t="s">
        <v>205</v>
      </c>
      <c r="G114" s="188" t="s">
        <v>679</v>
      </c>
      <c r="H114" s="187">
        <f>IF(AND(ISBLANK('C5'!Y61),$I$114&lt;&gt;"Z"),"",'C5'!Y61)</f>
        <v>108</v>
      </c>
      <c r="I114" s="187" t="str">
        <f>IF(ISBLANK('C5'!Z61),"",'C5'!Z61)</f>
        <v/>
      </c>
      <c r="J114" s="81" t="s">
        <v>483</v>
      </c>
      <c r="K114" s="187">
        <f>IF(AND(ISBLANK('C5'!V61),$L$114&lt;&gt;"Z"),"",'C5'!V61)</f>
        <v>1301</v>
      </c>
      <c r="L114" s="187" t="str">
        <f>IF(ISBLANK('C5'!W61),"",'C5'!W61)</f>
        <v/>
      </c>
      <c r="M114" s="78" t="str">
        <f t="shared" si="1"/>
        <v>OK</v>
      </c>
      <c r="N114" s="79"/>
    </row>
    <row r="115" spans="1:14" ht="23.25" hidden="1">
      <c r="A115" s="80" t="s">
        <v>2587</v>
      </c>
      <c r="B115" s="185" t="s">
        <v>680</v>
      </c>
      <c r="C115" s="186" t="s">
        <v>205</v>
      </c>
      <c r="D115" s="188" t="s">
        <v>681</v>
      </c>
      <c r="E115" s="186" t="s">
        <v>483</v>
      </c>
      <c r="F115" s="186" t="s">
        <v>205</v>
      </c>
      <c r="G115" s="188" t="s">
        <v>682</v>
      </c>
      <c r="H115" s="187">
        <f>IF(AND(ISBLANK('C5'!Y62),$I$115&lt;&gt;"Z"),"",'C5'!Y62)</f>
        <v>93</v>
      </c>
      <c r="I115" s="187" t="str">
        <f>IF(ISBLANK('C5'!Z62),"",'C5'!Z62)</f>
        <v/>
      </c>
      <c r="J115" s="81" t="s">
        <v>483</v>
      </c>
      <c r="K115" s="187">
        <f>IF(AND(ISBLANK('C5'!V62),$L$115&lt;&gt;"Z"),"",'C5'!V62)</f>
        <v>1061</v>
      </c>
      <c r="L115" s="187" t="str">
        <f>IF(ISBLANK('C5'!W62),"",'C5'!W62)</f>
        <v/>
      </c>
      <c r="M115" s="78" t="str">
        <f t="shared" si="1"/>
        <v>OK</v>
      </c>
      <c r="N115" s="79"/>
    </row>
    <row r="116" spans="1:14" ht="23.25" hidden="1">
      <c r="A116" s="80" t="s">
        <v>2587</v>
      </c>
      <c r="B116" s="185" t="s">
        <v>683</v>
      </c>
      <c r="C116" s="186" t="s">
        <v>205</v>
      </c>
      <c r="D116" s="188" t="s">
        <v>684</v>
      </c>
      <c r="E116" s="186" t="s">
        <v>483</v>
      </c>
      <c r="F116" s="186" t="s">
        <v>205</v>
      </c>
      <c r="G116" s="188" t="s">
        <v>685</v>
      </c>
      <c r="H116" s="187">
        <f>IF(AND(ISBLANK('C5'!Y63),$I$116&lt;&gt;"Z"),"",'C5'!Y63)</f>
        <v>56</v>
      </c>
      <c r="I116" s="187" t="str">
        <f>IF(ISBLANK('C5'!Z63),"",'C5'!Z63)</f>
        <v/>
      </c>
      <c r="J116" s="81" t="s">
        <v>483</v>
      </c>
      <c r="K116" s="187">
        <f>IF(AND(ISBLANK('C5'!V63),$L$116&lt;&gt;"Z"),"",'C5'!V63)</f>
        <v>935</v>
      </c>
      <c r="L116" s="187" t="str">
        <f>IF(ISBLANK('C5'!W63),"",'C5'!W63)</f>
        <v/>
      </c>
      <c r="M116" s="78" t="str">
        <f t="shared" si="1"/>
        <v>OK</v>
      </c>
      <c r="N116" s="79"/>
    </row>
    <row r="117" spans="1:14" ht="23.25" hidden="1">
      <c r="A117" s="80" t="s">
        <v>2587</v>
      </c>
      <c r="B117" s="185" t="s">
        <v>686</v>
      </c>
      <c r="C117" s="186" t="s">
        <v>205</v>
      </c>
      <c r="D117" s="188" t="s">
        <v>687</v>
      </c>
      <c r="E117" s="186" t="s">
        <v>483</v>
      </c>
      <c r="F117" s="186" t="s">
        <v>205</v>
      </c>
      <c r="G117" s="188" t="s">
        <v>688</v>
      </c>
      <c r="H117" s="187">
        <f>IF(AND(ISBLANK('C5'!Y64),$I$117&lt;&gt;"Z"),"",'C5'!Y64)</f>
        <v>74</v>
      </c>
      <c r="I117" s="187" t="str">
        <f>IF(ISBLANK('C5'!Z64),"",'C5'!Z64)</f>
        <v/>
      </c>
      <c r="J117" s="81" t="s">
        <v>483</v>
      </c>
      <c r="K117" s="187">
        <f>IF(AND(ISBLANK('C5'!V64),$L$117&lt;&gt;"Z"),"",'C5'!V64)</f>
        <v>833</v>
      </c>
      <c r="L117" s="187" t="str">
        <f>IF(ISBLANK('C5'!W64),"",'C5'!W64)</f>
        <v/>
      </c>
      <c r="M117" s="78" t="str">
        <f t="shared" si="1"/>
        <v>OK</v>
      </c>
      <c r="N117" s="79"/>
    </row>
    <row r="118" spans="1:14" ht="23.25" hidden="1">
      <c r="A118" s="80" t="s">
        <v>2587</v>
      </c>
      <c r="B118" s="185" t="s">
        <v>689</v>
      </c>
      <c r="C118" s="186" t="s">
        <v>205</v>
      </c>
      <c r="D118" s="188" t="s">
        <v>690</v>
      </c>
      <c r="E118" s="186" t="s">
        <v>483</v>
      </c>
      <c r="F118" s="186" t="s">
        <v>205</v>
      </c>
      <c r="G118" s="188" t="s">
        <v>691</v>
      </c>
      <c r="H118" s="187">
        <f>IF(AND(ISBLANK('C5'!Y65),$I$118&lt;&gt;"Z"),"",'C5'!Y65)</f>
        <v>230</v>
      </c>
      <c r="I118" s="187" t="str">
        <f>IF(ISBLANK('C5'!Z65),"",'C5'!Z65)</f>
        <v/>
      </c>
      <c r="J118" s="81" t="s">
        <v>483</v>
      </c>
      <c r="K118" s="187">
        <f>IF(AND(ISBLANK('C5'!V65),$L$118&lt;&gt;"Z"),"",'C5'!V65)</f>
        <v>3033</v>
      </c>
      <c r="L118" s="187" t="str">
        <f>IF(ISBLANK('C5'!W65),"",'C5'!W65)</f>
        <v/>
      </c>
      <c r="M118" s="78" t="str">
        <f t="shared" si="1"/>
        <v>OK</v>
      </c>
      <c r="N118" s="79"/>
    </row>
    <row r="119" spans="1:14" ht="23.25" hidden="1">
      <c r="A119" s="80" t="s">
        <v>2587</v>
      </c>
      <c r="B119" s="185" t="s">
        <v>692</v>
      </c>
      <c r="C119" s="186" t="s">
        <v>205</v>
      </c>
      <c r="D119" s="188" t="s">
        <v>693</v>
      </c>
      <c r="E119" s="186" t="s">
        <v>483</v>
      </c>
      <c r="F119" s="186" t="s">
        <v>205</v>
      </c>
      <c r="G119" s="188" t="s">
        <v>694</v>
      </c>
      <c r="H119" s="187">
        <f>IF(AND(ISBLANK('C5'!Y66),$I$119&lt;&gt;"Z"),"",'C5'!Y66)</f>
        <v>100</v>
      </c>
      <c r="I119" s="187" t="str">
        <f>IF(ISBLANK('C5'!Z66),"",'C5'!Z66)</f>
        <v/>
      </c>
      <c r="J119" s="81" t="s">
        <v>483</v>
      </c>
      <c r="K119" s="187">
        <f>IF(AND(ISBLANK('C5'!V66),$L$119&lt;&gt;"Z"),"",'C5'!V66)</f>
        <v>1475</v>
      </c>
      <c r="L119" s="187" t="str">
        <f>IF(ISBLANK('C5'!W66),"",'C5'!W66)</f>
        <v/>
      </c>
      <c r="M119" s="78" t="str">
        <f t="shared" si="1"/>
        <v>OK</v>
      </c>
      <c r="N119" s="79"/>
    </row>
    <row r="120" spans="1:14" ht="23.25" hidden="1">
      <c r="A120" s="80" t="s">
        <v>2587</v>
      </c>
      <c r="B120" s="185" t="s">
        <v>695</v>
      </c>
      <c r="C120" s="186" t="s">
        <v>205</v>
      </c>
      <c r="D120" s="188" t="s">
        <v>696</v>
      </c>
      <c r="E120" s="186" t="s">
        <v>483</v>
      </c>
      <c r="F120" s="186" t="s">
        <v>205</v>
      </c>
      <c r="G120" s="188" t="s">
        <v>697</v>
      </c>
      <c r="H120" s="187">
        <f>IF(AND(ISBLANK('C5'!Y67),$I$120&lt;&gt;"Z"),"",'C5'!Y67)</f>
        <v>40</v>
      </c>
      <c r="I120" s="187" t="str">
        <f>IF(ISBLANK('C5'!Z67),"",'C5'!Z67)</f>
        <v/>
      </c>
      <c r="J120" s="81" t="s">
        <v>483</v>
      </c>
      <c r="K120" s="187">
        <f>IF(AND(ISBLANK('C5'!V67),$L$120&lt;&gt;"Z"),"",'C5'!V67)</f>
        <v>660</v>
      </c>
      <c r="L120" s="187" t="str">
        <f>IF(ISBLANK('C5'!W67),"",'C5'!W67)</f>
        <v/>
      </c>
      <c r="M120" s="78" t="str">
        <f t="shared" si="1"/>
        <v>OK</v>
      </c>
      <c r="N120" s="79"/>
    </row>
    <row r="121" spans="1:14" ht="23.25" hidden="1">
      <c r="A121" s="80" t="s">
        <v>2587</v>
      </c>
      <c r="B121" s="185" t="s">
        <v>698</v>
      </c>
      <c r="C121" s="186" t="s">
        <v>205</v>
      </c>
      <c r="D121" s="188" t="s">
        <v>699</v>
      </c>
      <c r="E121" s="186" t="s">
        <v>483</v>
      </c>
      <c r="F121" s="186" t="s">
        <v>205</v>
      </c>
      <c r="G121" s="188" t="s">
        <v>700</v>
      </c>
      <c r="H121" s="187">
        <f>IF(AND(ISBLANK('C5'!Y68),$I$121&lt;&gt;"Z"),"",'C5'!Y68)</f>
        <v>10</v>
      </c>
      <c r="I121" s="187" t="str">
        <f>IF(ISBLANK('C5'!Z68),"",'C5'!Z68)</f>
        <v/>
      </c>
      <c r="J121" s="81" t="s">
        <v>483</v>
      </c>
      <c r="K121" s="187">
        <f>IF(AND(ISBLANK('C5'!V68),$L$121&lt;&gt;"Z"),"",'C5'!V68)</f>
        <v>346</v>
      </c>
      <c r="L121" s="187" t="str">
        <f>IF(ISBLANK('C5'!W68),"",'C5'!W68)</f>
        <v/>
      </c>
      <c r="M121" s="78" t="str">
        <f t="shared" si="1"/>
        <v>OK</v>
      </c>
      <c r="N121" s="79"/>
    </row>
    <row r="122" spans="1:14" ht="23.25" hidden="1">
      <c r="A122" s="80" t="s">
        <v>2587</v>
      </c>
      <c r="B122" s="185" t="s">
        <v>701</v>
      </c>
      <c r="C122" s="186" t="s">
        <v>205</v>
      </c>
      <c r="D122" s="188" t="s">
        <v>702</v>
      </c>
      <c r="E122" s="186" t="s">
        <v>483</v>
      </c>
      <c r="F122" s="186" t="s">
        <v>205</v>
      </c>
      <c r="G122" s="188" t="s">
        <v>703</v>
      </c>
      <c r="H122" s="187">
        <f>IF(AND(ISBLANK('C5'!Y69),$I$122&lt;&gt;"Z"),"",'C5'!Y69)</f>
        <v>1</v>
      </c>
      <c r="I122" s="187" t="str">
        <f>IF(ISBLANK('C5'!Z69),"",'C5'!Z69)</f>
        <v/>
      </c>
      <c r="J122" s="81" t="s">
        <v>483</v>
      </c>
      <c r="K122" s="187">
        <f>IF(AND(ISBLANK('C5'!V69),$L$122&lt;&gt;"Z"),"",'C5'!V69)</f>
        <v>164</v>
      </c>
      <c r="L122" s="187" t="str">
        <f>IF(ISBLANK('C5'!W69),"",'C5'!W69)</f>
        <v/>
      </c>
      <c r="M122" s="78" t="str">
        <f t="shared" si="1"/>
        <v>OK</v>
      </c>
      <c r="N122" s="79"/>
    </row>
    <row r="123" spans="1:14" ht="23.25" hidden="1">
      <c r="A123" s="80" t="s">
        <v>2587</v>
      </c>
      <c r="B123" s="185" t="s">
        <v>704</v>
      </c>
      <c r="C123" s="186" t="s">
        <v>205</v>
      </c>
      <c r="D123" s="188" t="s">
        <v>705</v>
      </c>
      <c r="E123" s="186" t="s">
        <v>483</v>
      </c>
      <c r="F123" s="186" t="s">
        <v>205</v>
      </c>
      <c r="G123" s="188" t="s">
        <v>706</v>
      </c>
      <c r="H123" s="187">
        <f>IF(AND(ISBLANK('C5'!Y70),$I$123&lt;&gt;"Z"),"",'C5'!Y70)</f>
        <v>3</v>
      </c>
      <c r="I123" s="187" t="str">
        <f>IF(ISBLANK('C5'!Z70),"",'C5'!Z70)</f>
        <v/>
      </c>
      <c r="J123" s="81" t="s">
        <v>483</v>
      </c>
      <c r="K123" s="187">
        <f>IF(AND(ISBLANK('C5'!V70),$L$123&lt;&gt;"Z"),"",'C5'!V70)</f>
        <v>68</v>
      </c>
      <c r="L123" s="187" t="str">
        <f>IF(ISBLANK('C5'!W70),"",'C5'!W70)</f>
        <v/>
      </c>
      <c r="M123" s="78" t="str">
        <f t="shared" si="1"/>
        <v>OK</v>
      </c>
      <c r="N123" s="79"/>
    </row>
    <row r="124" spans="1:14" ht="23.25" hidden="1">
      <c r="A124" s="80" t="s">
        <v>2587</v>
      </c>
      <c r="B124" s="185" t="s">
        <v>707</v>
      </c>
      <c r="C124" s="186" t="s">
        <v>205</v>
      </c>
      <c r="D124" s="188" t="s">
        <v>708</v>
      </c>
      <c r="E124" s="186" t="s">
        <v>483</v>
      </c>
      <c r="F124" s="186" t="s">
        <v>205</v>
      </c>
      <c r="G124" s="188" t="s">
        <v>709</v>
      </c>
      <c r="H124" s="187">
        <f>IF(AND(ISBLANK('C5'!Y71),$I$124&lt;&gt;"Z"),"",'C5'!Y71)</f>
        <v>0</v>
      </c>
      <c r="I124" s="187" t="str">
        <f>IF(ISBLANK('C5'!Z71),"",'C5'!Z71)</f>
        <v/>
      </c>
      <c r="J124" s="81" t="s">
        <v>483</v>
      </c>
      <c r="K124" s="187">
        <f>IF(AND(ISBLANK('C5'!V71),$L$124&lt;&gt;"Z"),"",'C5'!V71)</f>
        <v>0</v>
      </c>
      <c r="L124" s="187" t="str">
        <f>IF(ISBLANK('C5'!W71),"",'C5'!W71)</f>
        <v/>
      </c>
      <c r="M124" s="78" t="str">
        <f t="shared" si="1"/>
        <v>OK</v>
      </c>
      <c r="N124" s="79"/>
    </row>
    <row r="125" spans="1:14" ht="23.25" hidden="1">
      <c r="A125" s="80" t="s">
        <v>2587</v>
      </c>
      <c r="B125" s="185" t="s">
        <v>710</v>
      </c>
      <c r="C125" s="186" t="s">
        <v>205</v>
      </c>
      <c r="D125" s="188" t="s">
        <v>711</v>
      </c>
      <c r="E125" s="186" t="s">
        <v>483</v>
      </c>
      <c r="F125" s="186" t="s">
        <v>205</v>
      </c>
      <c r="G125" s="188" t="s">
        <v>503</v>
      </c>
      <c r="H125" s="187">
        <f>IF(AND(ISBLANK('C5'!Y72),$I$125&lt;&gt;"Z"),"",'C5'!Y72)</f>
        <v>11559</v>
      </c>
      <c r="I125" s="187" t="str">
        <f>IF(ISBLANK('C5'!Z72),"",'C5'!Z72)</f>
        <v/>
      </c>
      <c r="J125" s="81" t="s">
        <v>483</v>
      </c>
      <c r="K125" s="187">
        <f>IF(AND(ISBLANK('C5'!V72),$L$125&lt;&gt;"Z"),"",'C5'!V72)</f>
        <v>61397</v>
      </c>
      <c r="L125" s="187" t="str">
        <f>IF(ISBLANK('C5'!W72),"",'C5'!W72)</f>
        <v/>
      </c>
      <c r="M125" s="78" t="str">
        <f t="shared" si="1"/>
        <v>OK</v>
      </c>
      <c r="N125" s="79"/>
    </row>
    <row r="126" spans="1:14" ht="23.25" hidden="1">
      <c r="A126" s="80" t="s">
        <v>2587</v>
      </c>
      <c r="B126" s="185" t="s">
        <v>712</v>
      </c>
      <c r="C126" s="186" t="s">
        <v>205</v>
      </c>
      <c r="D126" s="188" t="s">
        <v>713</v>
      </c>
      <c r="E126" s="186" t="s">
        <v>483</v>
      </c>
      <c r="F126" s="186" t="s">
        <v>205</v>
      </c>
      <c r="G126" s="188" t="s">
        <v>714</v>
      </c>
      <c r="H126" s="187">
        <f>IF(AND(ISBLANK('C5'!Y74),$I$126&lt;&gt;"Z"),"",'C5'!Y74)</f>
        <v>0</v>
      </c>
      <c r="I126" s="187" t="str">
        <f>IF(ISBLANK('C5'!Z74),"",'C5'!Z74)</f>
        <v/>
      </c>
      <c r="J126" s="81" t="s">
        <v>483</v>
      </c>
      <c r="K126" s="187">
        <f>IF(AND(ISBLANK('C5'!V74),$L$126&lt;&gt;"Z"),"",'C5'!V74)</f>
        <v>0</v>
      </c>
      <c r="L126" s="187" t="str">
        <f>IF(ISBLANK('C5'!W74),"",'C5'!W74)</f>
        <v/>
      </c>
      <c r="M126" s="78" t="str">
        <f t="shared" si="1"/>
        <v>OK</v>
      </c>
      <c r="N126" s="79"/>
    </row>
    <row r="127" spans="1:14" ht="23.25" hidden="1">
      <c r="A127" s="80" t="s">
        <v>2587</v>
      </c>
      <c r="B127" s="185" t="s">
        <v>715</v>
      </c>
      <c r="C127" s="186" t="s">
        <v>205</v>
      </c>
      <c r="D127" s="188" t="s">
        <v>716</v>
      </c>
      <c r="E127" s="186" t="s">
        <v>483</v>
      </c>
      <c r="F127" s="186" t="s">
        <v>205</v>
      </c>
      <c r="G127" s="188" t="s">
        <v>717</v>
      </c>
      <c r="H127" s="187">
        <f>IF(AND(ISBLANK('C5'!Y75),$I$127&lt;&gt;"Z"),"",'C5'!Y75)</f>
        <v>0</v>
      </c>
      <c r="I127" s="187" t="str">
        <f>IF(ISBLANK('C5'!Z75),"",'C5'!Z75)</f>
        <v/>
      </c>
      <c r="J127" s="81" t="s">
        <v>483</v>
      </c>
      <c r="K127" s="187">
        <f>IF(AND(ISBLANK('C5'!V75),$L$127&lt;&gt;"Z"),"",'C5'!V75)</f>
        <v>0</v>
      </c>
      <c r="L127" s="187" t="str">
        <f>IF(ISBLANK('C5'!W75),"",'C5'!W75)</f>
        <v/>
      </c>
      <c r="M127" s="78" t="str">
        <f t="shared" si="1"/>
        <v>OK</v>
      </c>
      <c r="N127" s="79"/>
    </row>
    <row r="128" spans="1:14" ht="23.25" hidden="1">
      <c r="A128" s="80" t="s">
        <v>2587</v>
      </c>
      <c r="B128" s="185" t="s">
        <v>718</v>
      </c>
      <c r="C128" s="186" t="s">
        <v>205</v>
      </c>
      <c r="D128" s="188" t="s">
        <v>719</v>
      </c>
      <c r="E128" s="186" t="s">
        <v>483</v>
      </c>
      <c r="F128" s="186" t="s">
        <v>205</v>
      </c>
      <c r="G128" s="188" t="s">
        <v>720</v>
      </c>
      <c r="H128" s="187">
        <f>IF(AND(ISBLANK('C5'!Y76),$I$128&lt;&gt;"Z"),"",'C5'!Y76)</f>
        <v>26</v>
      </c>
      <c r="I128" s="187" t="str">
        <f>IF(ISBLANK('C5'!Z76),"",'C5'!Z76)</f>
        <v/>
      </c>
      <c r="J128" s="81" t="s">
        <v>483</v>
      </c>
      <c r="K128" s="187">
        <f>IF(AND(ISBLANK('C5'!V76),$L$128&lt;&gt;"Z"),"",'C5'!V76)</f>
        <v>26</v>
      </c>
      <c r="L128" s="187" t="str">
        <f>IF(ISBLANK('C5'!W76),"",'C5'!W76)</f>
        <v/>
      </c>
      <c r="M128" s="78" t="str">
        <f t="shared" si="1"/>
        <v>OK</v>
      </c>
      <c r="N128" s="79"/>
    </row>
    <row r="129" spans="1:14" ht="23.25" hidden="1">
      <c r="A129" s="80" t="s">
        <v>2587</v>
      </c>
      <c r="B129" s="185" t="s">
        <v>721</v>
      </c>
      <c r="C129" s="186" t="s">
        <v>205</v>
      </c>
      <c r="D129" s="188" t="s">
        <v>722</v>
      </c>
      <c r="E129" s="186" t="s">
        <v>483</v>
      </c>
      <c r="F129" s="186" t="s">
        <v>205</v>
      </c>
      <c r="G129" s="188" t="s">
        <v>723</v>
      </c>
      <c r="H129" s="187">
        <f>IF(AND(ISBLANK('C5'!Y77),$I$129&lt;&gt;"Z"),"",'C5'!Y77)</f>
        <v>1004</v>
      </c>
      <c r="I129" s="187" t="str">
        <f>IF(ISBLANK('C5'!Z77),"",'C5'!Z77)</f>
        <v/>
      </c>
      <c r="J129" s="81" t="s">
        <v>483</v>
      </c>
      <c r="K129" s="187">
        <f>IF(AND(ISBLANK('C5'!V77),$L$129&lt;&gt;"Z"),"",'C5'!V77)</f>
        <v>1030</v>
      </c>
      <c r="L129" s="187" t="str">
        <f>IF(ISBLANK('C5'!W77),"",'C5'!W77)</f>
        <v/>
      </c>
      <c r="M129" s="78" t="str">
        <f t="shared" si="1"/>
        <v>OK</v>
      </c>
      <c r="N129" s="79"/>
    </row>
    <row r="130" spans="1:14" ht="23.25" hidden="1">
      <c r="A130" s="80" t="s">
        <v>2587</v>
      </c>
      <c r="B130" s="185" t="s">
        <v>724</v>
      </c>
      <c r="C130" s="186" t="s">
        <v>205</v>
      </c>
      <c r="D130" s="188" t="s">
        <v>725</v>
      </c>
      <c r="E130" s="186" t="s">
        <v>483</v>
      </c>
      <c r="F130" s="186" t="s">
        <v>205</v>
      </c>
      <c r="G130" s="188" t="s">
        <v>726</v>
      </c>
      <c r="H130" s="187">
        <f>IF(AND(ISBLANK('C5'!Y78),$I$130&lt;&gt;"Z"),"",'C5'!Y78)</f>
        <v>6124</v>
      </c>
      <c r="I130" s="187" t="str">
        <f>IF(ISBLANK('C5'!Z78),"",'C5'!Z78)</f>
        <v/>
      </c>
      <c r="J130" s="81" t="s">
        <v>483</v>
      </c>
      <c r="K130" s="187">
        <f>IF(AND(ISBLANK('C5'!V78),$L$130&lt;&gt;"Z"),"",'C5'!V78)</f>
        <v>7042</v>
      </c>
      <c r="L130" s="187" t="str">
        <f>IF(ISBLANK('C5'!W78),"",'C5'!W78)</f>
        <v/>
      </c>
      <c r="M130" s="78" t="str">
        <f t="shared" si="1"/>
        <v>OK</v>
      </c>
      <c r="N130" s="79"/>
    </row>
    <row r="131" spans="1:14" ht="23.25" hidden="1">
      <c r="A131" s="80" t="s">
        <v>2587</v>
      </c>
      <c r="B131" s="185" t="s">
        <v>727</v>
      </c>
      <c r="C131" s="186" t="s">
        <v>205</v>
      </c>
      <c r="D131" s="188" t="s">
        <v>728</v>
      </c>
      <c r="E131" s="186" t="s">
        <v>483</v>
      </c>
      <c r="F131" s="186" t="s">
        <v>205</v>
      </c>
      <c r="G131" s="188" t="s">
        <v>729</v>
      </c>
      <c r="H131" s="187">
        <f>IF(AND(ISBLANK('C5'!Y79),$I$131&lt;&gt;"Z"),"",'C5'!Y79)</f>
        <v>5252</v>
      </c>
      <c r="I131" s="187" t="str">
        <f>IF(ISBLANK('C5'!Z79),"",'C5'!Z79)</f>
        <v/>
      </c>
      <c r="J131" s="81" t="s">
        <v>483</v>
      </c>
      <c r="K131" s="187">
        <f>IF(AND(ISBLANK('C5'!V79),$L$131&lt;&gt;"Z"),"",'C5'!V79)</f>
        <v>10931</v>
      </c>
      <c r="L131" s="187" t="str">
        <f>IF(ISBLANK('C5'!W79),"",'C5'!W79)</f>
        <v/>
      </c>
      <c r="M131" s="78" t="str">
        <f t="shared" si="1"/>
        <v>OK</v>
      </c>
      <c r="N131" s="79"/>
    </row>
    <row r="132" spans="1:14" ht="23.25" hidden="1">
      <c r="A132" s="80" t="s">
        <v>2587</v>
      </c>
      <c r="B132" s="185" t="s">
        <v>730</v>
      </c>
      <c r="C132" s="186" t="s">
        <v>205</v>
      </c>
      <c r="D132" s="188" t="s">
        <v>731</v>
      </c>
      <c r="E132" s="186" t="s">
        <v>483</v>
      </c>
      <c r="F132" s="186" t="s">
        <v>205</v>
      </c>
      <c r="G132" s="188" t="s">
        <v>732</v>
      </c>
      <c r="H132" s="187">
        <f>IF(AND(ISBLANK('C5'!Y80),$I$132&lt;&gt;"Z"),"",'C5'!Y80)</f>
        <v>2604</v>
      </c>
      <c r="I132" s="187" t="str">
        <f>IF(ISBLANK('C5'!Z80),"",'C5'!Z80)</f>
        <v/>
      </c>
      <c r="J132" s="81" t="s">
        <v>483</v>
      </c>
      <c r="K132" s="187">
        <f>IF(AND(ISBLANK('C5'!V80),$L$132&lt;&gt;"Z"),"",'C5'!V80)</f>
        <v>11661</v>
      </c>
      <c r="L132" s="187" t="str">
        <f>IF(ISBLANK('C5'!W80),"",'C5'!W80)</f>
        <v/>
      </c>
      <c r="M132" s="78" t="str">
        <f t="shared" si="1"/>
        <v>OK</v>
      </c>
      <c r="N132" s="79"/>
    </row>
    <row r="133" spans="1:14" ht="23.25" hidden="1">
      <c r="A133" s="80" t="s">
        <v>2587</v>
      </c>
      <c r="B133" s="185" t="s">
        <v>733</v>
      </c>
      <c r="C133" s="186" t="s">
        <v>205</v>
      </c>
      <c r="D133" s="188" t="s">
        <v>734</v>
      </c>
      <c r="E133" s="186" t="s">
        <v>483</v>
      </c>
      <c r="F133" s="186" t="s">
        <v>205</v>
      </c>
      <c r="G133" s="188" t="s">
        <v>735</v>
      </c>
      <c r="H133" s="187">
        <f>IF(AND(ISBLANK('C5'!Y81),$I$133&lt;&gt;"Z"),"",'C5'!Y81)</f>
        <v>1413</v>
      </c>
      <c r="I133" s="187" t="str">
        <f>IF(ISBLANK('C5'!Z81),"",'C5'!Z81)</f>
        <v/>
      </c>
      <c r="J133" s="81" t="s">
        <v>483</v>
      </c>
      <c r="K133" s="187">
        <f>IF(AND(ISBLANK('C5'!V81),$L$133&lt;&gt;"Z"),"",'C5'!V81)</f>
        <v>11292</v>
      </c>
      <c r="L133" s="187" t="str">
        <f>IF(ISBLANK('C5'!W81),"",'C5'!W81)</f>
        <v/>
      </c>
      <c r="M133" s="78" t="str">
        <f t="shared" si="1"/>
        <v>OK</v>
      </c>
      <c r="N133" s="79"/>
    </row>
    <row r="134" spans="1:14" ht="23.25" hidden="1">
      <c r="A134" s="80" t="s">
        <v>2587</v>
      </c>
      <c r="B134" s="185" t="s">
        <v>736</v>
      </c>
      <c r="C134" s="186" t="s">
        <v>205</v>
      </c>
      <c r="D134" s="188" t="s">
        <v>737</v>
      </c>
      <c r="E134" s="186" t="s">
        <v>483</v>
      </c>
      <c r="F134" s="186" t="s">
        <v>205</v>
      </c>
      <c r="G134" s="188" t="s">
        <v>738</v>
      </c>
      <c r="H134" s="187">
        <f>IF(AND(ISBLANK('C5'!Y82),$I$134&lt;&gt;"Z"),"",'C5'!Y82)</f>
        <v>937</v>
      </c>
      <c r="I134" s="187" t="str">
        <f>IF(ISBLANK('C5'!Z82),"",'C5'!Z82)</f>
        <v/>
      </c>
      <c r="J134" s="81" t="s">
        <v>483</v>
      </c>
      <c r="K134" s="187">
        <f>IF(AND(ISBLANK('C5'!V82),$L$134&lt;&gt;"Z"),"",'C5'!V82)</f>
        <v>10514</v>
      </c>
      <c r="L134" s="187" t="str">
        <f>IF(ISBLANK('C5'!W82),"",'C5'!W82)</f>
        <v/>
      </c>
      <c r="M134" s="78" t="str">
        <f t="shared" si="1"/>
        <v>OK</v>
      </c>
      <c r="N134" s="79"/>
    </row>
    <row r="135" spans="1:14" ht="23.25" hidden="1">
      <c r="A135" s="80" t="s">
        <v>2587</v>
      </c>
      <c r="B135" s="185" t="s">
        <v>739</v>
      </c>
      <c r="C135" s="186" t="s">
        <v>205</v>
      </c>
      <c r="D135" s="188" t="s">
        <v>740</v>
      </c>
      <c r="E135" s="186" t="s">
        <v>483</v>
      </c>
      <c r="F135" s="186" t="s">
        <v>205</v>
      </c>
      <c r="G135" s="188" t="s">
        <v>741</v>
      </c>
      <c r="H135" s="187">
        <f>IF(AND(ISBLANK('C5'!Y83),$I$135&lt;&gt;"Z"),"",'C5'!Y83)</f>
        <v>636</v>
      </c>
      <c r="I135" s="187" t="str">
        <f>IF(ISBLANK('C5'!Z83),"",'C5'!Z83)</f>
        <v/>
      </c>
      <c r="J135" s="81" t="s">
        <v>483</v>
      </c>
      <c r="K135" s="187">
        <f>IF(AND(ISBLANK('C5'!V83),$L$135&lt;&gt;"Z"),"",'C5'!V83)</f>
        <v>9558</v>
      </c>
      <c r="L135" s="187" t="str">
        <f>IF(ISBLANK('C5'!W83),"",'C5'!W83)</f>
        <v/>
      </c>
      <c r="M135" s="78" t="str">
        <f t="shared" si="1"/>
        <v>OK</v>
      </c>
      <c r="N135" s="79"/>
    </row>
    <row r="136" spans="1:14" ht="23.25" hidden="1">
      <c r="A136" s="80" t="s">
        <v>2587</v>
      </c>
      <c r="B136" s="185" t="s">
        <v>742</v>
      </c>
      <c r="C136" s="186" t="s">
        <v>205</v>
      </c>
      <c r="D136" s="188" t="s">
        <v>743</v>
      </c>
      <c r="E136" s="186" t="s">
        <v>483</v>
      </c>
      <c r="F136" s="186" t="s">
        <v>205</v>
      </c>
      <c r="G136" s="188" t="s">
        <v>744</v>
      </c>
      <c r="H136" s="187">
        <f>IF(AND(ISBLANK('C5'!Y84),$I$136&lt;&gt;"Z"),"",'C5'!Y84)</f>
        <v>485</v>
      </c>
      <c r="I136" s="187" t="str">
        <f>IF(ISBLANK('C5'!Z84),"",'C5'!Z84)</f>
        <v/>
      </c>
      <c r="J136" s="81" t="s">
        <v>483</v>
      </c>
      <c r="K136" s="187">
        <f>IF(AND(ISBLANK('C5'!V84),$L$136&lt;&gt;"Z"),"",'C5'!V84)</f>
        <v>7964</v>
      </c>
      <c r="L136" s="187" t="str">
        <f>IF(ISBLANK('C5'!W84),"",'C5'!W84)</f>
        <v/>
      </c>
      <c r="M136" s="78" t="str">
        <f t="shared" si="1"/>
        <v>OK</v>
      </c>
      <c r="N136" s="79"/>
    </row>
    <row r="137" spans="1:14" ht="23.25" hidden="1">
      <c r="A137" s="80" t="s">
        <v>2587</v>
      </c>
      <c r="B137" s="185" t="s">
        <v>745</v>
      </c>
      <c r="C137" s="186" t="s">
        <v>205</v>
      </c>
      <c r="D137" s="188" t="s">
        <v>746</v>
      </c>
      <c r="E137" s="186" t="s">
        <v>483</v>
      </c>
      <c r="F137" s="186" t="s">
        <v>205</v>
      </c>
      <c r="G137" s="188" t="s">
        <v>747</v>
      </c>
      <c r="H137" s="187">
        <f>IF(AND(ISBLANK('C5'!Y85),$I$137&lt;&gt;"Z"),"",'C5'!Y85)</f>
        <v>398</v>
      </c>
      <c r="I137" s="187" t="str">
        <f>IF(ISBLANK('C5'!Z85),"",'C5'!Z85)</f>
        <v/>
      </c>
      <c r="J137" s="81" t="s">
        <v>483</v>
      </c>
      <c r="K137" s="187">
        <f>IF(AND(ISBLANK('C5'!V85),$L$137&lt;&gt;"Z"),"",'C5'!V85)</f>
        <v>6461</v>
      </c>
      <c r="L137" s="187" t="str">
        <f>IF(ISBLANK('C5'!W85),"",'C5'!W85)</f>
        <v/>
      </c>
      <c r="M137" s="78" t="str">
        <f t="shared" si="1"/>
        <v>OK</v>
      </c>
      <c r="N137" s="79"/>
    </row>
    <row r="138" spans="1:14" ht="23.25" hidden="1">
      <c r="A138" s="80" t="s">
        <v>2587</v>
      </c>
      <c r="B138" s="185" t="s">
        <v>748</v>
      </c>
      <c r="C138" s="186" t="s">
        <v>205</v>
      </c>
      <c r="D138" s="188" t="s">
        <v>749</v>
      </c>
      <c r="E138" s="186" t="s">
        <v>483</v>
      </c>
      <c r="F138" s="186" t="s">
        <v>205</v>
      </c>
      <c r="G138" s="188" t="s">
        <v>750</v>
      </c>
      <c r="H138" s="187">
        <f>IF(AND(ISBLANK('C5'!Y86),$I$138&lt;&gt;"Z"),"",'C5'!Y86)</f>
        <v>362</v>
      </c>
      <c r="I138" s="187" t="str">
        <f>IF(ISBLANK('C5'!Z86),"",'C5'!Z86)</f>
        <v/>
      </c>
      <c r="J138" s="81" t="s">
        <v>483</v>
      </c>
      <c r="K138" s="187">
        <f>IF(AND(ISBLANK('C5'!V86),$L$138&lt;&gt;"Z"),"",'C5'!V86)</f>
        <v>5135</v>
      </c>
      <c r="L138" s="187" t="str">
        <f>IF(ISBLANK('C5'!W86),"",'C5'!W86)</f>
        <v/>
      </c>
      <c r="M138" s="78" t="str">
        <f t="shared" si="1"/>
        <v>OK</v>
      </c>
      <c r="N138" s="79"/>
    </row>
    <row r="139" spans="1:14" ht="23.25" hidden="1">
      <c r="A139" s="80" t="s">
        <v>2587</v>
      </c>
      <c r="B139" s="185" t="s">
        <v>751</v>
      </c>
      <c r="C139" s="186" t="s">
        <v>205</v>
      </c>
      <c r="D139" s="188" t="s">
        <v>752</v>
      </c>
      <c r="E139" s="186" t="s">
        <v>483</v>
      </c>
      <c r="F139" s="186" t="s">
        <v>205</v>
      </c>
      <c r="G139" s="188" t="s">
        <v>753</v>
      </c>
      <c r="H139" s="187">
        <f>IF(AND(ISBLANK('C5'!Y87),$I$139&lt;&gt;"Z"),"",'C5'!Y87)</f>
        <v>278</v>
      </c>
      <c r="I139" s="187" t="str">
        <f>IF(ISBLANK('C5'!Z87),"",'C5'!Z87)</f>
        <v/>
      </c>
      <c r="J139" s="81" t="s">
        <v>483</v>
      </c>
      <c r="K139" s="187">
        <f>IF(AND(ISBLANK('C5'!V87),$L$139&lt;&gt;"Z"),"",'C5'!V87)</f>
        <v>4157</v>
      </c>
      <c r="L139" s="187" t="str">
        <f>IF(ISBLANK('C5'!W87),"",'C5'!W87)</f>
        <v/>
      </c>
      <c r="M139" s="78" t="str">
        <f t="shared" si="1"/>
        <v>OK</v>
      </c>
      <c r="N139" s="79"/>
    </row>
    <row r="140" spans="1:14" ht="23.25" hidden="1">
      <c r="A140" s="80" t="s">
        <v>2587</v>
      </c>
      <c r="B140" s="185" t="s">
        <v>754</v>
      </c>
      <c r="C140" s="186" t="s">
        <v>205</v>
      </c>
      <c r="D140" s="188" t="s">
        <v>755</v>
      </c>
      <c r="E140" s="186" t="s">
        <v>483</v>
      </c>
      <c r="F140" s="186" t="s">
        <v>205</v>
      </c>
      <c r="G140" s="188" t="s">
        <v>756</v>
      </c>
      <c r="H140" s="187">
        <f>IF(AND(ISBLANK('C5'!Y88),$I$140&lt;&gt;"Z"),"",'C5'!Y88)</f>
        <v>226</v>
      </c>
      <c r="I140" s="187" t="str">
        <f>IF(ISBLANK('C5'!Z88),"",'C5'!Z88)</f>
        <v/>
      </c>
      <c r="J140" s="81" t="s">
        <v>483</v>
      </c>
      <c r="K140" s="187">
        <f>IF(AND(ISBLANK('C5'!V88),$L$140&lt;&gt;"Z"),"",'C5'!V88)</f>
        <v>3427</v>
      </c>
      <c r="L140" s="187" t="str">
        <f>IF(ISBLANK('C5'!W88),"",'C5'!W88)</f>
        <v/>
      </c>
      <c r="M140" s="78" t="str">
        <f t="shared" si="1"/>
        <v>OK</v>
      </c>
      <c r="N140" s="79"/>
    </row>
    <row r="141" spans="1:14" ht="23.25" hidden="1">
      <c r="A141" s="80" t="s">
        <v>2587</v>
      </c>
      <c r="B141" s="185" t="s">
        <v>757</v>
      </c>
      <c r="C141" s="186" t="s">
        <v>205</v>
      </c>
      <c r="D141" s="188" t="s">
        <v>758</v>
      </c>
      <c r="E141" s="186" t="s">
        <v>483</v>
      </c>
      <c r="F141" s="186" t="s">
        <v>205</v>
      </c>
      <c r="G141" s="188" t="s">
        <v>759</v>
      </c>
      <c r="H141" s="187">
        <f>IF(AND(ISBLANK('C5'!Y89),$I$141&lt;&gt;"Z"),"",'C5'!Y89)</f>
        <v>216</v>
      </c>
      <c r="I141" s="187" t="str">
        <f>IF(ISBLANK('C5'!Z89),"",'C5'!Z89)</f>
        <v/>
      </c>
      <c r="J141" s="81" t="s">
        <v>483</v>
      </c>
      <c r="K141" s="187">
        <f>IF(AND(ISBLANK('C5'!V89),$L$141&lt;&gt;"Z"),"",'C5'!V89)</f>
        <v>2971</v>
      </c>
      <c r="L141" s="187" t="str">
        <f>IF(ISBLANK('C5'!W89),"",'C5'!W89)</f>
        <v/>
      </c>
      <c r="M141" s="78" t="str">
        <f t="shared" si="1"/>
        <v>OK</v>
      </c>
      <c r="N141" s="79"/>
    </row>
    <row r="142" spans="1:14" ht="23.25" hidden="1">
      <c r="A142" s="80" t="s">
        <v>2587</v>
      </c>
      <c r="B142" s="185" t="s">
        <v>760</v>
      </c>
      <c r="C142" s="186" t="s">
        <v>205</v>
      </c>
      <c r="D142" s="188" t="s">
        <v>761</v>
      </c>
      <c r="E142" s="186" t="s">
        <v>483</v>
      </c>
      <c r="F142" s="186" t="s">
        <v>205</v>
      </c>
      <c r="G142" s="188" t="s">
        <v>762</v>
      </c>
      <c r="H142" s="187">
        <f>IF(AND(ISBLANK('C5'!Y90),$I$142&lt;&gt;"Z"),"",'C5'!Y90)</f>
        <v>188</v>
      </c>
      <c r="I142" s="187" t="str">
        <f>IF(ISBLANK('C5'!Z90),"",'C5'!Z90)</f>
        <v/>
      </c>
      <c r="J142" s="81" t="s">
        <v>483</v>
      </c>
      <c r="K142" s="187">
        <f>IF(AND(ISBLANK('C5'!V90),$L$142&lt;&gt;"Z"),"",'C5'!V90)</f>
        <v>2523</v>
      </c>
      <c r="L142" s="187" t="str">
        <f>IF(ISBLANK('C5'!W90),"",'C5'!W90)</f>
        <v/>
      </c>
      <c r="M142" s="78" t="str">
        <f t="shared" si="1"/>
        <v>OK</v>
      </c>
      <c r="N142" s="79"/>
    </row>
    <row r="143" spans="1:14" ht="23.25" hidden="1">
      <c r="A143" s="80" t="s">
        <v>2587</v>
      </c>
      <c r="B143" s="185" t="s">
        <v>763</v>
      </c>
      <c r="C143" s="186" t="s">
        <v>205</v>
      </c>
      <c r="D143" s="188" t="s">
        <v>764</v>
      </c>
      <c r="E143" s="186" t="s">
        <v>483</v>
      </c>
      <c r="F143" s="186" t="s">
        <v>205</v>
      </c>
      <c r="G143" s="188" t="s">
        <v>765</v>
      </c>
      <c r="H143" s="187">
        <f>IF(AND(ISBLANK('C5'!Y91),$I$143&lt;&gt;"Z"),"",'C5'!Y91)</f>
        <v>157</v>
      </c>
      <c r="I143" s="187" t="str">
        <f>IF(ISBLANK('C5'!Z91),"",'C5'!Z91)</f>
        <v/>
      </c>
      <c r="J143" s="81" t="s">
        <v>483</v>
      </c>
      <c r="K143" s="187">
        <f>IF(AND(ISBLANK('C5'!V91),$L$143&lt;&gt;"Z"),"",'C5'!V91)</f>
        <v>2203</v>
      </c>
      <c r="L143" s="187" t="str">
        <f>IF(ISBLANK('C5'!W91),"",'C5'!W91)</f>
        <v/>
      </c>
      <c r="M143" s="78" t="str">
        <f t="shared" si="1"/>
        <v>OK</v>
      </c>
      <c r="N143" s="79"/>
    </row>
    <row r="144" spans="1:14" ht="23.25" hidden="1">
      <c r="A144" s="80" t="s">
        <v>2587</v>
      </c>
      <c r="B144" s="185" t="s">
        <v>766</v>
      </c>
      <c r="C144" s="186" t="s">
        <v>205</v>
      </c>
      <c r="D144" s="188" t="s">
        <v>767</v>
      </c>
      <c r="E144" s="186" t="s">
        <v>483</v>
      </c>
      <c r="F144" s="186" t="s">
        <v>205</v>
      </c>
      <c r="G144" s="188" t="s">
        <v>768</v>
      </c>
      <c r="H144" s="187">
        <f>IF(AND(ISBLANK('C5'!Y92),$I$144&lt;&gt;"Z"),"",'C5'!Y92)</f>
        <v>137</v>
      </c>
      <c r="I144" s="187" t="str">
        <f>IF(ISBLANK('C5'!Z92),"",'C5'!Z92)</f>
        <v/>
      </c>
      <c r="J144" s="81" t="s">
        <v>483</v>
      </c>
      <c r="K144" s="187">
        <f>IF(AND(ISBLANK('C5'!V92),$L$144&lt;&gt;"Z"),"",'C5'!V92)</f>
        <v>1854</v>
      </c>
      <c r="L144" s="187" t="str">
        <f>IF(ISBLANK('C5'!W92),"",'C5'!W92)</f>
        <v/>
      </c>
      <c r="M144" s="78" t="str">
        <f t="shared" si="1"/>
        <v>OK</v>
      </c>
      <c r="N144" s="79"/>
    </row>
    <row r="145" spans="1:14" ht="23.25" hidden="1">
      <c r="A145" s="80" t="s">
        <v>2587</v>
      </c>
      <c r="B145" s="185" t="s">
        <v>769</v>
      </c>
      <c r="C145" s="186" t="s">
        <v>205</v>
      </c>
      <c r="D145" s="188" t="s">
        <v>770</v>
      </c>
      <c r="E145" s="186" t="s">
        <v>483</v>
      </c>
      <c r="F145" s="186" t="s">
        <v>205</v>
      </c>
      <c r="G145" s="188" t="s">
        <v>771</v>
      </c>
      <c r="H145" s="187">
        <f>IF(AND(ISBLANK('C5'!Y93),$I$145&lt;&gt;"Z"),"",'C5'!Y93)</f>
        <v>107</v>
      </c>
      <c r="I145" s="187" t="str">
        <f>IF(ISBLANK('C5'!Z93),"",'C5'!Z93)</f>
        <v/>
      </c>
      <c r="J145" s="81" t="s">
        <v>483</v>
      </c>
      <c r="K145" s="187">
        <f>IF(AND(ISBLANK('C5'!V93),$L$145&lt;&gt;"Z"),"",'C5'!V93)</f>
        <v>1596</v>
      </c>
      <c r="L145" s="187" t="str">
        <f>IF(ISBLANK('C5'!W93),"",'C5'!W93)</f>
        <v/>
      </c>
      <c r="M145" s="78" t="str">
        <f t="shared" si="1"/>
        <v>OK</v>
      </c>
      <c r="N145" s="79"/>
    </row>
    <row r="146" spans="1:14" ht="23.25" hidden="1">
      <c r="A146" s="80" t="s">
        <v>2587</v>
      </c>
      <c r="B146" s="185" t="s">
        <v>772</v>
      </c>
      <c r="C146" s="186" t="s">
        <v>205</v>
      </c>
      <c r="D146" s="188" t="s">
        <v>773</v>
      </c>
      <c r="E146" s="186" t="s">
        <v>483</v>
      </c>
      <c r="F146" s="186" t="s">
        <v>205</v>
      </c>
      <c r="G146" s="188" t="s">
        <v>774</v>
      </c>
      <c r="H146" s="187">
        <f>IF(AND(ISBLANK('C5'!Y94),$I$146&lt;&gt;"Z"),"",'C5'!Y94)</f>
        <v>124</v>
      </c>
      <c r="I146" s="187" t="str">
        <f>IF(ISBLANK('C5'!Z94),"",'C5'!Z94)</f>
        <v/>
      </c>
      <c r="J146" s="81" t="s">
        <v>483</v>
      </c>
      <c r="K146" s="187">
        <f>IF(AND(ISBLANK('C5'!V94),$L$146&lt;&gt;"Z"),"",'C5'!V94)</f>
        <v>1403</v>
      </c>
      <c r="L146" s="187" t="str">
        <f>IF(ISBLANK('C5'!W94),"",'C5'!W94)</f>
        <v/>
      </c>
      <c r="M146" s="78" t="str">
        <f t="shared" si="1"/>
        <v>OK</v>
      </c>
      <c r="N146" s="79"/>
    </row>
    <row r="147" spans="1:14" ht="23.25" hidden="1">
      <c r="A147" s="80" t="s">
        <v>2587</v>
      </c>
      <c r="B147" s="185" t="s">
        <v>775</v>
      </c>
      <c r="C147" s="186" t="s">
        <v>205</v>
      </c>
      <c r="D147" s="188" t="s">
        <v>776</v>
      </c>
      <c r="E147" s="186" t="s">
        <v>483</v>
      </c>
      <c r="F147" s="186" t="s">
        <v>205</v>
      </c>
      <c r="G147" s="188" t="s">
        <v>777</v>
      </c>
      <c r="H147" s="187">
        <f>IF(AND(ISBLANK('C5'!Y95),$I$147&lt;&gt;"Z"),"",'C5'!Y95)</f>
        <v>368</v>
      </c>
      <c r="I147" s="187" t="str">
        <f>IF(ISBLANK('C5'!Z95),"",'C5'!Z95)</f>
        <v/>
      </c>
      <c r="J147" s="81" t="s">
        <v>483</v>
      </c>
      <c r="K147" s="187">
        <f>IF(AND(ISBLANK('C5'!V95),$L$147&lt;&gt;"Z"),"",'C5'!V95)</f>
        <v>5174</v>
      </c>
      <c r="L147" s="187" t="str">
        <f>IF(ISBLANK('C5'!W95),"",'C5'!W95)</f>
        <v/>
      </c>
      <c r="M147" s="78" t="str">
        <f t="shared" si="1"/>
        <v>OK</v>
      </c>
      <c r="N147" s="79"/>
    </row>
    <row r="148" spans="1:14" ht="23.25" hidden="1">
      <c r="A148" s="80" t="s">
        <v>2587</v>
      </c>
      <c r="B148" s="185" t="s">
        <v>778</v>
      </c>
      <c r="C148" s="186" t="s">
        <v>205</v>
      </c>
      <c r="D148" s="188" t="s">
        <v>779</v>
      </c>
      <c r="E148" s="186" t="s">
        <v>483</v>
      </c>
      <c r="F148" s="186" t="s">
        <v>205</v>
      </c>
      <c r="G148" s="188" t="s">
        <v>780</v>
      </c>
      <c r="H148" s="187">
        <f>IF(AND(ISBLANK('C5'!Y96),$I$148&lt;&gt;"Z"),"",'C5'!Y96)</f>
        <v>182</v>
      </c>
      <c r="I148" s="187" t="str">
        <f>IF(ISBLANK('C5'!Z96),"",'C5'!Z96)</f>
        <v/>
      </c>
      <c r="J148" s="81" t="s">
        <v>483</v>
      </c>
      <c r="K148" s="187">
        <f>IF(AND(ISBLANK('C5'!V96),$L$148&lt;&gt;"Z"),"",'C5'!V96)</f>
        <v>2560</v>
      </c>
      <c r="L148" s="187" t="str">
        <f>IF(ISBLANK('C5'!W96),"",'C5'!W96)</f>
        <v/>
      </c>
      <c r="M148" s="78" t="str">
        <f t="shared" si="1"/>
        <v>OK</v>
      </c>
      <c r="N148" s="79"/>
    </row>
    <row r="149" spans="1:14" ht="23.25" hidden="1">
      <c r="A149" s="80" t="s">
        <v>2587</v>
      </c>
      <c r="B149" s="185" t="s">
        <v>781</v>
      </c>
      <c r="C149" s="186" t="s">
        <v>205</v>
      </c>
      <c r="D149" s="188" t="s">
        <v>782</v>
      </c>
      <c r="E149" s="186" t="s">
        <v>483</v>
      </c>
      <c r="F149" s="186" t="s">
        <v>205</v>
      </c>
      <c r="G149" s="188" t="s">
        <v>783</v>
      </c>
      <c r="H149" s="187">
        <f>IF(AND(ISBLANK('C5'!Y97),$I$149&lt;&gt;"Z"),"",'C5'!Y97)</f>
        <v>69</v>
      </c>
      <c r="I149" s="187" t="str">
        <f>IF(ISBLANK('C5'!Z97),"",'C5'!Z97)</f>
        <v/>
      </c>
      <c r="J149" s="81" t="s">
        <v>483</v>
      </c>
      <c r="K149" s="187">
        <f>IF(AND(ISBLANK('C5'!V97),$L$149&lt;&gt;"Z"),"",'C5'!V97)</f>
        <v>1196</v>
      </c>
      <c r="L149" s="187" t="str">
        <f>IF(ISBLANK('C5'!W97),"",'C5'!W97)</f>
        <v/>
      </c>
      <c r="M149" s="78" t="str">
        <f t="shared" si="1"/>
        <v>OK</v>
      </c>
      <c r="N149" s="79"/>
    </row>
    <row r="150" spans="1:14" ht="23.25" hidden="1">
      <c r="A150" s="80" t="s">
        <v>2587</v>
      </c>
      <c r="B150" s="185" t="s">
        <v>784</v>
      </c>
      <c r="C150" s="186" t="s">
        <v>205</v>
      </c>
      <c r="D150" s="188" t="s">
        <v>785</v>
      </c>
      <c r="E150" s="186" t="s">
        <v>483</v>
      </c>
      <c r="F150" s="186" t="s">
        <v>205</v>
      </c>
      <c r="G150" s="188" t="s">
        <v>786</v>
      </c>
      <c r="H150" s="187">
        <f>IF(AND(ISBLANK('C5'!Y98),$I$150&lt;&gt;"Z"),"",'C5'!Y98)</f>
        <v>19</v>
      </c>
      <c r="I150" s="187" t="str">
        <f>IF(ISBLANK('C5'!Z98),"",'C5'!Z98)</f>
        <v/>
      </c>
      <c r="J150" s="81" t="s">
        <v>483</v>
      </c>
      <c r="K150" s="187">
        <f>IF(AND(ISBLANK('C5'!V98),$L$150&lt;&gt;"Z"),"",'C5'!V98)</f>
        <v>634</v>
      </c>
      <c r="L150" s="187" t="str">
        <f>IF(ISBLANK('C5'!W98),"",'C5'!W98)</f>
        <v/>
      </c>
      <c r="M150" s="78" t="str">
        <f t="shared" si="1"/>
        <v>OK</v>
      </c>
      <c r="N150" s="79"/>
    </row>
    <row r="151" spans="1:14" ht="23.25" hidden="1">
      <c r="A151" s="80" t="s">
        <v>2587</v>
      </c>
      <c r="B151" s="185" t="s">
        <v>787</v>
      </c>
      <c r="C151" s="186" t="s">
        <v>205</v>
      </c>
      <c r="D151" s="188" t="s">
        <v>788</v>
      </c>
      <c r="E151" s="186" t="s">
        <v>483</v>
      </c>
      <c r="F151" s="186" t="s">
        <v>205</v>
      </c>
      <c r="G151" s="188" t="s">
        <v>789</v>
      </c>
      <c r="H151" s="187">
        <f>IF(AND(ISBLANK('C5'!Y99),$I$151&lt;&gt;"Z"),"",'C5'!Y99)</f>
        <v>10</v>
      </c>
      <c r="I151" s="187" t="str">
        <f>IF(ISBLANK('C5'!Z99),"",'C5'!Z99)</f>
        <v/>
      </c>
      <c r="J151" s="81" t="s">
        <v>483</v>
      </c>
      <c r="K151" s="187">
        <f>IF(AND(ISBLANK('C5'!V99),$L$151&lt;&gt;"Z"),"",'C5'!V99)</f>
        <v>318</v>
      </c>
      <c r="L151" s="187" t="str">
        <f>IF(ISBLANK('C5'!W99),"",'C5'!W99)</f>
        <v/>
      </c>
      <c r="M151" s="78" t="str">
        <f t="shared" si="1"/>
        <v>OK</v>
      </c>
      <c r="N151" s="79"/>
    </row>
    <row r="152" spans="1:14" ht="23.25" hidden="1">
      <c r="A152" s="80" t="s">
        <v>2587</v>
      </c>
      <c r="B152" s="185" t="s">
        <v>790</v>
      </c>
      <c r="C152" s="186" t="s">
        <v>205</v>
      </c>
      <c r="D152" s="188" t="s">
        <v>791</v>
      </c>
      <c r="E152" s="186" t="s">
        <v>483</v>
      </c>
      <c r="F152" s="186" t="s">
        <v>205</v>
      </c>
      <c r="G152" s="188" t="s">
        <v>792</v>
      </c>
      <c r="H152" s="187">
        <f>IF(AND(ISBLANK('C5'!Y100),$I$152&lt;&gt;"Z"),"",'C5'!Y100)</f>
        <v>7</v>
      </c>
      <c r="I152" s="187" t="str">
        <f>IF(ISBLANK('C5'!Z100),"",'C5'!Z100)</f>
        <v/>
      </c>
      <c r="J152" s="81" t="s">
        <v>483</v>
      </c>
      <c r="K152" s="187">
        <f>IF(AND(ISBLANK('C5'!V100),$L$152&lt;&gt;"Z"),"",'C5'!V100)</f>
        <v>172</v>
      </c>
      <c r="L152" s="187" t="str">
        <f>IF(ISBLANK('C5'!W100),"",'C5'!W100)</f>
        <v/>
      </c>
      <c r="M152" s="78" t="str">
        <f t="shared" si="1"/>
        <v>OK</v>
      </c>
      <c r="N152" s="79"/>
    </row>
    <row r="153" spans="1:14" ht="23.25" hidden="1">
      <c r="A153" s="80" t="s">
        <v>2587</v>
      </c>
      <c r="B153" s="185" t="s">
        <v>793</v>
      </c>
      <c r="C153" s="186" t="s">
        <v>205</v>
      </c>
      <c r="D153" s="188" t="s">
        <v>794</v>
      </c>
      <c r="E153" s="186" t="s">
        <v>483</v>
      </c>
      <c r="F153" s="186" t="s">
        <v>205</v>
      </c>
      <c r="G153" s="188" t="s">
        <v>795</v>
      </c>
      <c r="H153" s="187">
        <f>IF(AND(ISBLANK('C5'!Y101),$I$153&lt;&gt;"Z"),"",'C5'!Y101)</f>
        <v>0</v>
      </c>
      <c r="I153" s="187" t="str">
        <f>IF(ISBLANK('C5'!Z101),"",'C5'!Z101)</f>
        <v/>
      </c>
      <c r="J153" s="81" t="s">
        <v>483</v>
      </c>
      <c r="K153" s="187">
        <f>IF(AND(ISBLANK('C5'!V101),$L$153&lt;&gt;"Z"),"",'C5'!V101)</f>
        <v>1</v>
      </c>
      <c r="L153" s="187" t="str">
        <f>IF(ISBLANK('C5'!W101),"",'C5'!W101)</f>
        <v/>
      </c>
      <c r="M153" s="78" t="str">
        <f t="shared" si="1"/>
        <v>OK</v>
      </c>
      <c r="N153" s="79"/>
    </row>
    <row r="154" spans="1:14" ht="23.25" hidden="1">
      <c r="A154" s="80" t="s">
        <v>2587</v>
      </c>
      <c r="B154" s="185" t="s">
        <v>796</v>
      </c>
      <c r="C154" s="186" t="s">
        <v>205</v>
      </c>
      <c r="D154" s="188" t="s">
        <v>797</v>
      </c>
      <c r="E154" s="186" t="s">
        <v>483</v>
      </c>
      <c r="F154" s="186" t="s">
        <v>205</v>
      </c>
      <c r="G154" s="188" t="s">
        <v>493</v>
      </c>
      <c r="H154" s="187">
        <f>IF(AND(ISBLANK('C5'!Y102),$I$154&lt;&gt;"Z"),"",'C5'!Y102)</f>
        <v>21329</v>
      </c>
      <c r="I154" s="187" t="str">
        <f>IF(ISBLANK('C5'!Z102),"",'C5'!Z102)</f>
        <v/>
      </c>
      <c r="J154" s="81" t="s">
        <v>483</v>
      </c>
      <c r="K154" s="187">
        <f>IF(AND(ISBLANK('C5'!V102),$L$154&lt;&gt;"Z"),"",'C5'!V102)</f>
        <v>111803</v>
      </c>
      <c r="L154" s="187" t="str">
        <f>IF(ISBLANK('C5'!W102),"",'C5'!W102)</f>
        <v/>
      </c>
      <c r="M154" s="78" t="str">
        <f t="shared" si="1"/>
        <v>OK</v>
      </c>
      <c r="N154" s="79"/>
    </row>
    <row r="155" spans="1:14" ht="23.25">
      <c r="A155" s="80" t="s">
        <v>2586</v>
      </c>
      <c r="B155" s="185" t="s">
        <v>2642</v>
      </c>
      <c r="C155" s="186" t="s">
        <v>461</v>
      </c>
      <c r="D155" s="188" t="s">
        <v>798</v>
      </c>
      <c r="E155" s="186" t="s">
        <v>483</v>
      </c>
      <c r="F155" s="186" t="s">
        <v>171</v>
      </c>
      <c r="G155" s="188" t="s">
        <v>2607</v>
      </c>
      <c r="H155" s="187">
        <f>IF(AND(ISBLANK('C6'!V238),$I$155&lt;&gt;"Z"),"",'C6'!V238)</f>
        <v>1173</v>
      </c>
      <c r="I155" s="187" t="str">
        <f>IF(ISBLANK('C6'!W238),"",'C6'!W238)</f>
        <v/>
      </c>
      <c r="J155" s="81" t="s">
        <v>483</v>
      </c>
      <c r="K155" s="187">
        <f>IF(AND(ISBLANK('C2'!AQ20),$L$155&lt;&gt;"Z"),"",'C2'!AQ20)</f>
        <v>50406</v>
      </c>
      <c r="L155" s="187" t="str">
        <f>IF(ISBLANK('C2'!AR20),"",'C2'!AR20)</f>
        <v/>
      </c>
      <c r="M155" s="78" t="str">
        <f t="shared" si="1"/>
        <v>OK</v>
      </c>
      <c r="N155" s="79"/>
    </row>
    <row r="156" spans="1:14" ht="23.25">
      <c r="A156" s="80" t="s">
        <v>2586</v>
      </c>
      <c r="B156" s="185" t="s">
        <v>2643</v>
      </c>
      <c r="C156" s="186" t="s">
        <v>461</v>
      </c>
      <c r="D156" s="188" t="s">
        <v>799</v>
      </c>
      <c r="E156" s="186" t="s">
        <v>483</v>
      </c>
      <c r="F156" s="186" t="s">
        <v>171</v>
      </c>
      <c r="G156" s="188" t="s">
        <v>2605</v>
      </c>
      <c r="H156" s="187">
        <f>IF(AND(ISBLANK('C6'!V464),$I$156&lt;&gt;"Z"),"",'C6'!V464)</f>
        <v>1495</v>
      </c>
      <c r="I156" s="187" t="str">
        <f>IF(ISBLANK('C6'!W464),"",'C6'!W464)</f>
        <v/>
      </c>
      <c r="J156" s="81" t="s">
        <v>483</v>
      </c>
      <c r="K156" s="187">
        <f>IF(AND(ISBLANK('C2'!AQ21),$L$156&lt;&gt;"Z"),"",'C2'!AQ21)</f>
        <v>61397</v>
      </c>
      <c r="L156" s="187" t="str">
        <f>IF(ISBLANK('C2'!AR21),"",'C2'!AR21)</f>
        <v/>
      </c>
      <c r="M156" s="78" t="str">
        <f t="shared" si="1"/>
        <v>OK</v>
      </c>
      <c r="N156" s="79"/>
    </row>
    <row r="157" spans="1:14" ht="23.25">
      <c r="A157" s="80" t="s">
        <v>2586</v>
      </c>
      <c r="B157" s="185" t="s">
        <v>2644</v>
      </c>
      <c r="C157" s="186" t="s">
        <v>461</v>
      </c>
      <c r="D157" s="188" t="s">
        <v>800</v>
      </c>
      <c r="E157" s="186" t="s">
        <v>483</v>
      </c>
      <c r="F157" s="186" t="s">
        <v>171</v>
      </c>
      <c r="G157" s="188" t="s">
        <v>2601</v>
      </c>
      <c r="H157" s="187">
        <f>IF(AND(ISBLANK('C6'!V690),$I$157&lt;&gt;"Z"),"",'C6'!V690)</f>
        <v>2668</v>
      </c>
      <c r="I157" s="187" t="str">
        <f>IF(ISBLANK('C6'!W690),"",'C6'!W690)</f>
        <v/>
      </c>
      <c r="J157" s="81" t="s">
        <v>483</v>
      </c>
      <c r="K157" s="187">
        <f>IF(AND(ISBLANK('C2'!AQ22),$L$157&lt;&gt;"Z"),"",'C2'!AQ22)</f>
        <v>111803</v>
      </c>
      <c r="L157" s="187" t="str">
        <f>IF(ISBLANK('C2'!AR22),"",'C2'!AR22)</f>
        <v/>
      </c>
      <c r="M157" s="78" t="str">
        <f t="shared" ref="M157:M220" si="2">IF(OR(AND(I157="M",AND(L157&lt;&gt;"M",L157&lt;&gt;"X")),AND(I157="X",AND(L157&lt;&gt;"M",L157&lt;&gt;"X",L157&lt;&gt;"W",NOT(AND(AND(ISNUMBER(K157),K157&gt;0),L157="")))),AND(H157=0,ISNUMBER(H157),I157="",L157="Z"),AND(K157="",L157="",AND(OR(ISNUMBER(H157),I157="Z"),OR(AND(H157=0,I157=""),H157=0,H157=""))),AND(OR(L157="",L157="Z"),OR(AND(I157="",H157&lt;&gt;""),I157="W"),OR(NOT(ISNUMBER(K157)),AND(ISNUMBER(H157),K157&lt;H157))),AND(OR(I157="",I157="W"),OR(L157="",L157="W"),AND(ISNUMBER(H157),K157&lt;H157))),"Check","OK")</f>
        <v>OK</v>
      </c>
      <c r="N157" s="79"/>
    </row>
    <row r="158" spans="1:14" hidden="1">
      <c r="A158" s="80" t="s">
        <v>2584</v>
      </c>
      <c r="B158" s="185" t="s">
        <v>801</v>
      </c>
      <c r="C158" s="186" t="s">
        <v>430</v>
      </c>
      <c r="D158" s="188" t="s">
        <v>484</v>
      </c>
      <c r="E158" s="186" t="s">
        <v>483</v>
      </c>
      <c r="F158" s="186" t="s">
        <v>429</v>
      </c>
      <c r="G158" s="188" t="s">
        <v>484</v>
      </c>
      <c r="H158" s="187">
        <f>IF(AND(ISBLANK('C7'!V14),$I$158&lt;&gt;"Z"),"",'C7'!V14)</f>
        <v>217</v>
      </c>
      <c r="I158" s="187" t="str">
        <f>IF(ISBLANK('C7'!W14),"",'C7'!W14)</f>
        <v/>
      </c>
      <c r="J158" s="81" t="s">
        <v>483</v>
      </c>
      <c r="K158" s="187" t="str">
        <f>IF(AND(ISBLANK('C3'!V14),$L$158&lt;&gt;"Z"),"",'C3'!V14)</f>
        <v/>
      </c>
      <c r="L158" s="187" t="str">
        <f>IF(ISBLANK('C3'!W14),"",'C3'!W14)</f>
        <v/>
      </c>
      <c r="M158" s="78" t="str">
        <f t="shared" si="2"/>
        <v>Check</v>
      </c>
      <c r="N158" s="79"/>
    </row>
    <row r="159" spans="1:14" hidden="1">
      <c r="A159" s="80" t="s">
        <v>2584</v>
      </c>
      <c r="B159" s="185" t="s">
        <v>802</v>
      </c>
      <c r="C159" s="186" t="s">
        <v>430</v>
      </c>
      <c r="D159" s="188" t="s">
        <v>557</v>
      </c>
      <c r="E159" s="186" t="s">
        <v>483</v>
      </c>
      <c r="F159" s="186" t="s">
        <v>429</v>
      </c>
      <c r="G159" s="188" t="s">
        <v>557</v>
      </c>
      <c r="H159" s="187">
        <f>IF(AND(ISBLANK('C7'!V15),$I$159&lt;&gt;"Z"),"",'C7'!V15)</f>
        <v>43</v>
      </c>
      <c r="I159" s="187" t="str">
        <f>IF(ISBLANK('C7'!W15),"",'C7'!W15)</f>
        <v/>
      </c>
      <c r="J159" s="81" t="s">
        <v>483</v>
      </c>
      <c r="K159" s="187" t="str">
        <f>IF(AND(ISBLANK('C3'!V15),$L$159&lt;&gt;"Z"),"",'C3'!V15)</f>
        <v/>
      </c>
      <c r="L159" s="187" t="str">
        <f>IF(ISBLANK('C3'!W15),"",'C3'!W15)</f>
        <v/>
      </c>
      <c r="M159" s="78" t="str">
        <f t="shared" si="2"/>
        <v>Check</v>
      </c>
      <c r="N159" s="79"/>
    </row>
    <row r="160" spans="1:14" hidden="1">
      <c r="A160" s="80" t="s">
        <v>2584</v>
      </c>
      <c r="B160" s="185" t="s">
        <v>803</v>
      </c>
      <c r="C160" s="186" t="s">
        <v>430</v>
      </c>
      <c r="D160" s="188" t="s">
        <v>559</v>
      </c>
      <c r="E160" s="186" t="s">
        <v>483</v>
      </c>
      <c r="F160" s="186" t="s">
        <v>429</v>
      </c>
      <c r="G160" s="188" t="s">
        <v>559</v>
      </c>
      <c r="H160" s="187">
        <f>IF(AND(ISBLANK('C7'!V16),$I$160&lt;&gt;"Z"),"",'C7'!V16)</f>
        <v>12</v>
      </c>
      <c r="I160" s="187" t="str">
        <f>IF(ISBLANK('C7'!W16),"",'C7'!W16)</f>
        <v/>
      </c>
      <c r="J160" s="81" t="s">
        <v>483</v>
      </c>
      <c r="K160" s="187" t="str">
        <f>IF(AND(ISBLANK('C3'!V16),$L$160&lt;&gt;"Z"),"",'C3'!V16)</f>
        <v/>
      </c>
      <c r="L160" s="187" t="str">
        <f>IF(ISBLANK('C3'!W16),"",'C3'!W16)</f>
        <v/>
      </c>
      <c r="M160" s="78" t="str">
        <f t="shared" si="2"/>
        <v>Check</v>
      </c>
      <c r="N160" s="79"/>
    </row>
    <row r="161" spans="1:14" hidden="1">
      <c r="A161" s="80" t="s">
        <v>2584</v>
      </c>
      <c r="B161" s="185" t="s">
        <v>804</v>
      </c>
      <c r="C161" s="186" t="s">
        <v>430</v>
      </c>
      <c r="D161" s="188" t="s">
        <v>577</v>
      </c>
      <c r="E161" s="186" t="s">
        <v>483</v>
      </c>
      <c r="F161" s="186" t="s">
        <v>429</v>
      </c>
      <c r="G161" s="188" t="s">
        <v>577</v>
      </c>
      <c r="H161" s="187">
        <f>IF(AND(ISBLANK('C7'!V17),$I$161&lt;&gt;"Z"),"",'C7'!V17)</f>
        <v>348</v>
      </c>
      <c r="I161" s="187" t="str">
        <f>IF(ISBLANK('C7'!W17),"",'C7'!W17)</f>
        <v/>
      </c>
      <c r="J161" s="81" t="s">
        <v>483</v>
      </c>
      <c r="K161" s="187" t="str">
        <f>IF(AND(ISBLANK('C3'!V17),$L$161&lt;&gt;"Z"),"",'C3'!V17)</f>
        <v/>
      </c>
      <c r="L161" s="187" t="str">
        <f>IF(ISBLANK('C3'!W17),"",'C3'!W17)</f>
        <v/>
      </c>
      <c r="M161" s="78" t="str">
        <f t="shared" si="2"/>
        <v>Check</v>
      </c>
      <c r="N161" s="79"/>
    </row>
    <row r="162" spans="1:14" hidden="1">
      <c r="A162" s="80" t="s">
        <v>2584</v>
      </c>
      <c r="B162" s="185" t="s">
        <v>805</v>
      </c>
      <c r="C162" s="186" t="s">
        <v>430</v>
      </c>
      <c r="D162" s="188" t="s">
        <v>579</v>
      </c>
      <c r="E162" s="186" t="s">
        <v>483</v>
      </c>
      <c r="F162" s="186" t="s">
        <v>429</v>
      </c>
      <c r="G162" s="188" t="s">
        <v>579</v>
      </c>
      <c r="H162" s="187">
        <f>IF(AND(ISBLANK('C7'!V18),$I$162&lt;&gt;"Z"),"",'C7'!V18)</f>
        <v>80</v>
      </c>
      <c r="I162" s="187" t="str">
        <f>IF(ISBLANK('C7'!W18),"",'C7'!W18)</f>
        <v/>
      </c>
      <c r="J162" s="81" t="s">
        <v>483</v>
      </c>
      <c r="K162" s="187" t="str">
        <f>IF(AND(ISBLANK('C3'!V18),$L$162&lt;&gt;"Z"),"",'C3'!V18)</f>
        <v/>
      </c>
      <c r="L162" s="187" t="str">
        <f>IF(ISBLANK('C3'!W18),"",'C3'!W18)</f>
        <v/>
      </c>
      <c r="M162" s="78" t="str">
        <f t="shared" si="2"/>
        <v>Check</v>
      </c>
      <c r="N162" s="79"/>
    </row>
    <row r="163" spans="1:14" hidden="1">
      <c r="A163" s="80" t="s">
        <v>2584</v>
      </c>
      <c r="B163" s="185" t="s">
        <v>806</v>
      </c>
      <c r="C163" s="186" t="s">
        <v>430</v>
      </c>
      <c r="D163" s="188" t="s">
        <v>581</v>
      </c>
      <c r="E163" s="186" t="s">
        <v>483</v>
      </c>
      <c r="F163" s="186" t="s">
        <v>429</v>
      </c>
      <c r="G163" s="188" t="s">
        <v>581</v>
      </c>
      <c r="H163" s="187">
        <f>IF(AND(ISBLANK('C7'!V19),$I$163&lt;&gt;"Z"),"",'C7'!V19)</f>
        <v>350</v>
      </c>
      <c r="I163" s="187" t="str">
        <f>IF(ISBLANK('C7'!W19),"",'C7'!W19)</f>
        <v/>
      </c>
      <c r="J163" s="81" t="s">
        <v>483</v>
      </c>
      <c r="K163" s="187" t="str">
        <f>IF(AND(ISBLANK('C3'!V19),$L$163&lt;&gt;"Z"),"",'C3'!V19)</f>
        <v/>
      </c>
      <c r="L163" s="187" t="str">
        <f>IF(ISBLANK('C3'!W19),"",'C3'!W19)</f>
        <v/>
      </c>
      <c r="M163" s="78" t="str">
        <f t="shared" si="2"/>
        <v>Check</v>
      </c>
      <c r="N163" s="79"/>
    </row>
    <row r="164" spans="1:14" hidden="1">
      <c r="A164" s="80" t="s">
        <v>2584</v>
      </c>
      <c r="B164" s="185" t="s">
        <v>807</v>
      </c>
      <c r="C164" s="186" t="s">
        <v>430</v>
      </c>
      <c r="D164" s="188" t="s">
        <v>509</v>
      </c>
      <c r="E164" s="186" t="s">
        <v>483</v>
      </c>
      <c r="F164" s="186" t="s">
        <v>429</v>
      </c>
      <c r="G164" s="188" t="s">
        <v>509</v>
      </c>
      <c r="H164" s="187">
        <f>IF(AND(ISBLANK('C7'!V20),$I$164&lt;&gt;"Z"),"",'C7'!V20)</f>
        <v>116</v>
      </c>
      <c r="I164" s="187" t="str">
        <f>IF(ISBLANK('C7'!W20),"",'C7'!W20)</f>
        <v/>
      </c>
      <c r="J164" s="81" t="s">
        <v>483</v>
      </c>
      <c r="K164" s="187" t="str">
        <f>IF(AND(ISBLANK('C3'!V20),$L$164&lt;&gt;"Z"),"",'C3'!V20)</f>
        <v/>
      </c>
      <c r="L164" s="187" t="str">
        <f>IF(ISBLANK('C3'!W20),"",'C3'!W20)</f>
        <v/>
      </c>
      <c r="M164" s="78" t="str">
        <f t="shared" si="2"/>
        <v>Check</v>
      </c>
      <c r="N164" s="79"/>
    </row>
    <row r="165" spans="1:14" hidden="1">
      <c r="A165" s="80" t="s">
        <v>2584</v>
      </c>
      <c r="B165" s="185" t="s">
        <v>808</v>
      </c>
      <c r="C165" s="186" t="s">
        <v>430</v>
      </c>
      <c r="D165" s="188" t="s">
        <v>499</v>
      </c>
      <c r="E165" s="186" t="s">
        <v>483</v>
      </c>
      <c r="F165" s="186" t="s">
        <v>429</v>
      </c>
      <c r="G165" s="188" t="s">
        <v>499</v>
      </c>
      <c r="H165" s="187">
        <f>IF(AND(ISBLANK('C7'!V21),$I$165&lt;&gt;"Z"),"",'C7'!V21)</f>
        <v>47</v>
      </c>
      <c r="I165" s="187" t="str">
        <f>IF(ISBLANK('C7'!W21),"",'C7'!W21)</f>
        <v/>
      </c>
      <c r="J165" s="81" t="s">
        <v>483</v>
      </c>
      <c r="K165" s="187" t="str">
        <f>IF(AND(ISBLANK('C3'!V21),$L$165&lt;&gt;"Z"),"",'C3'!V21)</f>
        <v/>
      </c>
      <c r="L165" s="187" t="str">
        <f>IF(ISBLANK('C3'!W21),"",'C3'!W21)</f>
        <v/>
      </c>
      <c r="M165" s="78" t="str">
        <f t="shared" si="2"/>
        <v>Check</v>
      </c>
      <c r="N165" s="79"/>
    </row>
    <row r="166" spans="1:14" hidden="1">
      <c r="A166" s="80" t="s">
        <v>2584</v>
      </c>
      <c r="B166" s="185" t="s">
        <v>809</v>
      </c>
      <c r="C166" s="186" t="s">
        <v>430</v>
      </c>
      <c r="D166" s="188" t="s">
        <v>489</v>
      </c>
      <c r="E166" s="186" t="s">
        <v>483</v>
      </c>
      <c r="F166" s="186" t="s">
        <v>429</v>
      </c>
      <c r="G166" s="188" t="s">
        <v>489</v>
      </c>
      <c r="H166" s="187">
        <f>IF(AND(ISBLANK('C7'!V22),$I$166&lt;&gt;"Z"),"",'C7'!V22)</f>
        <v>19</v>
      </c>
      <c r="I166" s="187" t="str">
        <f>IF(ISBLANK('C7'!W22),"",'C7'!W22)</f>
        <v/>
      </c>
      <c r="J166" s="81" t="s">
        <v>483</v>
      </c>
      <c r="K166" s="187" t="str">
        <f>IF(AND(ISBLANK('C3'!V22),$L$166&lt;&gt;"Z"),"",'C3'!V22)</f>
        <v/>
      </c>
      <c r="L166" s="187" t="str">
        <f>IF(ISBLANK('C3'!W22),"",'C3'!W22)</f>
        <v/>
      </c>
      <c r="M166" s="78" t="str">
        <f t="shared" si="2"/>
        <v>Check</v>
      </c>
      <c r="N166" s="79"/>
    </row>
    <row r="167" spans="1:14" hidden="1">
      <c r="A167" s="80" t="s">
        <v>2584</v>
      </c>
      <c r="B167" s="185" t="s">
        <v>810</v>
      </c>
      <c r="C167" s="186" t="s">
        <v>430</v>
      </c>
      <c r="D167" s="188" t="s">
        <v>547</v>
      </c>
      <c r="E167" s="186" t="s">
        <v>483</v>
      </c>
      <c r="F167" s="186" t="s">
        <v>429</v>
      </c>
      <c r="G167" s="188" t="s">
        <v>547</v>
      </c>
      <c r="H167" s="187">
        <f>IF(AND(ISBLANK('C7'!V23),$I$167&lt;&gt;"Z"),"",'C7'!V23)</f>
        <v>68</v>
      </c>
      <c r="I167" s="187" t="str">
        <f>IF(ISBLANK('C7'!W23),"",'C7'!W23)</f>
        <v/>
      </c>
      <c r="J167" s="81" t="s">
        <v>483</v>
      </c>
      <c r="K167" s="187" t="str">
        <f>IF(AND(ISBLANK('C3'!V23),$L$167&lt;&gt;"Z"),"",'C3'!V23)</f>
        <v/>
      </c>
      <c r="L167" s="187" t="str">
        <f>IF(ISBLANK('C3'!W23),"",'C3'!W23)</f>
        <v/>
      </c>
      <c r="M167" s="78" t="str">
        <f t="shared" si="2"/>
        <v>Check</v>
      </c>
      <c r="N167" s="79"/>
    </row>
    <row r="168" spans="1:14" hidden="1">
      <c r="A168" s="80" t="s">
        <v>2584</v>
      </c>
      <c r="B168" s="185" t="s">
        <v>811</v>
      </c>
      <c r="C168" s="186" t="s">
        <v>430</v>
      </c>
      <c r="D168" s="188" t="s">
        <v>587</v>
      </c>
      <c r="E168" s="186" t="s">
        <v>483</v>
      </c>
      <c r="F168" s="186" t="s">
        <v>429</v>
      </c>
      <c r="G168" s="188" t="s">
        <v>587</v>
      </c>
      <c r="H168" s="187">
        <f>IF(AND(ISBLANK('C7'!V24),$I$168&lt;&gt;"Z"),"",'C7'!V24)</f>
        <v>0</v>
      </c>
      <c r="I168" s="187" t="str">
        <f>IF(ISBLANK('C7'!W24),"",'C7'!W24)</f>
        <v/>
      </c>
      <c r="J168" s="81" t="s">
        <v>483</v>
      </c>
      <c r="K168" s="187" t="str">
        <f>IF(AND(ISBLANK('C3'!V24),$L$168&lt;&gt;"Z"),"",'C3'!V24)</f>
        <v/>
      </c>
      <c r="L168" s="187" t="str">
        <f>IF(ISBLANK('C3'!W24),"",'C3'!W24)</f>
        <v/>
      </c>
      <c r="M168" s="78" t="str">
        <f t="shared" si="2"/>
        <v>Check</v>
      </c>
      <c r="N168" s="79"/>
    </row>
    <row r="169" spans="1:14" hidden="1">
      <c r="A169" s="80" t="s">
        <v>2584</v>
      </c>
      <c r="B169" s="185" t="s">
        <v>812</v>
      </c>
      <c r="C169" s="186" t="s">
        <v>430</v>
      </c>
      <c r="D169" s="188" t="s">
        <v>510</v>
      </c>
      <c r="E169" s="186" t="s">
        <v>483</v>
      </c>
      <c r="F169" s="186" t="s">
        <v>429</v>
      </c>
      <c r="G169" s="188" t="s">
        <v>510</v>
      </c>
      <c r="H169" s="187">
        <f>IF(AND(ISBLANK('C7'!V25),$I$169&lt;&gt;"Z"),"",'C7'!V25)</f>
        <v>1300</v>
      </c>
      <c r="I169" s="187" t="str">
        <f>IF(ISBLANK('C7'!W25),"",'C7'!W25)</f>
        <v/>
      </c>
      <c r="J169" s="81" t="s">
        <v>483</v>
      </c>
      <c r="K169" s="187" t="str">
        <f>IF(AND(ISBLANK('C3'!V25),$L$169&lt;&gt;"Z"),"",'C3'!V25)</f>
        <v/>
      </c>
      <c r="L169" s="187" t="str">
        <f>IF(ISBLANK('C3'!W25),"",'C3'!W25)</f>
        <v/>
      </c>
      <c r="M169" s="78" t="str">
        <f t="shared" si="2"/>
        <v>Check</v>
      </c>
      <c r="N169" s="79"/>
    </row>
    <row r="170" spans="1:14" hidden="1">
      <c r="A170" s="80" t="s">
        <v>2584</v>
      </c>
      <c r="B170" s="185" t="s">
        <v>813</v>
      </c>
      <c r="C170" s="186" t="s">
        <v>430</v>
      </c>
      <c r="D170" s="188" t="s">
        <v>590</v>
      </c>
      <c r="E170" s="186" t="s">
        <v>483</v>
      </c>
      <c r="F170" s="186" t="s">
        <v>429</v>
      </c>
      <c r="G170" s="188" t="s">
        <v>590</v>
      </c>
      <c r="H170" s="187">
        <f>IF(AND(ISBLANK('C7'!V26),$I$170&lt;&gt;"Z"),"",'C7'!V26)</f>
        <v>798</v>
      </c>
      <c r="I170" s="187" t="str">
        <f>IF(ISBLANK('C7'!W26),"",'C7'!W26)</f>
        <v/>
      </c>
      <c r="J170" s="81" t="s">
        <v>483</v>
      </c>
      <c r="K170" s="187" t="str">
        <f>IF(AND(ISBLANK('C3'!V26),$L$170&lt;&gt;"Z"),"",'C3'!V26)</f>
        <v/>
      </c>
      <c r="L170" s="187" t="str">
        <f>IF(ISBLANK('C3'!W26),"",'C3'!W26)</f>
        <v/>
      </c>
      <c r="M170" s="78" t="str">
        <f t="shared" si="2"/>
        <v>Check</v>
      </c>
      <c r="N170" s="79"/>
    </row>
    <row r="171" spans="1:14" hidden="1">
      <c r="A171" s="80" t="s">
        <v>2584</v>
      </c>
      <c r="B171" s="185" t="s">
        <v>814</v>
      </c>
      <c r="C171" s="186" t="s">
        <v>430</v>
      </c>
      <c r="D171" s="188" t="s">
        <v>592</v>
      </c>
      <c r="E171" s="186" t="s">
        <v>483</v>
      </c>
      <c r="F171" s="186" t="s">
        <v>429</v>
      </c>
      <c r="G171" s="188" t="s">
        <v>592</v>
      </c>
      <c r="H171" s="187">
        <f>IF(AND(ISBLANK('C7'!V27),$I$171&lt;&gt;"Z"),"",'C7'!V27)</f>
        <v>50</v>
      </c>
      <c r="I171" s="187" t="str">
        <f>IF(ISBLANK('C7'!W27),"",'C7'!W27)</f>
        <v/>
      </c>
      <c r="J171" s="81" t="s">
        <v>483</v>
      </c>
      <c r="K171" s="187" t="str">
        <f>IF(AND(ISBLANK('C3'!V27),$L$171&lt;&gt;"Z"),"",'C3'!V27)</f>
        <v/>
      </c>
      <c r="L171" s="187" t="str">
        <f>IF(ISBLANK('C3'!W27),"",'C3'!W27)</f>
        <v/>
      </c>
      <c r="M171" s="78" t="str">
        <f t="shared" si="2"/>
        <v>Check</v>
      </c>
      <c r="N171" s="79"/>
    </row>
    <row r="172" spans="1:14" hidden="1">
      <c r="A172" s="80" t="s">
        <v>2584</v>
      </c>
      <c r="B172" s="185" t="s">
        <v>815</v>
      </c>
      <c r="C172" s="186" t="s">
        <v>430</v>
      </c>
      <c r="D172" s="188" t="s">
        <v>594</v>
      </c>
      <c r="E172" s="186" t="s">
        <v>483</v>
      </c>
      <c r="F172" s="186" t="s">
        <v>429</v>
      </c>
      <c r="G172" s="188" t="s">
        <v>594</v>
      </c>
      <c r="H172" s="187">
        <f>IF(AND(ISBLANK('C7'!V28),$I$172&lt;&gt;"Z"),"",'C7'!V28)</f>
        <v>79</v>
      </c>
      <c r="I172" s="187" t="str">
        <f>IF(ISBLANK('C7'!W28),"",'C7'!W28)</f>
        <v/>
      </c>
      <c r="J172" s="81" t="s">
        <v>483</v>
      </c>
      <c r="K172" s="187" t="str">
        <f>IF(AND(ISBLANK('C3'!V28),$L$172&lt;&gt;"Z"),"",'C3'!V28)</f>
        <v/>
      </c>
      <c r="L172" s="187" t="str">
        <f>IF(ISBLANK('C3'!W28),"",'C3'!W28)</f>
        <v/>
      </c>
      <c r="M172" s="78" t="str">
        <f t="shared" si="2"/>
        <v>Check</v>
      </c>
      <c r="N172" s="79"/>
    </row>
    <row r="173" spans="1:14" hidden="1">
      <c r="A173" s="80" t="s">
        <v>2584</v>
      </c>
      <c r="B173" s="185" t="s">
        <v>816</v>
      </c>
      <c r="C173" s="186" t="s">
        <v>430</v>
      </c>
      <c r="D173" s="188" t="s">
        <v>596</v>
      </c>
      <c r="E173" s="186" t="s">
        <v>483</v>
      </c>
      <c r="F173" s="186" t="s">
        <v>429</v>
      </c>
      <c r="G173" s="188" t="s">
        <v>596</v>
      </c>
      <c r="H173" s="187">
        <f>IF(AND(ISBLANK('C7'!V29),$I$173&lt;&gt;"Z"),"",'C7'!V29)</f>
        <v>1090</v>
      </c>
      <c r="I173" s="187" t="str">
        <f>IF(ISBLANK('C7'!W29),"",'C7'!W29)</f>
        <v/>
      </c>
      <c r="J173" s="81" t="s">
        <v>483</v>
      </c>
      <c r="K173" s="187" t="str">
        <f>IF(AND(ISBLANK('C3'!V29),$L$173&lt;&gt;"Z"),"",'C3'!V29)</f>
        <v/>
      </c>
      <c r="L173" s="187" t="str">
        <f>IF(ISBLANK('C3'!W29),"",'C3'!W29)</f>
        <v/>
      </c>
      <c r="M173" s="78" t="str">
        <f t="shared" si="2"/>
        <v>Check</v>
      </c>
      <c r="N173" s="79"/>
    </row>
    <row r="174" spans="1:14" hidden="1">
      <c r="A174" s="80" t="s">
        <v>2584</v>
      </c>
      <c r="B174" s="185" t="s">
        <v>817</v>
      </c>
      <c r="C174" s="186" t="s">
        <v>430</v>
      </c>
      <c r="D174" s="188" t="s">
        <v>598</v>
      </c>
      <c r="E174" s="186" t="s">
        <v>483</v>
      </c>
      <c r="F174" s="186" t="s">
        <v>429</v>
      </c>
      <c r="G174" s="188" t="s">
        <v>598</v>
      </c>
      <c r="H174" s="187">
        <f>IF(AND(ISBLANK('C7'!V30),$I$174&lt;&gt;"Z"),"",'C7'!V30)</f>
        <v>81</v>
      </c>
      <c r="I174" s="187" t="str">
        <f>IF(ISBLANK('C7'!W30),"",'C7'!W30)</f>
        <v/>
      </c>
      <c r="J174" s="81" t="s">
        <v>483</v>
      </c>
      <c r="K174" s="187" t="str">
        <f>IF(AND(ISBLANK('C3'!V30),$L$174&lt;&gt;"Z"),"",'C3'!V30)</f>
        <v/>
      </c>
      <c r="L174" s="187" t="str">
        <f>IF(ISBLANK('C3'!W30),"",'C3'!W30)</f>
        <v/>
      </c>
      <c r="M174" s="78" t="str">
        <f t="shared" si="2"/>
        <v>Check</v>
      </c>
      <c r="N174" s="79"/>
    </row>
    <row r="175" spans="1:14" hidden="1">
      <c r="A175" s="80" t="s">
        <v>2584</v>
      </c>
      <c r="B175" s="185" t="s">
        <v>818</v>
      </c>
      <c r="C175" s="186" t="s">
        <v>430</v>
      </c>
      <c r="D175" s="188" t="s">
        <v>600</v>
      </c>
      <c r="E175" s="186" t="s">
        <v>483</v>
      </c>
      <c r="F175" s="186" t="s">
        <v>429</v>
      </c>
      <c r="G175" s="188" t="s">
        <v>600</v>
      </c>
      <c r="H175" s="187">
        <f>IF(AND(ISBLANK('C7'!V31),$I$175&lt;&gt;"Z"),"",'C7'!V31)</f>
        <v>110</v>
      </c>
      <c r="I175" s="187" t="str">
        <f>IF(ISBLANK('C7'!W31),"",'C7'!W31)</f>
        <v/>
      </c>
      <c r="J175" s="81" t="s">
        <v>483</v>
      </c>
      <c r="K175" s="187" t="str">
        <f>IF(AND(ISBLANK('C3'!V31),$L$175&lt;&gt;"Z"),"",'C3'!V31)</f>
        <v/>
      </c>
      <c r="L175" s="187" t="str">
        <f>IF(ISBLANK('C3'!W31),"",'C3'!W31)</f>
        <v/>
      </c>
      <c r="M175" s="78" t="str">
        <f t="shared" si="2"/>
        <v>Check</v>
      </c>
      <c r="N175" s="79"/>
    </row>
    <row r="176" spans="1:14" hidden="1">
      <c r="A176" s="80" t="s">
        <v>2584</v>
      </c>
      <c r="B176" s="185" t="s">
        <v>819</v>
      </c>
      <c r="C176" s="186" t="s">
        <v>430</v>
      </c>
      <c r="D176" s="188" t="s">
        <v>602</v>
      </c>
      <c r="E176" s="186" t="s">
        <v>483</v>
      </c>
      <c r="F176" s="186" t="s">
        <v>429</v>
      </c>
      <c r="G176" s="188" t="s">
        <v>602</v>
      </c>
      <c r="H176" s="187">
        <f>IF(AND(ISBLANK('C7'!V32),$I$176&lt;&gt;"Z"),"",'C7'!V32)</f>
        <v>114</v>
      </c>
      <c r="I176" s="187" t="str">
        <f>IF(ISBLANK('C7'!W32),"",'C7'!W32)</f>
        <v/>
      </c>
      <c r="J176" s="81" t="s">
        <v>483</v>
      </c>
      <c r="K176" s="187" t="str">
        <f>IF(AND(ISBLANK('C3'!V32),$L$176&lt;&gt;"Z"),"",'C3'!V32)</f>
        <v/>
      </c>
      <c r="L176" s="187" t="str">
        <f>IF(ISBLANK('C3'!W32),"",'C3'!W32)</f>
        <v/>
      </c>
      <c r="M176" s="78" t="str">
        <f t="shared" si="2"/>
        <v>Check</v>
      </c>
      <c r="N176" s="79"/>
    </row>
    <row r="177" spans="1:14" hidden="1">
      <c r="A177" s="80" t="s">
        <v>2584</v>
      </c>
      <c r="B177" s="185" t="s">
        <v>820</v>
      </c>
      <c r="C177" s="186" t="s">
        <v>430</v>
      </c>
      <c r="D177" s="188" t="s">
        <v>604</v>
      </c>
      <c r="E177" s="186" t="s">
        <v>483</v>
      </c>
      <c r="F177" s="186" t="s">
        <v>429</v>
      </c>
      <c r="G177" s="188" t="s">
        <v>604</v>
      </c>
      <c r="H177" s="187">
        <f>IF(AND(ISBLANK('C7'!V33),$I$177&lt;&gt;"Z"),"",'C7'!V33)</f>
        <v>43</v>
      </c>
      <c r="I177" s="187" t="str">
        <f>IF(ISBLANK('C7'!W33),"",'C7'!W33)</f>
        <v/>
      </c>
      <c r="J177" s="81" t="s">
        <v>483</v>
      </c>
      <c r="K177" s="187" t="str">
        <f>IF(AND(ISBLANK('C3'!V33),$L$177&lt;&gt;"Z"),"",'C3'!V33)</f>
        <v/>
      </c>
      <c r="L177" s="187" t="str">
        <f>IF(ISBLANK('C3'!W33),"",'C3'!W33)</f>
        <v/>
      </c>
      <c r="M177" s="78" t="str">
        <f t="shared" si="2"/>
        <v>Check</v>
      </c>
      <c r="N177" s="79"/>
    </row>
    <row r="178" spans="1:14" hidden="1">
      <c r="A178" s="80" t="s">
        <v>2584</v>
      </c>
      <c r="B178" s="185" t="s">
        <v>821</v>
      </c>
      <c r="C178" s="186" t="s">
        <v>430</v>
      </c>
      <c r="D178" s="188" t="s">
        <v>606</v>
      </c>
      <c r="E178" s="186" t="s">
        <v>483</v>
      </c>
      <c r="F178" s="186" t="s">
        <v>429</v>
      </c>
      <c r="G178" s="188" t="s">
        <v>606</v>
      </c>
      <c r="H178" s="187">
        <f>IF(AND(ISBLANK('C7'!V34),$I$178&lt;&gt;"Z"),"",'C7'!V34)</f>
        <v>82</v>
      </c>
      <c r="I178" s="187" t="str">
        <f>IF(ISBLANK('C7'!W34),"",'C7'!W34)</f>
        <v/>
      </c>
      <c r="J178" s="81" t="s">
        <v>483</v>
      </c>
      <c r="K178" s="187" t="str">
        <f>IF(AND(ISBLANK('C3'!V34),$L$178&lt;&gt;"Z"),"",'C3'!V34)</f>
        <v/>
      </c>
      <c r="L178" s="187" t="str">
        <f>IF(ISBLANK('C3'!W34),"",'C3'!W34)</f>
        <v/>
      </c>
      <c r="M178" s="78" t="str">
        <f t="shared" si="2"/>
        <v>Check</v>
      </c>
      <c r="N178" s="79"/>
    </row>
    <row r="179" spans="1:14" hidden="1">
      <c r="A179" s="80" t="s">
        <v>2584</v>
      </c>
      <c r="B179" s="185" t="s">
        <v>822</v>
      </c>
      <c r="C179" s="186" t="s">
        <v>430</v>
      </c>
      <c r="D179" s="188" t="s">
        <v>609</v>
      </c>
      <c r="E179" s="186" t="s">
        <v>483</v>
      </c>
      <c r="F179" s="186" t="s">
        <v>429</v>
      </c>
      <c r="G179" s="188" t="s">
        <v>609</v>
      </c>
      <c r="H179" s="187">
        <f>IF(AND(ISBLANK('C7'!V35),$I$179&lt;&gt;"Z"),"",'C7'!V35)</f>
        <v>146</v>
      </c>
      <c r="I179" s="187" t="str">
        <f>IF(ISBLANK('C7'!W35),"",'C7'!W35)</f>
        <v/>
      </c>
      <c r="J179" s="81" t="s">
        <v>483</v>
      </c>
      <c r="K179" s="187" t="str">
        <f>IF(AND(ISBLANK('C3'!V35),$L$179&lt;&gt;"Z"),"",'C3'!V35)</f>
        <v/>
      </c>
      <c r="L179" s="187" t="str">
        <f>IF(ISBLANK('C3'!W35),"",'C3'!W35)</f>
        <v/>
      </c>
      <c r="M179" s="78" t="str">
        <f t="shared" si="2"/>
        <v>Check</v>
      </c>
      <c r="N179" s="79"/>
    </row>
    <row r="180" spans="1:14" hidden="1">
      <c r="A180" s="80" t="s">
        <v>2584</v>
      </c>
      <c r="B180" s="185" t="s">
        <v>823</v>
      </c>
      <c r="C180" s="186" t="s">
        <v>430</v>
      </c>
      <c r="D180" s="188" t="s">
        <v>612</v>
      </c>
      <c r="E180" s="186" t="s">
        <v>483</v>
      </c>
      <c r="F180" s="186" t="s">
        <v>429</v>
      </c>
      <c r="G180" s="188" t="s">
        <v>612</v>
      </c>
      <c r="H180" s="187">
        <f>IF(AND(ISBLANK('C7'!V36),$I$180&lt;&gt;"Z"),"",'C7'!V36)</f>
        <v>0</v>
      </c>
      <c r="I180" s="187" t="str">
        <f>IF(ISBLANK('C7'!W36),"",'C7'!W36)</f>
        <v/>
      </c>
      <c r="J180" s="81" t="s">
        <v>483</v>
      </c>
      <c r="K180" s="187" t="str">
        <f>IF(AND(ISBLANK('C3'!V36),$L$180&lt;&gt;"Z"),"",'C3'!V36)</f>
        <v/>
      </c>
      <c r="L180" s="187" t="str">
        <f>IF(ISBLANK('C3'!W36),"",'C3'!W36)</f>
        <v/>
      </c>
      <c r="M180" s="78" t="str">
        <f t="shared" si="2"/>
        <v>Check</v>
      </c>
      <c r="N180" s="79"/>
    </row>
    <row r="181" spans="1:14" hidden="1">
      <c r="A181" s="80" t="s">
        <v>2584</v>
      </c>
      <c r="B181" s="185" t="s">
        <v>824</v>
      </c>
      <c r="C181" s="186" t="s">
        <v>430</v>
      </c>
      <c r="D181" s="188" t="s">
        <v>500</v>
      </c>
      <c r="E181" s="186" t="s">
        <v>483</v>
      </c>
      <c r="F181" s="186" t="s">
        <v>429</v>
      </c>
      <c r="G181" s="188" t="s">
        <v>500</v>
      </c>
      <c r="H181" s="187">
        <f>IF(AND(ISBLANK('C7'!V37),$I$181&lt;&gt;"Z"),"",'C7'!V37)</f>
        <v>2593</v>
      </c>
      <c r="I181" s="187" t="str">
        <f>IF(ISBLANK('C7'!W37),"",'C7'!W37)</f>
        <v/>
      </c>
      <c r="J181" s="81" t="s">
        <v>483</v>
      </c>
      <c r="K181" s="187" t="str">
        <f>IF(AND(ISBLANK('C3'!V37),$L$181&lt;&gt;"Z"),"",'C3'!V37)</f>
        <v/>
      </c>
      <c r="L181" s="187" t="str">
        <f>IF(ISBLANK('C3'!W37),"",'C3'!W37)</f>
        <v/>
      </c>
      <c r="M181" s="78" t="str">
        <f t="shared" si="2"/>
        <v>Check</v>
      </c>
      <c r="N181" s="79"/>
    </row>
    <row r="182" spans="1:14" hidden="1">
      <c r="A182" s="80" t="s">
        <v>2584</v>
      </c>
      <c r="B182" s="185" t="s">
        <v>825</v>
      </c>
      <c r="C182" s="186" t="s">
        <v>430</v>
      </c>
      <c r="D182" s="188" t="s">
        <v>616</v>
      </c>
      <c r="E182" s="186" t="s">
        <v>483</v>
      </c>
      <c r="F182" s="186" t="s">
        <v>429</v>
      </c>
      <c r="G182" s="188" t="s">
        <v>616</v>
      </c>
      <c r="H182" s="187">
        <f>IF(AND(ISBLANK('C7'!V38),$I$182&lt;&gt;"Z"),"",'C7'!V38)</f>
        <v>1015</v>
      </c>
      <c r="I182" s="187" t="str">
        <f>IF(ISBLANK('C7'!W38),"",'C7'!W38)</f>
        <v/>
      </c>
      <c r="J182" s="81" t="s">
        <v>483</v>
      </c>
      <c r="K182" s="187" t="str">
        <f>IF(AND(ISBLANK('C3'!V38),$L$182&lt;&gt;"Z"),"",'C3'!V38)</f>
        <v/>
      </c>
      <c r="L182" s="187" t="str">
        <f>IF(ISBLANK('C3'!W38),"",'C3'!W38)</f>
        <v/>
      </c>
      <c r="M182" s="78" t="str">
        <f t="shared" si="2"/>
        <v>Check</v>
      </c>
      <c r="N182" s="79"/>
    </row>
    <row r="183" spans="1:14" hidden="1">
      <c r="A183" s="80" t="s">
        <v>2584</v>
      </c>
      <c r="B183" s="185" t="s">
        <v>826</v>
      </c>
      <c r="C183" s="186" t="s">
        <v>430</v>
      </c>
      <c r="D183" s="188" t="s">
        <v>619</v>
      </c>
      <c r="E183" s="186" t="s">
        <v>483</v>
      </c>
      <c r="F183" s="186" t="s">
        <v>429</v>
      </c>
      <c r="G183" s="188" t="s">
        <v>619</v>
      </c>
      <c r="H183" s="187">
        <f>IF(AND(ISBLANK('C7'!V39),$I$183&lt;&gt;"Z"),"",'C7'!V39)</f>
        <v>93</v>
      </c>
      <c r="I183" s="187" t="str">
        <f>IF(ISBLANK('C7'!W39),"",'C7'!W39)</f>
        <v/>
      </c>
      <c r="J183" s="81" t="s">
        <v>483</v>
      </c>
      <c r="K183" s="187" t="str">
        <f>IF(AND(ISBLANK('C3'!V39),$L$183&lt;&gt;"Z"),"",'C3'!V39)</f>
        <v/>
      </c>
      <c r="L183" s="187" t="str">
        <f>IF(ISBLANK('C3'!W39),"",'C3'!W39)</f>
        <v/>
      </c>
      <c r="M183" s="78" t="str">
        <f t="shared" si="2"/>
        <v>Check</v>
      </c>
      <c r="N183" s="79"/>
    </row>
    <row r="184" spans="1:14" hidden="1">
      <c r="A184" s="80" t="s">
        <v>2584</v>
      </c>
      <c r="B184" s="185" t="s">
        <v>827</v>
      </c>
      <c r="C184" s="186" t="s">
        <v>430</v>
      </c>
      <c r="D184" s="188" t="s">
        <v>622</v>
      </c>
      <c r="E184" s="186" t="s">
        <v>483</v>
      </c>
      <c r="F184" s="186" t="s">
        <v>429</v>
      </c>
      <c r="G184" s="188" t="s">
        <v>622</v>
      </c>
      <c r="H184" s="187">
        <f>IF(AND(ISBLANK('C7'!V40),$I$184&lt;&gt;"Z"),"",'C7'!V40)</f>
        <v>91</v>
      </c>
      <c r="I184" s="187" t="str">
        <f>IF(ISBLANK('C7'!W40),"",'C7'!W40)</f>
        <v/>
      </c>
      <c r="J184" s="81" t="s">
        <v>483</v>
      </c>
      <c r="K184" s="187" t="str">
        <f>IF(AND(ISBLANK('C3'!V40),$L$184&lt;&gt;"Z"),"",'C3'!V40)</f>
        <v/>
      </c>
      <c r="L184" s="187" t="str">
        <f>IF(ISBLANK('C3'!W40),"",'C3'!W40)</f>
        <v/>
      </c>
      <c r="M184" s="78" t="str">
        <f t="shared" si="2"/>
        <v>Check</v>
      </c>
      <c r="N184" s="79"/>
    </row>
    <row r="185" spans="1:14" hidden="1">
      <c r="A185" s="80" t="s">
        <v>2584</v>
      </c>
      <c r="B185" s="185" t="s">
        <v>828</v>
      </c>
      <c r="C185" s="186" t="s">
        <v>430</v>
      </c>
      <c r="D185" s="188" t="s">
        <v>625</v>
      </c>
      <c r="E185" s="186" t="s">
        <v>483</v>
      </c>
      <c r="F185" s="186" t="s">
        <v>429</v>
      </c>
      <c r="G185" s="188" t="s">
        <v>625</v>
      </c>
      <c r="H185" s="187">
        <f>IF(AND(ISBLANK('C7'!V41),$I$185&lt;&gt;"Z"),"",'C7'!V41)</f>
        <v>1438</v>
      </c>
      <c r="I185" s="187" t="str">
        <f>IF(ISBLANK('C7'!W41),"",'C7'!W41)</f>
        <v/>
      </c>
      <c r="J185" s="81" t="s">
        <v>483</v>
      </c>
      <c r="K185" s="187" t="str">
        <f>IF(AND(ISBLANK('C3'!V41),$L$185&lt;&gt;"Z"),"",'C3'!V41)</f>
        <v/>
      </c>
      <c r="L185" s="187" t="str">
        <f>IF(ISBLANK('C3'!W41),"",'C3'!W41)</f>
        <v/>
      </c>
      <c r="M185" s="78" t="str">
        <f t="shared" si="2"/>
        <v>Check</v>
      </c>
      <c r="N185" s="79"/>
    </row>
    <row r="186" spans="1:14" hidden="1">
      <c r="A186" s="80" t="s">
        <v>2584</v>
      </c>
      <c r="B186" s="185" t="s">
        <v>829</v>
      </c>
      <c r="C186" s="186" t="s">
        <v>430</v>
      </c>
      <c r="D186" s="188" t="s">
        <v>513</v>
      </c>
      <c r="E186" s="186" t="s">
        <v>483</v>
      </c>
      <c r="F186" s="186" t="s">
        <v>429</v>
      </c>
      <c r="G186" s="188" t="s">
        <v>513</v>
      </c>
      <c r="H186" s="187">
        <f>IF(AND(ISBLANK('C7'!V42),$I$186&lt;&gt;"Z"),"",'C7'!V42)</f>
        <v>161</v>
      </c>
      <c r="I186" s="187" t="str">
        <f>IF(ISBLANK('C7'!W42),"",'C7'!W42)</f>
        <v/>
      </c>
      <c r="J186" s="81" t="s">
        <v>483</v>
      </c>
      <c r="K186" s="187" t="str">
        <f>IF(AND(ISBLANK('C3'!V42),$L$186&lt;&gt;"Z"),"",'C3'!V42)</f>
        <v/>
      </c>
      <c r="L186" s="187" t="str">
        <f>IF(ISBLANK('C3'!W42),"",'C3'!W42)</f>
        <v/>
      </c>
      <c r="M186" s="78" t="str">
        <f t="shared" si="2"/>
        <v>Check</v>
      </c>
      <c r="N186" s="79"/>
    </row>
    <row r="187" spans="1:14" hidden="1">
      <c r="A187" s="80" t="s">
        <v>2584</v>
      </c>
      <c r="B187" s="185" t="s">
        <v>830</v>
      </c>
      <c r="C187" s="186" t="s">
        <v>430</v>
      </c>
      <c r="D187" s="188" t="s">
        <v>831</v>
      </c>
      <c r="E187" s="186" t="s">
        <v>483</v>
      </c>
      <c r="F187" s="186" t="s">
        <v>429</v>
      </c>
      <c r="G187" s="188" t="s">
        <v>831</v>
      </c>
      <c r="H187" s="187">
        <f>IF(AND(ISBLANK('C7'!V43),$I$187&lt;&gt;"Z"),"",'C7'!V43)</f>
        <v>460</v>
      </c>
      <c r="I187" s="187" t="str">
        <f>IF(ISBLANK('C7'!W43),"",'C7'!W43)</f>
        <v/>
      </c>
      <c r="J187" s="81" t="s">
        <v>483</v>
      </c>
      <c r="K187" s="187" t="str">
        <f>IF(AND(ISBLANK('C3'!V43),$L$187&lt;&gt;"Z"),"",'C3'!V43)</f>
        <v/>
      </c>
      <c r="L187" s="187" t="str">
        <f>IF(ISBLANK('C3'!W43),"",'C3'!W43)</f>
        <v/>
      </c>
      <c r="M187" s="78" t="str">
        <f t="shared" si="2"/>
        <v>Check</v>
      </c>
      <c r="N187" s="79"/>
    </row>
    <row r="188" spans="1:14" hidden="1">
      <c r="A188" s="80" t="s">
        <v>2584</v>
      </c>
      <c r="B188" s="185" t="s">
        <v>832</v>
      </c>
      <c r="C188" s="186" t="s">
        <v>430</v>
      </c>
      <c r="D188" s="188" t="s">
        <v>630</v>
      </c>
      <c r="E188" s="186" t="s">
        <v>483</v>
      </c>
      <c r="F188" s="186" t="s">
        <v>429</v>
      </c>
      <c r="G188" s="188" t="s">
        <v>630</v>
      </c>
      <c r="H188" s="187">
        <f>IF(AND(ISBLANK('C7'!V44),$I$188&lt;&gt;"Z"),"",'C7'!V44)</f>
        <v>230</v>
      </c>
      <c r="I188" s="187" t="str">
        <f>IF(ISBLANK('C7'!W44),"",'C7'!W44)</f>
        <v/>
      </c>
      <c r="J188" s="81" t="s">
        <v>483</v>
      </c>
      <c r="K188" s="187" t="str">
        <f>IF(AND(ISBLANK('C3'!V44),$L$188&lt;&gt;"Z"),"",'C3'!V44)</f>
        <v/>
      </c>
      <c r="L188" s="187" t="str">
        <f>IF(ISBLANK('C3'!W44),"",'C3'!W44)</f>
        <v/>
      </c>
      <c r="M188" s="78" t="str">
        <f t="shared" si="2"/>
        <v>Check</v>
      </c>
      <c r="N188" s="79"/>
    </row>
    <row r="189" spans="1:14" hidden="1">
      <c r="A189" s="80" t="s">
        <v>2584</v>
      </c>
      <c r="B189" s="185" t="s">
        <v>833</v>
      </c>
      <c r="C189" s="186" t="s">
        <v>430</v>
      </c>
      <c r="D189" s="188" t="s">
        <v>633</v>
      </c>
      <c r="E189" s="186" t="s">
        <v>483</v>
      </c>
      <c r="F189" s="186" t="s">
        <v>429</v>
      </c>
      <c r="G189" s="188" t="s">
        <v>633</v>
      </c>
      <c r="H189" s="187">
        <f>IF(AND(ISBLANK('C7'!V45),$I$189&lt;&gt;"Z"),"",'C7'!V45)</f>
        <v>90</v>
      </c>
      <c r="I189" s="187" t="str">
        <f>IF(ISBLANK('C7'!W45),"",'C7'!W45)</f>
        <v/>
      </c>
      <c r="J189" s="81" t="s">
        <v>483</v>
      </c>
      <c r="K189" s="187" t="str">
        <f>IF(AND(ISBLANK('C3'!V45),$L$189&lt;&gt;"Z"),"",'C3'!V45)</f>
        <v/>
      </c>
      <c r="L189" s="187" t="str">
        <f>IF(ISBLANK('C3'!W45),"",'C3'!W45)</f>
        <v/>
      </c>
      <c r="M189" s="78" t="str">
        <f t="shared" si="2"/>
        <v>Check</v>
      </c>
      <c r="N189" s="79"/>
    </row>
    <row r="190" spans="1:14" hidden="1">
      <c r="A190" s="80" t="s">
        <v>2584</v>
      </c>
      <c r="B190" s="185" t="s">
        <v>834</v>
      </c>
      <c r="C190" s="186" t="s">
        <v>430</v>
      </c>
      <c r="D190" s="188" t="s">
        <v>636</v>
      </c>
      <c r="E190" s="186" t="s">
        <v>483</v>
      </c>
      <c r="F190" s="186" t="s">
        <v>429</v>
      </c>
      <c r="G190" s="188" t="s">
        <v>636</v>
      </c>
      <c r="H190" s="187">
        <f>IF(AND(ISBLANK('C7'!V46),$I$190&lt;&gt;"Z"),"",'C7'!V46)</f>
        <v>101</v>
      </c>
      <c r="I190" s="187" t="str">
        <f>IF(ISBLANK('C7'!W46),"",'C7'!W46)</f>
        <v/>
      </c>
      <c r="J190" s="81" t="s">
        <v>483</v>
      </c>
      <c r="K190" s="187" t="str">
        <f>IF(AND(ISBLANK('C3'!V46),$L$190&lt;&gt;"Z"),"",'C3'!V46)</f>
        <v/>
      </c>
      <c r="L190" s="187" t="str">
        <f>IF(ISBLANK('C3'!W46),"",'C3'!W46)</f>
        <v/>
      </c>
      <c r="M190" s="78" t="str">
        <f t="shared" si="2"/>
        <v>Check</v>
      </c>
      <c r="N190" s="79"/>
    </row>
    <row r="191" spans="1:14" hidden="1">
      <c r="A191" s="80" t="s">
        <v>2584</v>
      </c>
      <c r="B191" s="185" t="s">
        <v>835</v>
      </c>
      <c r="C191" s="186" t="s">
        <v>430</v>
      </c>
      <c r="D191" s="188" t="s">
        <v>639</v>
      </c>
      <c r="E191" s="186" t="s">
        <v>483</v>
      </c>
      <c r="F191" s="186" t="s">
        <v>429</v>
      </c>
      <c r="G191" s="188" t="s">
        <v>639</v>
      </c>
      <c r="H191" s="187">
        <f>IF(AND(ISBLANK('C7'!V47),$I$191&lt;&gt;"Z"),"",'C7'!V47)</f>
        <v>214</v>
      </c>
      <c r="I191" s="187" t="str">
        <f>IF(ISBLANK('C7'!W47),"",'C7'!W47)</f>
        <v/>
      </c>
      <c r="J191" s="81" t="s">
        <v>483</v>
      </c>
      <c r="K191" s="187" t="str">
        <f>IF(AND(ISBLANK('C3'!V47),$L$191&lt;&gt;"Z"),"",'C3'!V47)</f>
        <v/>
      </c>
      <c r="L191" s="187" t="str">
        <f>IF(ISBLANK('C3'!W47),"",'C3'!W47)</f>
        <v/>
      </c>
      <c r="M191" s="78" t="str">
        <f t="shared" si="2"/>
        <v>Check</v>
      </c>
      <c r="N191" s="79"/>
    </row>
    <row r="192" spans="1:14" hidden="1">
      <c r="A192" s="80" t="s">
        <v>2584</v>
      </c>
      <c r="B192" s="185" t="s">
        <v>836</v>
      </c>
      <c r="C192" s="186" t="s">
        <v>430</v>
      </c>
      <c r="D192" s="188" t="s">
        <v>642</v>
      </c>
      <c r="E192" s="186" t="s">
        <v>483</v>
      </c>
      <c r="F192" s="186" t="s">
        <v>429</v>
      </c>
      <c r="G192" s="188" t="s">
        <v>642</v>
      </c>
      <c r="H192" s="187">
        <f>IF(AND(ISBLANK('C7'!V48),$I$192&lt;&gt;"Z"),"",'C7'!V48)</f>
        <v>0</v>
      </c>
      <c r="I192" s="187" t="str">
        <f>IF(ISBLANK('C7'!W48),"",'C7'!W48)</f>
        <v/>
      </c>
      <c r="J192" s="81" t="s">
        <v>483</v>
      </c>
      <c r="K192" s="187" t="str">
        <f>IF(AND(ISBLANK('C3'!V48),$L$192&lt;&gt;"Z"),"",'C3'!V48)</f>
        <v/>
      </c>
      <c r="L192" s="187" t="str">
        <f>IF(ISBLANK('C3'!W48),"",'C3'!W48)</f>
        <v/>
      </c>
      <c r="M192" s="78" t="str">
        <f t="shared" si="2"/>
        <v>Check</v>
      </c>
      <c r="N192" s="79"/>
    </row>
    <row r="193" spans="1:14" hidden="1">
      <c r="A193" s="80" t="s">
        <v>2584</v>
      </c>
      <c r="B193" s="185" t="s">
        <v>837</v>
      </c>
      <c r="C193" s="186" t="s">
        <v>430</v>
      </c>
      <c r="D193" s="188" t="s">
        <v>490</v>
      </c>
      <c r="E193" s="186" t="s">
        <v>483</v>
      </c>
      <c r="F193" s="186" t="s">
        <v>429</v>
      </c>
      <c r="G193" s="188" t="s">
        <v>490</v>
      </c>
      <c r="H193" s="187">
        <f>IF(AND(ISBLANK('C7'!V49),$I$193&lt;&gt;"Z"),"",'C7'!V49)</f>
        <v>3893</v>
      </c>
      <c r="I193" s="187" t="str">
        <f>IF(ISBLANK('C7'!W49),"",'C7'!W49)</f>
        <v/>
      </c>
      <c r="J193" s="81" t="s">
        <v>483</v>
      </c>
      <c r="K193" s="187" t="str">
        <f>IF(AND(ISBLANK('C3'!V49),$L$193&lt;&gt;"Z"),"",'C3'!V49)</f>
        <v/>
      </c>
      <c r="L193" s="187" t="str">
        <f>IF(ISBLANK('C3'!W49),"",'C3'!W49)</f>
        <v/>
      </c>
      <c r="M193" s="78" t="str">
        <f t="shared" si="2"/>
        <v>Check</v>
      </c>
      <c r="N193" s="79"/>
    </row>
    <row r="194" spans="1:14" hidden="1">
      <c r="A194" s="80" t="s">
        <v>2584</v>
      </c>
      <c r="B194" s="185" t="s">
        <v>838</v>
      </c>
      <c r="C194" s="186" t="s">
        <v>430</v>
      </c>
      <c r="D194" s="188" t="s">
        <v>519</v>
      </c>
      <c r="E194" s="186" t="s">
        <v>483</v>
      </c>
      <c r="F194" s="186" t="s">
        <v>429</v>
      </c>
      <c r="G194" s="188" t="s">
        <v>519</v>
      </c>
      <c r="H194" s="187">
        <f>IF(AND(ISBLANK('C7'!Y14),$I$194&lt;&gt;"Z"),"",'C7'!Y14)</f>
        <v>2599</v>
      </c>
      <c r="I194" s="187" t="str">
        <f>IF(ISBLANK('C7'!Z14),"",'C7'!Z14)</f>
        <v/>
      </c>
      <c r="J194" s="81" t="s">
        <v>483</v>
      </c>
      <c r="K194" s="187" t="str">
        <f>IF(AND(ISBLANK('C3'!Y14),$L$194&lt;&gt;"Z"),"",'C3'!Y14)</f>
        <v/>
      </c>
      <c r="L194" s="187" t="str">
        <f>IF(ISBLANK('C3'!Z14),"",'C3'!Z14)</f>
        <v/>
      </c>
      <c r="M194" s="78" t="str">
        <f t="shared" si="2"/>
        <v>Check</v>
      </c>
      <c r="N194" s="79"/>
    </row>
    <row r="195" spans="1:14" hidden="1">
      <c r="A195" s="80" t="s">
        <v>2584</v>
      </c>
      <c r="B195" s="185" t="s">
        <v>839</v>
      </c>
      <c r="C195" s="186" t="s">
        <v>430</v>
      </c>
      <c r="D195" s="188" t="s">
        <v>448</v>
      </c>
      <c r="E195" s="186" t="s">
        <v>483</v>
      </c>
      <c r="F195" s="186" t="s">
        <v>429</v>
      </c>
      <c r="G195" s="188" t="s">
        <v>448</v>
      </c>
      <c r="H195" s="187">
        <f>IF(AND(ISBLANK('C7'!Y15),$I$195&lt;&gt;"Z"),"",'C7'!Y15)</f>
        <v>507</v>
      </c>
      <c r="I195" s="187" t="str">
        <f>IF(ISBLANK('C7'!Z15),"",'C7'!Z15)</f>
        <v/>
      </c>
      <c r="J195" s="81" t="s">
        <v>483</v>
      </c>
      <c r="K195" s="187" t="str">
        <f>IF(AND(ISBLANK('C3'!Y15),$L$195&lt;&gt;"Z"),"",'C3'!Y15)</f>
        <v/>
      </c>
      <c r="L195" s="187" t="str">
        <f>IF(ISBLANK('C3'!Z15),"",'C3'!Z15)</f>
        <v/>
      </c>
      <c r="M195" s="78" t="str">
        <f t="shared" si="2"/>
        <v>Check</v>
      </c>
      <c r="N195" s="79"/>
    </row>
    <row r="196" spans="1:14" hidden="1">
      <c r="A196" s="80" t="s">
        <v>2584</v>
      </c>
      <c r="B196" s="185" t="s">
        <v>840</v>
      </c>
      <c r="C196" s="186" t="s">
        <v>430</v>
      </c>
      <c r="D196" s="188" t="s">
        <v>176</v>
      </c>
      <c r="E196" s="186" t="s">
        <v>483</v>
      </c>
      <c r="F196" s="186" t="s">
        <v>429</v>
      </c>
      <c r="G196" s="188" t="s">
        <v>176</v>
      </c>
      <c r="H196" s="187">
        <f>IF(AND(ISBLANK('C7'!Y16),$I$196&lt;&gt;"Z"),"",'C7'!Y16)</f>
        <v>701</v>
      </c>
      <c r="I196" s="187" t="str">
        <f>IF(ISBLANK('C7'!Z16),"",'C7'!Z16)</f>
        <v/>
      </c>
      <c r="J196" s="81" t="s">
        <v>483</v>
      </c>
      <c r="K196" s="187" t="str">
        <f>IF(AND(ISBLANK('C3'!Y16),$L$196&lt;&gt;"Z"),"",'C3'!Y16)</f>
        <v/>
      </c>
      <c r="L196" s="187" t="str">
        <f>IF(ISBLANK('C3'!Z16),"",'C3'!Z16)</f>
        <v/>
      </c>
      <c r="M196" s="78" t="str">
        <f t="shared" si="2"/>
        <v>Check</v>
      </c>
      <c r="N196" s="79"/>
    </row>
    <row r="197" spans="1:14" hidden="1">
      <c r="A197" s="80" t="s">
        <v>2584</v>
      </c>
      <c r="B197" s="185" t="s">
        <v>841</v>
      </c>
      <c r="C197" s="186" t="s">
        <v>430</v>
      </c>
      <c r="D197" s="188" t="s">
        <v>177</v>
      </c>
      <c r="E197" s="186" t="s">
        <v>483</v>
      </c>
      <c r="F197" s="186" t="s">
        <v>429</v>
      </c>
      <c r="G197" s="188" t="s">
        <v>177</v>
      </c>
      <c r="H197" s="187">
        <f>IF(AND(ISBLANK('C7'!Y17),$I$197&lt;&gt;"Z"),"",'C7'!Y17)</f>
        <v>4877</v>
      </c>
      <c r="I197" s="187" t="str">
        <f>IF(ISBLANK('C7'!Z17),"",'C7'!Z17)</f>
        <v/>
      </c>
      <c r="J197" s="81" t="s">
        <v>483</v>
      </c>
      <c r="K197" s="187" t="str">
        <f>IF(AND(ISBLANK('C3'!Y17),$L$197&lt;&gt;"Z"),"",'C3'!Y17)</f>
        <v/>
      </c>
      <c r="L197" s="187" t="str">
        <f>IF(ISBLANK('C3'!Z17),"",'C3'!Z17)</f>
        <v/>
      </c>
      <c r="M197" s="78" t="str">
        <f t="shared" si="2"/>
        <v>Check</v>
      </c>
      <c r="N197" s="79"/>
    </row>
    <row r="198" spans="1:14" hidden="1">
      <c r="A198" s="80" t="s">
        <v>2584</v>
      </c>
      <c r="B198" s="185" t="s">
        <v>842</v>
      </c>
      <c r="C198" s="186" t="s">
        <v>430</v>
      </c>
      <c r="D198" s="188" t="s">
        <v>178</v>
      </c>
      <c r="E198" s="186" t="s">
        <v>483</v>
      </c>
      <c r="F198" s="186" t="s">
        <v>429</v>
      </c>
      <c r="G198" s="188" t="s">
        <v>178</v>
      </c>
      <c r="H198" s="187">
        <f>IF(AND(ISBLANK('C7'!Y18),$I$198&lt;&gt;"Z"),"",'C7'!Y18)</f>
        <v>337</v>
      </c>
      <c r="I198" s="187" t="str">
        <f>IF(ISBLANK('C7'!Z18),"",'C7'!Z18)</f>
        <v/>
      </c>
      <c r="J198" s="81" t="s">
        <v>483</v>
      </c>
      <c r="K198" s="187" t="str">
        <f>IF(AND(ISBLANK('C3'!Y18),$L$198&lt;&gt;"Z"),"",'C3'!Y18)</f>
        <v/>
      </c>
      <c r="L198" s="187" t="str">
        <f>IF(ISBLANK('C3'!Z18),"",'C3'!Z18)</f>
        <v/>
      </c>
      <c r="M198" s="78" t="str">
        <f t="shared" si="2"/>
        <v>Check</v>
      </c>
      <c r="N198" s="79"/>
    </row>
    <row r="199" spans="1:14" hidden="1">
      <c r="A199" s="80" t="s">
        <v>2584</v>
      </c>
      <c r="B199" s="185" t="s">
        <v>843</v>
      </c>
      <c r="C199" s="186" t="s">
        <v>430</v>
      </c>
      <c r="D199" s="188" t="s">
        <v>179</v>
      </c>
      <c r="E199" s="186" t="s">
        <v>483</v>
      </c>
      <c r="F199" s="186" t="s">
        <v>429</v>
      </c>
      <c r="G199" s="188" t="s">
        <v>179</v>
      </c>
      <c r="H199" s="187">
        <f>IF(AND(ISBLANK('C7'!Y19),$I$199&lt;&gt;"Z"),"",'C7'!Y19)</f>
        <v>1657</v>
      </c>
      <c r="I199" s="187" t="str">
        <f>IF(ISBLANK('C7'!Z19),"",'C7'!Z19)</f>
        <v/>
      </c>
      <c r="J199" s="81" t="s">
        <v>483</v>
      </c>
      <c r="K199" s="187" t="str">
        <f>IF(AND(ISBLANK('C3'!Y19),$L$199&lt;&gt;"Z"),"",'C3'!Y19)</f>
        <v/>
      </c>
      <c r="L199" s="187" t="str">
        <f>IF(ISBLANK('C3'!Z19),"",'C3'!Z19)</f>
        <v/>
      </c>
      <c r="M199" s="78" t="str">
        <f t="shared" si="2"/>
        <v>Check</v>
      </c>
      <c r="N199" s="79"/>
    </row>
    <row r="200" spans="1:14" hidden="1">
      <c r="A200" s="80" t="s">
        <v>2584</v>
      </c>
      <c r="B200" s="185" t="s">
        <v>844</v>
      </c>
      <c r="C200" s="186" t="s">
        <v>430</v>
      </c>
      <c r="D200" s="188" t="s">
        <v>180</v>
      </c>
      <c r="E200" s="186" t="s">
        <v>483</v>
      </c>
      <c r="F200" s="186" t="s">
        <v>429</v>
      </c>
      <c r="G200" s="188" t="s">
        <v>180</v>
      </c>
      <c r="H200" s="187">
        <f>IF(AND(ISBLANK('C7'!Y20),$I$200&lt;&gt;"Z"),"",'C7'!Y20)</f>
        <v>2325</v>
      </c>
      <c r="I200" s="187" t="str">
        <f>IF(ISBLANK('C7'!Z20),"",'C7'!Z20)</f>
        <v/>
      </c>
      <c r="J200" s="81" t="s">
        <v>483</v>
      </c>
      <c r="K200" s="187" t="str">
        <f>IF(AND(ISBLANK('C3'!Y20),$L$200&lt;&gt;"Z"),"",'C3'!Y20)</f>
        <v/>
      </c>
      <c r="L200" s="187" t="str">
        <f>IF(ISBLANK('C3'!Z20),"",'C3'!Z20)</f>
        <v/>
      </c>
      <c r="M200" s="78" t="str">
        <f t="shared" si="2"/>
        <v>Check</v>
      </c>
      <c r="N200" s="79"/>
    </row>
    <row r="201" spans="1:14" hidden="1">
      <c r="A201" s="80" t="s">
        <v>2584</v>
      </c>
      <c r="B201" s="185" t="s">
        <v>845</v>
      </c>
      <c r="C201" s="186" t="s">
        <v>430</v>
      </c>
      <c r="D201" s="188" t="s">
        <v>181</v>
      </c>
      <c r="E201" s="186" t="s">
        <v>483</v>
      </c>
      <c r="F201" s="186" t="s">
        <v>429</v>
      </c>
      <c r="G201" s="188" t="s">
        <v>181</v>
      </c>
      <c r="H201" s="187">
        <f>IF(AND(ISBLANK('C7'!Y21),$I$201&lt;&gt;"Z"),"",'C7'!Y21)</f>
        <v>277</v>
      </c>
      <c r="I201" s="187" t="str">
        <f>IF(ISBLANK('C7'!Z21),"",'C7'!Z21)</f>
        <v/>
      </c>
      <c r="J201" s="81" t="s">
        <v>483</v>
      </c>
      <c r="K201" s="187" t="str">
        <f>IF(AND(ISBLANK('C3'!Y21),$L$201&lt;&gt;"Z"),"",'C3'!Y21)</f>
        <v/>
      </c>
      <c r="L201" s="187" t="str">
        <f>IF(ISBLANK('C3'!Z21),"",'C3'!Z21)</f>
        <v/>
      </c>
      <c r="M201" s="78" t="str">
        <f t="shared" si="2"/>
        <v>Check</v>
      </c>
      <c r="N201" s="79"/>
    </row>
    <row r="202" spans="1:14" hidden="1">
      <c r="A202" s="80" t="s">
        <v>2584</v>
      </c>
      <c r="B202" s="185" t="s">
        <v>846</v>
      </c>
      <c r="C202" s="186" t="s">
        <v>430</v>
      </c>
      <c r="D202" s="188" t="s">
        <v>182</v>
      </c>
      <c r="E202" s="186" t="s">
        <v>483</v>
      </c>
      <c r="F202" s="186" t="s">
        <v>429</v>
      </c>
      <c r="G202" s="188" t="s">
        <v>182</v>
      </c>
      <c r="H202" s="187">
        <f>IF(AND(ISBLANK('C7'!Y22),$I$202&lt;&gt;"Z"),"",'C7'!Y22)</f>
        <v>1203</v>
      </c>
      <c r="I202" s="187" t="str">
        <f>IF(ISBLANK('C7'!Z22),"",'C7'!Z22)</f>
        <v/>
      </c>
      <c r="J202" s="81" t="s">
        <v>483</v>
      </c>
      <c r="K202" s="187" t="str">
        <f>IF(AND(ISBLANK('C3'!Y22),$L$202&lt;&gt;"Z"),"",'C3'!Y22)</f>
        <v/>
      </c>
      <c r="L202" s="187" t="str">
        <f>IF(ISBLANK('C3'!Z22),"",'C3'!Z22)</f>
        <v/>
      </c>
      <c r="M202" s="78" t="str">
        <f t="shared" si="2"/>
        <v>Check</v>
      </c>
      <c r="N202" s="79"/>
    </row>
    <row r="203" spans="1:14" hidden="1">
      <c r="A203" s="80" t="s">
        <v>2584</v>
      </c>
      <c r="B203" s="185" t="s">
        <v>847</v>
      </c>
      <c r="C203" s="186" t="s">
        <v>430</v>
      </c>
      <c r="D203" s="188" t="s">
        <v>183</v>
      </c>
      <c r="E203" s="186" t="s">
        <v>483</v>
      </c>
      <c r="F203" s="186" t="s">
        <v>429</v>
      </c>
      <c r="G203" s="188" t="s">
        <v>183</v>
      </c>
      <c r="H203" s="187">
        <f>IF(AND(ISBLANK('C7'!Y23),$I$203&lt;&gt;"Z"),"",'C7'!Y23)</f>
        <v>226</v>
      </c>
      <c r="I203" s="187" t="str">
        <f>IF(ISBLANK('C7'!Z23),"",'C7'!Z23)</f>
        <v/>
      </c>
      <c r="J203" s="81" t="s">
        <v>483</v>
      </c>
      <c r="K203" s="187" t="str">
        <f>IF(AND(ISBLANK('C3'!Y23),$L$203&lt;&gt;"Z"),"",'C3'!Y23)</f>
        <v/>
      </c>
      <c r="L203" s="187" t="str">
        <f>IF(ISBLANK('C3'!Z23),"",'C3'!Z23)</f>
        <v/>
      </c>
      <c r="M203" s="78" t="str">
        <f t="shared" si="2"/>
        <v>Check</v>
      </c>
      <c r="N203" s="79"/>
    </row>
    <row r="204" spans="1:14" hidden="1">
      <c r="A204" s="80" t="s">
        <v>2584</v>
      </c>
      <c r="B204" s="185" t="s">
        <v>848</v>
      </c>
      <c r="C204" s="186" t="s">
        <v>430</v>
      </c>
      <c r="D204" s="188" t="s">
        <v>184</v>
      </c>
      <c r="E204" s="186" t="s">
        <v>483</v>
      </c>
      <c r="F204" s="186" t="s">
        <v>429</v>
      </c>
      <c r="G204" s="188" t="s">
        <v>184</v>
      </c>
      <c r="H204" s="187">
        <f>IF(AND(ISBLANK('C7'!Y24),$I$204&lt;&gt;"Z"),"",'C7'!Y24)</f>
        <v>0</v>
      </c>
      <c r="I204" s="187" t="str">
        <f>IF(ISBLANK('C7'!Z24),"",'C7'!Z24)</f>
        <v/>
      </c>
      <c r="J204" s="81" t="s">
        <v>483</v>
      </c>
      <c r="K204" s="187" t="str">
        <f>IF(AND(ISBLANK('C3'!Y24),$L$204&lt;&gt;"Z"),"",'C3'!Y24)</f>
        <v/>
      </c>
      <c r="L204" s="187" t="str">
        <f>IF(ISBLANK('C3'!Z24),"",'C3'!Z24)</f>
        <v/>
      </c>
      <c r="M204" s="78" t="str">
        <f t="shared" si="2"/>
        <v>Check</v>
      </c>
      <c r="N204" s="79"/>
    </row>
    <row r="205" spans="1:14" hidden="1">
      <c r="A205" s="80" t="s">
        <v>2584</v>
      </c>
      <c r="B205" s="185" t="s">
        <v>849</v>
      </c>
      <c r="C205" s="186" t="s">
        <v>430</v>
      </c>
      <c r="D205" s="188" t="s">
        <v>185</v>
      </c>
      <c r="E205" s="186" t="s">
        <v>483</v>
      </c>
      <c r="F205" s="186" t="s">
        <v>429</v>
      </c>
      <c r="G205" s="188" t="s">
        <v>185</v>
      </c>
      <c r="H205" s="187">
        <f>IF(AND(ISBLANK('C7'!Y25),$I$205&lt;&gt;"Z"),"",'C7'!Y25)</f>
        <v>14709</v>
      </c>
      <c r="I205" s="187" t="str">
        <f>IF(ISBLANK('C7'!Z25),"",'C7'!Z25)</f>
        <v/>
      </c>
      <c r="J205" s="81" t="s">
        <v>483</v>
      </c>
      <c r="K205" s="187" t="str">
        <f>IF(AND(ISBLANK('C3'!Y25),$L$205&lt;&gt;"Z"),"",'C3'!Y25)</f>
        <v/>
      </c>
      <c r="L205" s="187" t="str">
        <f>IF(ISBLANK('C3'!Z25),"",'C3'!Z25)</f>
        <v/>
      </c>
      <c r="M205" s="78" t="str">
        <f t="shared" si="2"/>
        <v>Check</v>
      </c>
      <c r="N205" s="79"/>
    </row>
    <row r="206" spans="1:14" hidden="1">
      <c r="A206" s="80" t="s">
        <v>2584</v>
      </c>
      <c r="B206" s="185" t="s">
        <v>850</v>
      </c>
      <c r="C206" s="186" t="s">
        <v>430</v>
      </c>
      <c r="D206" s="188" t="s">
        <v>186</v>
      </c>
      <c r="E206" s="186" t="s">
        <v>483</v>
      </c>
      <c r="F206" s="186" t="s">
        <v>429</v>
      </c>
      <c r="G206" s="188" t="s">
        <v>186</v>
      </c>
      <c r="H206" s="187">
        <f>IF(AND(ISBLANK('C7'!Y26),$I$206&lt;&gt;"Z"),"",'C7'!Y26)</f>
        <v>6548</v>
      </c>
      <c r="I206" s="187" t="str">
        <f>IF(ISBLANK('C7'!Z26),"",'C7'!Z26)</f>
        <v/>
      </c>
      <c r="J206" s="81" t="s">
        <v>483</v>
      </c>
      <c r="K206" s="187" t="str">
        <f>IF(AND(ISBLANK('C3'!Y26),$L$206&lt;&gt;"Z"),"",'C3'!Y26)</f>
        <v/>
      </c>
      <c r="L206" s="187" t="str">
        <f>IF(ISBLANK('C3'!Z26),"",'C3'!Z26)</f>
        <v/>
      </c>
      <c r="M206" s="78" t="str">
        <f t="shared" si="2"/>
        <v>Check</v>
      </c>
      <c r="N206" s="79"/>
    </row>
    <row r="207" spans="1:14" hidden="1">
      <c r="A207" s="80" t="s">
        <v>2584</v>
      </c>
      <c r="B207" s="185" t="s">
        <v>851</v>
      </c>
      <c r="C207" s="186" t="s">
        <v>430</v>
      </c>
      <c r="D207" s="188" t="s">
        <v>187</v>
      </c>
      <c r="E207" s="186" t="s">
        <v>483</v>
      </c>
      <c r="F207" s="186" t="s">
        <v>429</v>
      </c>
      <c r="G207" s="188" t="s">
        <v>187</v>
      </c>
      <c r="H207" s="187">
        <f>IF(AND(ISBLANK('C7'!Y27),$I$207&lt;&gt;"Z"),"",'C7'!Y27)</f>
        <v>678</v>
      </c>
      <c r="I207" s="187" t="str">
        <f>IF(ISBLANK('C7'!Z27),"",'C7'!Z27)</f>
        <v/>
      </c>
      <c r="J207" s="81" t="s">
        <v>483</v>
      </c>
      <c r="K207" s="187" t="str">
        <f>IF(AND(ISBLANK('C3'!Y27),$L$207&lt;&gt;"Z"),"",'C3'!Y27)</f>
        <v/>
      </c>
      <c r="L207" s="187" t="str">
        <f>IF(ISBLANK('C3'!Z27),"",'C3'!Z27)</f>
        <v/>
      </c>
      <c r="M207" s="78" t="str">
        <f t="shared" si="2"/>
        <v>Check</v>
      </c>
      <c r="N207" s="79"/>
    </row>
    <row r="208" spans="1:14" hidden="1">
      <c r="A208" s="80" t="s">
        <v>2584</v>
      </c>
      <c r="B208" s="185" t="s">
        <v>852</v>
      </c>
      <c r="C208" s="186" t="s">
        <v>430</v>
      </c>
      <c r="D208" s="188" t="s">
        <v>188</v>
      </c>
      <c r="E208" s="186" t="s">
        <v>483</v>
      </c>
      <c r="F208" s="186" t="s">
        <v>429</v>
      </c>
      <c r="G208" s="188" t="s">
        <v>188</v>
      </c>
      <c r="H208" s="187">
        <f>IF(AND(ISBLANK('C7'!Y28),$I$208&lt;&gt;"Z"),"",'C7'!Y28)</f>
        <v>1641</v>
      </c>
      <c r="I208" s="187" t="str">
        <f>IF(ISBLANK('C7'!Z28),"",'C7'!Z28)</f>
        <v/>
      </c>
      <c r="J208" s="81" t="s">
        <v>483</v>
      </c>
      <c r="K208" s="187" t="str">
        <f>IF(AND(ISBLANK('C3'!Y28),$L$208&lt;&gt;"Z"),"",'C3'!Y28)</f>
        <v/>
      </c>
      <c r="L208" s="187" t="str">
        <f>IF(ISBLANK('C3'!Z28),"",'C3'!Z28)</f>
        <v/>
      </c>
      <c r="M208" s="78" t="str">
        <f t="shared" si="2"/>
        <v>Check</v>
      </c>
      <c r="N208" s="79"/>
    </row>
    <row r="209" spans="1:14" hidden="1">
      <c r="A209" s="80" t="s">
        <v>2584</v>
      </c>
      <c r="B209" s="185" t="s">
        <v>853</v>
      </c>
      <c r="C209" s="186" t="s">
        <v>430</v>
      </c>
      <c r="D209" s="188" t="s">
        <v>189</v>
      </c>
      <c r="E209" s="186" t="s">
        <v>483</v>
      </c>
      <c r="F209" s="186" t="s">
        <v>429</v>
      </c>
      <c r="G209" s="188" t="s">
        <v>189</v>
      </c>
      <c r="H209" s="187">
        <f>IF(AND(ISBLANK('C7'!Y29),$I$209&lt;&gt;"Z"),"",'C7'!Y29)</f>
        <v>8497</v>
      </c>
      <c r="I209" s="187" t="str">
        <f>IF(ISBLANK('C7'!Z29),"",'C7'!Z29)</f>
        <v/>
      </c>
      <c r="J209" s="81" t="s">
        <v>483</v>
      </c>
      <c r="K209" s="187" t="str">
        <f>IF(AND(ISBLANK('C3'!Y29),$L$209&lt;&gt;"Z"),"",'C3'!Y29)</f>
        <v/>
      </c>
      <c r="L209" s="187" t="str">
        <f>IF(ISBLANK('C3'!Z29),"",'C3'!Z29)</f>
        <v/>
      </c>
      <c r="M209" s="78" t="str">
        <f t="shared" si="2"/>
        <v>Check</v>
      </c>
      <c r="N209" s="79"/>
    </row>
    <row r="210" spans="1:14" hidden="1">
      <c r="A210" s="80" t="s">
        <v>2584</v>
      </c>
      <c r="B210" s="185" t="s">
        <v>854</v>
      </c>
      <c r="C210" s="186" t="s">
        <v>430</v>
      </c>
      <c r="D210" s="188" t="s">
        <v>190</v>
      </c>
      <c r="E210" s="186" t="s">
        <v>483</v>
      </c>
      <c r="F210" s="186" t="s">
        <v>429</v>
      </c>
      <c r="G210" s="188" t="s">
        <v>190</v>
      </c>
      <c r="H210" s="187">
        <f>IF(AND(ISBLANK('C7'!Y30),$I$210&lt;&gt;"Z"),"",'C7'!Y30)</f>
        <v>488</v>
      </c>
      <c r="I210" s="187" t="str">
        <f>IF(ISBLANK('C7'!Z30),"",'C7'!Z30)</f>
        <v/>
      </c>
      <c r="J210" s="81" t="s">
        <v>483</v>
      </c>
      <c r="K210" s="187" t="str">
        <f>IF(AND(ISBLANK('C3'!Y30),$L$210&lt;&gt;"Z"),"",'C3'!Y30)</f>
        <v/>
      </c>
      <c r="L210" s="187" t="str">
        <f>IF(ISBLANK('C3'!Z30),"",'C3'!Z30)</f>
        <v/>
      </c>
      <c r="M210" s="78" t="str">
        <f t="shared" si="2"/>
        <v>Check</v>
      </c>
      <c r="N210" s="79"/>
    </row>
    <row r="211" spans="1:14" hidden="1">
      <c r="A211" s="80" t="s">
        <v>2584</v>
      </c>
      <c r="B211" s="185" t="s">
        <v>855</v>
      </c>
      <c r="C211" s="186" t="s">
        <v>430</v>
      </c>
      <c r="D211" s="188" t="s">
        <v>191</v>
      </c>
      <c r="E211" s="186" t="s">
        <v>483</v>
      </c>
      <c r="F211" s="186" t="s">
        <v>429</v>
      </c>
      <c r="G211" s="188" t="s">
        <v>191</v>
      </c>
      <c r="H211" s="187">
        <f>IF(AND(ISBLANK('C7'!Y31),$I$211&lt;&gt;"Z"),"",'C7'!Y31)</f>
        <v>430</v>
      </c>
      <c r="I211" s="187" t="str">
        <f>IF(ISBLANK('C7'!Z31),"",'C7'!Z31)</f>
        <v/>
      </c>
      <c r="J211" s="81" t="s">
        <v>483</v>
      </c>
      <c r="K211" s="187" t="str">
        <f>IF(AND(ISBLANK('C3'!Y31),$L$211&lt;&gt;"Z"),"",'C3'!Y31)</f>
        <v/>
      </c>
      <c r="L211" s="187" t="str">
        <f>IF(ISBLANK('C3'!Z31),"",'C3'!Z31)</f>
        <v/>
      </c>
      <c r="M211" s="78" t="str">
        <f t="shared" si="2"/>
        <v>Check</v>
      </c>
      <c r="N211" s="79"/>
    </row>
    <row r="212" spans="1:14" hidden="1">
      <c r="A212" s="80" t="s">
        <v>2584</v>
      </c>
      <c r="B212" s="185" t="s">
        <v>856</v>
      </c>
      <c r="C212" s="186" t="s">
        <v>430</v>
      </c>
      <c r="D212" s="188" t="s">
        <v>192</v>
      </c>
      <c r="E212" s="186" t="s">
        <v>483</v>
      </c>
      <c r="F212" s="186" t="s">
        <v>429</v>
      </c>
      <c r="G212" s="188" t="s">
        <v>192</v>
      </c>
      <c r="H212" s="187">
        <f>IF(AND(ISBLANK('C7'!Y32),$I$212&lt;&gt;"Z"),"",'C7'!Y32)</f>
        <v>1380</v>
      </c>
      <c r="I212" s="187" t="str">
        <f>IF(ISBLANK('C7'!Z32),"",'C7'!Z32)</f>
        <v/>
      </c>
      <c r="J212" s="81" t="s">
        <v>483</v>
      </c>
      <c r="K212" s="187" t="str">
        <f>IF(AND(ISBLANK('C3'!Y32),$L$212&lt;&gt;"Z"),"",'C3'!Y32)</f>
        <v/>
      </c>
      <c r="L212" s="187" t="str">
        <f>IF(ISBLANK('C3'!Z32),"",'C3'!Z32)</f>
        <v/>
      </c>
      <c r="M212" s="78" t="str">
        <f t="shared" si="2"/>
        <v>Check</v>
      </c>
      <c r="N212" s="79"/>
    </row>
    <row r="213" spans="1:14" hidden="1">
      <c r="A213" s="80" t="s">
        <v>2584</v>
      </c>
      <c r="B213" s="185" t="s">
        <v>857</v>
      </c>
      <c r="C213" s="186" t="s">
        <v>430</v>
      </c>
      <c r="D213" s="188" t="s">
        <v>193</v>
      </c>
      <c r="E213" s="186" t="s">
        <v>483</v>
      </c>
      <c r="F213" s="186" t="s">
        <v>429</v>
      </c>
      <c r="G213" s="188" t="s">
        <v>193</v>
      </c>
      <c r="H213" s="187">
        <f>IF(AND(ISBLANK('C7'!Y33),$I$213&lt;&gt;"Z"),"",'C7'!Y33)</f>
        <v>230</v>
      </c>
      <c r="I213" s="187" t="str">
        <f>IF(ISBLANK('C7'!Z33),"",'C7'!Z33)</f>
        <v/>
      </c>
      <c r="J213" s="81" t="s">
        <v>483</v>
      </c>
      <c r="K213" s="187" t="str">
        <f>IF(AND(ISBLANK('C3'!Y33),$L$213&lt;&gt;"Z"),"",'C3'!Y33)</f>
        <v/>
      </c>
      <c r="L213" s="187" t="str">
        <f>IF(ISBLANK('C3'!Z33),"",'C3'!Z33)</f>
        <v/>
      </c>
      <c r="M213" s="78" t="str">
        <f t="shared" si="2"/>
        <v>Check</v>
      </c>
      <c r="N213" s="79"/>
    </row>
    <row r="214" spans="1:14" hidden="1">
      <c r="A214" s="80" t="s">
        <v>2584</v>
      </c>
      <c r="B214" s="185" t="s">
        <v>858</v>
      </c>
      <c r="C214" s="186" t="s">
        <v>430</v>
      </c>
      <c r="D214" s="188" t="s">
        <v>194</v>
      </c>
      <c r="E214" s="186" t="s">
        <v>483</v>
      </c>
      <c r="F214" s="186" t="s">
        <v>429</v>
      </c>
      <c r="G214" s="188" t="s">
        <v>194</v>
      </c>
      <c r="H214" s="187">
        <f>IF(AND(ISBLANK('C7'!Y34),$I$214&lt;&gt;"Z"),"",'C7'!Y34)</f>
        <v>4302</v>
      </c>
      <c r="I214" s="187" t="str">
        <f>IF(ISBLANK('C7'!Z34),"",'C7'!Z34)</f>
        <v/>
      </c>
      <c r="J214" s="81" t="s">
        <v>483</v>
      </c>
      <c r="K214" s="187" t="str">
        <f>IF(AND(ISBLANK('C3'!Y34),$L$214&lt;&gt;"Z"),"",'C3'!Y34)</f>
        <v/>
      </c>
      <c r="L214" s="187" t="str">
        <f>IF(ISBLANK('C3'!Z34),"",'C3'!Z34)</f>
        <v/>
      </c>
      <c r="M214" s="78" t="str">
        <f t="shared" si="2"/>
        <v>Check</v>
      </c>
      <c r="N214" s="79"/>
    </row>
    <row r="215" spans="1:14" hidden="1">
      <c r="A215" s="80" t="s">
        <v>2584</v>
      </c>
      <c r="B215" s="185" t="s">
        <v>859</v>
      </c>
      <c r="C215" s="186" t="s">
        <v>430</v>
      </c>
      <c r="D215" s="188" t="s">
        <v>608</v>
      </c>
      <c r="E215" s="186" t="s">
        <v>483</v>
      </c>
      <c r="F215" s="186" t="s">
        <v>429</v>
      </c>
      <c r="G215" s="188" t="s">
        <v>608</v>
      </c>
      <c r="H215" s="187">
        <f>IF(AND(ISBLANK('C7'!Y35),$I$215&lt;&gt;"Z"),"",'C7'!Y35)</f>
        <v>379</v>
      </c>
      <c r="I215" s="187" t="str">
        <f>IF(ISBLANK('C7'!Z35),"",'C7'!Z35)</f>
        <v/>
      </c>
      <c r="J215" s="81" t="s">
        <v>483</v>
      </c>
      <c r="K215" s="187" t="str">
        <f>IF(AND(ISBLANK('C3'!Y35),$L$215&lt;&gt;"Z"),"",'C3'!Y35)</f>
        <v/>
      </c>
      <c r="L215" s="187" t="str">
        <f>IF(ISBLANK('C3'!Z35),"",'C3'!Z35)</f>
        <v/>
      </c>
      <c r="M215" s="78" t="str">
        <f t="shared" si="2"/>
        <v>Check</v>
      </c>
      <c r="N215" s="79"/>
    </row>
    <row r="216" spans="1:14" hidden="1">
      <c r="A216" s="80" t="s">
        <v>2584</v>
      </c>
      <c r="B216" s="185" t="s">
        <v>860</v>
      </c>
      <c r="C216" s="186" t="s">
        <v>430</v>
      </c>
      <c r="D216" s="188" t="s">
        <v>611</v>
      </c>
      <c r="E216" s="186" t="s">
        <v>483</v>
      </c>
      <c r="F216" s="186" t="s">
        <v>429</v>
      </c>
      <c r="G216" s="188" t="s">
        <v>611</v>
      </c>
      <c r="H216" s="187">
        <f>IF(AND(ISBLANK('C7'!Y36),$I$216&lt;&gt;"Z"),"",'C7'!Y36)</f>
        <v>0</v>
      </c>
      <c r="I216" s="187" t="str">
        <f>IF(ISBLANK('C7'!Z36),"",'C7'!Z36)</f>
        <v/>
      </c>
      <c r="J216" s="81" t="s">
        <v>483</v>
      </c>
      <c r="K216" s="187" t="str">
        <f>IF(AND(ISBLANK('C3'!Y36),$L$216&lt;&gt;"Z"),"",'C3'!Y36)</f>
        <v/>
      </c>
      <c r="L216" s="187" t="str">
        <f>IF(ISBLANK('C3'!Z36),"",'C3'!Z36)</f>
        <v/>
      </c>
      <c r="M216" s="78" t="str">
        <f t="shared" si="2"/>
        <v>Check</v>
      </c>
      <c r="N216" s="79"/>
    </row>
    <row r="217" spans="1:14" hidden="1">
      <c r="A217" s="80" t="s">
        <v>2584</v>
      </c>
      <c r="B217" s="185" t="s">
        <v>861</v>
      </c>
      <c r="C217" s="186" t="s">
        <v>430</v>
      </c>
      <c r="D217" s="188" t="s">
        <v>504</v>
      </c>
      <c r="E217" s="186" t="s">
        <v>483</v>
      </c>
      <c r="F217" s="186" t="s">
        <v>429</v>
      </c>
      <c r="G217" s="188" t="s">
        <v>504</v>
      </c>
      <c r="H217" s="187">
        <f>IF(AND(ISBLANK('C7'!Y37),$I$217&lt;&gt;"Z"),"",'C7'!Y37)</f>
        <v>24573</v>
      </c>
      <c r="I217" s="187" t="str">
        <f>IF(ISBLANK('C7'!Z37),"",'C7'!Z37)</f>
        <v/>
      </c>
      <c r="J217" s="81" t="s">
        <v>483</v>
      </c>
      <c r="K217" s="187" t="str">
        <f>IF(AND(ISBLANK('C3'!Y37),$L$217&lt;&gt;"Z"),"",'C3'!Y37)</f>
        <v/>
      </c>
      <c r="L217" s="187" t="str">
        <f>IF(ISBLANK('C3'!Z37),"",'C3'!Z37)</f>
        <v/>
      </c>
      <c r="M217" s="78" t="str">
        <f t="shared" si="2"/>
        <v>Check</v>
      </c>
      <c r="N217" s="79"/>
    </row>
    <row r="218" spans="1:14" hidden="1">
      <c r="A218" s="80" t="s">
        <v>2584</v>
      </c>
      <c r="B218" s="185" t="s">
        <v>862</v>
      </c>
      <c r="C218" s="186" t="s">
        <v>430</v>
      </c>
      <c r="D218" s="188" t="s">
        <v>615</v>
      </c>
      <c r="E218" s="186" t="s">
        <v>483</v>
      </c>
      <c r="F218" s="186" t="s">
        <v>429</v>
      </c>
      <c r="G218" s="188" t="s">
        <v>615</v>
      </c>
      <c r="H218" s="187">
        <f>IF(AND(ISBLANK('C7'!Y38),$I$218&lt;&gt;"Z"),"",'C7'!Y38)</f>
        <v>9147</v>
      </c>
      <c r="I218" s="187" t="str">
        <f>IF(ISBLANK('C7'!Z38),"",'C7'!Z38)</f>
        <v/>
      </c>
      <c r="J218" s="81" t="s">
        <v>483</v>
      </c>
      <c r="K218" s="187" t="str">
        <f>IF(AND(ISBLANK('C3'!Y38),$L$218&lt;&gt;"Z"),"",'C3'!Y38)</f>
        <v/>
      </c>
      <c r="L218" s="187" t="str">
        <f>IF(ISBLANK('C3'!Z38),"",'C3'!Z38)</f>
        <v/>
      </c>
      <c r="M218" s="78" t="str">
        <f t="shared" si="2"/>
        <v>Check</v>
      </c>
      <c r="N218" s="79"/>
    </row>
    <row r="219" spans="1:14" hidden="1">
      <c r="A219" s="80" t="s">
        <v>2584</v>
      </c>
      <c r="B219" s="185" t="s">
        <v>863</v>
      </c>
      <c r="C219" s="186" t="s">
        <v>430</v>
      </c>
      <c r="D219" s="188" t="s">
        <v>618</v>
      </c>
      <c r="E219" s="186" t="s">
        <v>483</v>
      </c>
      <c r="F219" s="186" t="s">
        <v>429</v>
      </c>
      <c r="G219" s="188" t="s">
        <v>618</v>
      </c>
      <c r="H219" s="187">
        <f>IF(AND(ISBLANK('C7'!Y39),$I$219&lt;&gt;"Z"),"",'C7'!Y39)</f>
        <v>1185</v>
      </c>
      <c r="I219" s="187" t="str">
        <f>IF(ISBLANK('C7'!Z39),"",'C7'!Z39)</f>
        <v/>
      </c>
      <c r="J219" s="81" t="s">
        <v>483</v>
      </c>
      <c r="K219" s="187" t="str">
        <f>IF(AND(ISBLANK('C3'!Y39),$L$219&lt;&gt;"Z"),"",'C3'!Y39)</f>
        <v/>
      </c>
      <c r="L219" s="187" t="str">
        <f>IF(ISBLANK('C3'!Z39),"",'C3'!Z39)</f>
        <v/>
      </c>
      <c r="M219" s="78" t="str">
        <f t="shared" si="2"/>
        <v>Check</v>
      </c>
      <c r="N219" s="79"/>
    </row>
    <row r="220" spans="1:14" hidden="1">
      <c r="A220" s="80" t="s">
        <v>2584</v>
      </c>
      <c r="B220" s="185" t="s">
        <v>864</v>
      </c>
      <c r="C220" s="186" t="s">
        <v>430</v>
      </c>
      <c r="D220" s="188" t="s">
        <v>621</v>
      </c>
      <c r="E220" s="186" t="s">
        <v>483</v>
      </c>
      <c r="F220" s="186" t="s">
        <v>429</v>
      </c>
      <c r="G220" s="188" t="s">
        <v>621</v>
      </c>
      <c r="H220" s="187">
        <f>IF(AND(ISBLANK('C7'!Y40),$I$220&lt;&gt;"Z"),"",'C7'!Y40)</f>
        <v>2342</v>
      </c>
      <c r="I220" s="187" t="str">
        <f>IF(ISBLANK('C7'!Z40),"",'C7'!Z40)</f>
        <v/>
      </c>
      <c r="J220" s="81" t="s">
        <v>483</v>
      </c>
      <c r="K220" s="187" t="str">
        <f>IF(AND(ISBLANK('C3'!Y40),$L$220&lt;&gt;"Z"),"",'C3'!Y40)</f>
        <v/>
      </c>
      <c r="L220" s="187" t="str">
        <f>IF(ISBLANK('C3'!Z40),"",'C3'!Z40)</f>
        <v/>
      </c>
      <c r="M220" s="78" t="str">
        <f t="shared" si="2"/>
        <v>Check</v>
      </c>
      <c r="N220" s="79"/>
    </row>
    <row r="221" spans="1:14" hidden="1">
      <c r="A221" s="80" t="s">
        <v>2584</v>
      </c>
      <c r="B221" s="185" t="s">
        <v>865</v>
      </c>
      <c r="C221" s="186" t="s">
        <v>430</v>
      </c>
      <c r="D221" s="188" t="s">
        <v>624</v>
      </c>
      <c r="E221" s="186" t="s">
        <v>483</v>
      </c>
      <c r="F221" s="186" t="s">
        <v>429</v>
      </c>
      <c r="G221" s="188" t="s">
        <v>624</v>
      </c>
      <c r="H221" s="187">
        <f>IF(AND(ISBLANK('C7'!Y41),$I$221&lt;&gt;"Z"),"",'C7'!Y41)</f>
        <v>13374</v>
      </c>
      <c r="I221" s="187" t="str">
        <f>IF(ISBLANK('C7'!Z41),"",'C7'!Z41)</f>
        <v/>
      </c>
      <c r="J221" s="81" t="s">
        <v>483</v>
      </c>
      <c r="K221" s="187" t="str">
        <f>IF(AND(ISBLANK('C3'!Y41),$L$221&lt;&gt;"Z"),"",'C3'!Y41)</f>
        <v/>
      </c>
      <c r="L221" s="187" t="str">
        <f>IF(ISBLANK('C3'!Z41),"",'C3'!Z41)</f>
        <v/>
      </c>
      <c r="M221" s="78" t="str">
        <f t="shared" ref="M221:M284" si="3">IF(OR(AND(I221="M",AND(L221&lt;&gt;"M",L221&lt;&gt;"X")),AND(I221="X",AND(L221&lt;&gt;"M",L221&lt;&gt;"X",L221&lt;&gt;"W",NOT(AND(AND(ISNUMBER(K221),K221&gt;0),L221="")))),AND(H221=0,ISNUMBER(H221),I221="",L221="Z"),AND(K221="",L221="",AND(OR(ISNUMBER(H221),I221="Z"),OR(AND(H221=0,I221=""),H221=0,H221=""))),AND(OR(L221="",L221="Z"),OR(AND(I221="",H221&lt;&gt;""),I221="W"),OR(NOT(ISNUMBER(K221)),AND(ISNUMBER(H221),K221&lt;H221))),AND(OR(I221="",I221="W"),OR(L221="",L221="W"),AND(ISNUMBER(H221),K221&lt;H221))),"Check","OK")</f>
        <v>Check</v>
      </c>
      <c r="N221" s="79"/>
    </row>
    <row r="222" spans="1:14" hidden="1">
      <c r="A222" s="80" t="s">
        <v>2584</v>
      </c>
      <c r="B222" s="185" t="s">
        <v>866</v>
      </c>
      <c r="C222" s="186" t="s">
        <v>430</v>
      </c>
      <c r="D222" s="188" t="s">
        <v>627</v>
      </c>
      <c r="E222" s="186" t="s">
        <v>483</v>
      </c>
      <c r="F222" s="186" t="s">
        <v>429</v>
      </c>
      <c r="G222" s="188" t="s">
        <v>627</v>
      </c>
      <c r="H222" s="187">
        <f>IF(AND(ISBLANK('C7'!Y42),$I$222&lt;&gt;"Z"),"",'C7'!Y42)</f>
        <v>825</v>
      </c>
      <c r="I222" s="187" t="str">
        <f>IF(ISBLANK('C7'!Z42),"",'C7'!Z42)</f>
        <v/>
      </c>
      <c r="J222" s="81" t="s">
        <v>483</v>
      </c>
      <c r="K222" s="187" t="str">
        <f>IF(AND(ISBLANK('C3'!Y42),$L$222&lt;&gt;"Z"),"",'C3'!Y42)</f>
        <v/>
      </c>
      <c r="L222" s="187" t="str">
        <f>IF(ISBLANK('C3'!Z42),"",'C3'!Z42)</f>
        <v/>
      </c>
      <c r="M222" s="78" t="str">
        <f t="shared" si="3"/>
        <v>Check</v>
      </c>
      <c r="N222" s="79"/>
    </row>
    <row r="223" spans="1:14" hidden="1">
      <c r="A223" s="80" t="s">
        <v>2584</v>
      </c>
      <c r="B223" s="185" t="s">
        <v>867</v>
      </c>
      <c r="C223" s="186" t="s">
        <v>430</v>
      </c>
      <c r="D223" s="188" t="s">
        <v>868</v>
      </c>
      <c r="E223" s="186" t="s">
        <v>483</v>
      </c>
      <c r="F223" s="186" t="s">
        <v>429</v>
      </c>
      <c r="G223" s="188" t="s">
        <v>868</v>
      </c>
      <c r="H223" s="187">
        <f>IF(AND(ISBLANK('C7'!Y43),$I$223&lt;&gt;"Z"),"",'C7'!Y43)</f>
        <v>2087</v>
      </c>
      <c r="I223" s="187" t="str">
        <f>IF(ISBLANK('C7'!Z43),"",'C7'!Z43)</f>
        <v/>
      </c>
      <c r="J223" s="81" t="s">
        <v>483</v>
      </c>
      <c r="K223" s="187" t="str">
        <f>IF(AND(ISBLANK('C3'!Y43),$L$223&lt;&gt;"Z"),"",'C3'!Y43)</f>
        <v/>
      </c>
      <c r="L223" s="187" t="str">
        <f>IF(ISBLANK('C3'!Z43),"",'C3'!Z43)</f>
        <v/>
      </c>
      <c r="M223" s="78" t="str">
        <f t="shared" si="3"/>
        <v>Check</v>
      </c>
      <c r="N223" s="79"/>
    </row>
    <row r="224" spans="1:14" hidden="1">
      <c r="A224" s="80" t="s">
        <v>2584</v>
      </c>
      <c r="B224" s="185" t="s">
        <v>869</v>
      </c>
      <c r="C224" s="186" t="s">
        <v>430</v>
      </c>
      <c r="D224" s="188" t="s">
        <v>629</v>
      </c>
      <c r="E224" s="186" t="s">
        <v>483</v>
      </c>
      <c r="F224" s="186" t="s">
        <v>429</v>
      </c>
      <c r="G224" s="188" t="s">
        <v>629</v>
      </c>
      <c r="H224" s="187">
        <f>IF(AND(ISBLANK('C7'!Y44),$I$224&lt;&gt;"Z"),"",'C7'!Y44)</f>
        <v>3705</v>
      </c>
      <c r="I224" s="187" t="str">
        <f>IF(ISBLANK('C7'!Z44),"",'C7'!Z44)</f>
        <v/>
      </c>
      <c r="J224" s="81" t="s">
        <v>483</v>
      </c>
      <c r="K224" s="187" t="str">
        <f>IF(AND(ISBLANK('C3'!Y44),$L$224&lt;&gt;"Z"),"",'C3'!Y44)</f>
        <v/>
      </c>
      <c r="L224" s="187" t="str">
        <f>IF(ISBLANK('C3'!Z44),"",'C3'!Z44)</f>
        <v/>
      </c>
      <c r="M224" s="78" t="str">
        <f t="shared" si="3"/>
        <v>Check</v>
      </c>
      <c r="N224" s="79"/>
    </row>
    <row r="225" spans="1:14" hidden="1">
      <c r="A225" s="80" t="s">
        <v>2584</v>
      </c>
      <c r="B225" s="185" t="s">
        <v>870</v>
      </c>
      <c r="C225" s="186" t="s">
        <v>430</v>
      </c>
      <c r="D225" s="188" t="s">
        <v>632</v>
      </c>
      <c r="E225" s="186" t="s">
        <v>483</v>
      </c>
      <c r="F225" s="186" t="s">
        <v>429</v>
      </c>
      <c r="G225" s="188" t="s">
        <v>632</v>
      </c>
      <c r="H225" s="187">
        <f>IF(AND(ISBLANK('C7'!Y45),$I$225&lt;&gt;"Z"),"",'C7'!Y45)</f>
        <v>507</v>
      </c>
      <c r="I225" s="187" t="str">
        <f>IF(ISBLANK('C7'!Z45),"",'C7'!Z45)</f>
        <v/>
      </c>
      <c r="J225" s="81" t="s">
        <v>483</v>
      </c>
      <c r="K225" s="187" t="str">
        <f>IF(AND(ISBLANK('C3'!Y45),$L$225&lt;&gt;"Z"),"",'C3'!Y45)</f>
        <v/>
      </c>
      <c r="L225" s="187" t="str">
        <f>IF(ISBLANK('C3'!Z45),"",'C3'!Z45)</f>
        <v/>
      </c>
      <c r="M225" s="78" t="str">
        <f t="shared" si="3"/>
        <v>Check</v>
      </c>
      <c r="N225" s="79"/>
    </row>
    <row r="226" spans="1:14" hidden="1">
      <c r="A226" s="80" t="s">
        <v>2584</v>
      </c>
      <c r="B226" s="185" t="s">
        <v>871</v>
      </c>
      <c r="C226" s="186" t="s">
        <v>430</v>
      </c>
      <c r="D226" s="188" t="s">
        <v>635</v>
      </c>
      <c r="E226" s="186" t="s">
        <v>483</v>
      </c>
      <c r="F226" s="186" t="s">
        <v>429</v>
      </c>
      <c r="G226" s="188" t="s">
        <v>635</v>
      </c>
      <c r="H226" s="187">
        <f>IF(AND(ISBLANK('C7'!Y46),$I$226&lt;&gt;"Z"),"",'C7'!Y46)</f>
        <v>5505</v>
      </c>
      <c r="I226" s="187" t="str">
        <f>IF(ISBLANK('C7'!Z46),"",'C7'!Z46)</f>
        <v/>
      </c>
      <c r="J226" s="81" t="s">
        <v>483</v>
      </c>
      <c r="K226" s="187" t="str">
        <f>IF(AND(ISBLANK('C3'!Y46),$L$226&lt;&gt;"Z"),"",'C3'!Y46)</f>
        <v/>
      </c>
      <c r="L226" s="187" t="str">
        <f>IF(ISBLANK('C3'!Z46),"",'C3'!Z46)</f>
        <v/>
      </c>
      <c r="M226" s="78" t="str">
        <f t="shared" si="3"/>
        <v>Check</v>
      </c>
      <c r="N226" s="79"/>
    </row>
    <row r="227" spans="1:14" hidden="1">
      <c r="A227" s="80" t="s">
        <v>2584</v>
      </c>
      <c r="B227" s="185" t="s">
        <v>872</v>
      </c>
      <c r="C227" s="186" t="s">
        <v>430</v>
      </c>
      <c r="D227" s="188" t="s">
        <v>638</v>
      </c>
      <c r="E227" s="186" t="s">
        <v>483</v>
      </c>
      <c r="F227" s="186" t="s">
        <v>429</v>
      </c>
      <c r="G227" s="188" t="s">
        <v>638</v>
      </c>
      <c r="H227" s="187">
        <f>IF(AND(ISBLANK('C7'!Y47),$I$227&lt;&gt;"Z"),"",'C7'!Y47)</f>
        <v>605</v>
      </c>
      <c r="I227" s="187" t="str">
        <f>IF(ISBLANK('C7'!Z47),"",'C7'!Z47)</f>
        <v/>
      </c>
      <c r="J227" s="81" t="s">
        <v>483</v>
      </c>
      <c r="K227" s="187" t="str">
        <f>IF(AND(ISBLANK('C3'!Y47),$L$227&lt;&gt;"Z"),"",'C3'!Y47)</f>
        <v/>
      </c>
      <c r="L227" s="187" t="str">
        <f>IF(ISBLANK('C3'!Z47),"",'C3'!Z47)</f>
        <v/>
      </c>
      <c r="M227" s="78" t="str">
        <f t="shared" si="3"/>
        <v>Check</v>
      </c>
      <c r="N227" s="79"/>
    </row>
    <row r="228" spans="1:14" hidden="1">
      <c r="A228" s="80" t="s">
        <v>2584</v>
      </c>
      <c r="B228" s="185" t="s">
        <v>873</v>
      </c>
      <c r="C228" s="186" t="s">
        <v>430</v>
      </c>
      <c r="D228" s="188" t="s">
        <v>641</v>
      </c>
      <c r="E228" s="186" t="s">
        <v>483</v>
      </c>
      <c r="F228" s="186" t="s">
        <v>429</v>
      </c>
      <c r="G228" s="188" t="s">
        <v>641</v>
      </c>
      <c r="H228" s="187">
        <f>IF(AND(ISBLANK('C7'!Y48),$I$228&lt;&gt;"Z"),"",'C7'!Y48)</f>
        <v>0</v>
      </c>
      <c r="I228" s="187" t="str">
        <f>IF(ISBLANK('C7'!Z48),"",'C7'!Z48)</f>
        <v/>
      </c>
      <c r="J228" s="81" t="s">
        <v>483</v>
      </c>
      <c r="K228" s="187" t="str">
        <f>IF(AND(ISBLANK('C3'!Y48),$L$228&lt;&gt;"Z"),"",'C3'!Y48)</f>
        <v/>
      </c>
      <c r="L228" s="187" t="str">
        <f>IF(ISBLANK('C3'!Z48),"",'C3'!Z48)</f>
        <v/>
      </c>
      <c r="M228" s="78" t="str">
        <f t="shared" si="3"/>
        <v>Check</v>
      </c>
      <c r="N228" s="79"/>
    </row>
    <row r="229" spans="1:14" hidden="1">
      <c r="A229" s="80" t="s">
        <v>2584</v>
      </c>
      <c r="B229" s="185" t="s">
        <v>874</v>
      </c>
      <c r="C229" s="186" t="s">
        <v>430</v>
      </c>
      <c r="D229" s="188" t="s">
        <v>494</v>
      </c>
      <c r="E229" s="186" t="s">
        <v>483</v>
      </c>
      <c r="F229" s="186" t="s">
        <v>429</v>
      </c>
      <c r="G229" s="188" t="s">
        <v>494</v>
      </c>
      <c r="H229" s="187">
        <f>IF(AND(ISBLANK('C7'!Y49),$I$229&lt;&gt;"Z"),"",'C7'!Y49)</f>
        <v>39282</v>
      </c>
      <c r="I229" s="187" t="str">
        <f>IF(ISBLANK('C7'!Z49),"",'C7'!Z49)</f>
        <v/>
      </c>
      <c r="J229" s="81" t="s">
        <v>483</v>
      </c>
      <c r="K229" s="187" t="str">
        <f>IF(AND(ISBLANK('C3'!Y49),$L$229&lt;&gt;"Z"),"",'C3'!Y49)</f>
        <v/>
      </c>
      <c r="L229" s="187" t="str">
        <f>IF(ISBLANK('C3'!Z49),"",'C3'!Z49)</f>
        <v/>
      </c>
      <c r="M229" s="78" t="str">
        <f t="shared" si="3"/>
        <v>Check</v>
      </c>
      <c r="N229" s="79"/>
    </row>
    <row r="230" spans="1:14" hidden="1">
      <c r="A230" s="80" t="s">
        <v>2584</v>
      </c>
      <c r="B230" s="185" t="s">
        <v>875</v>
      </c>
      <c r="C230" s="186" t="s">
        <v>430</v>
      </c>
      <c r="D230" s="188" t="s">
        <v>530</v>
      </c>
      <c r="E230" s="186" t="s">
        <v>483</v>
      </c>
      <c r="F230" s="186" t="s">
        <v>429</v>
      </c>
      <c r="G230" s="188" t="s">
        <v>518</v>
      </c>
      <c r="H230" s="187">
        <f>IF(AND(ISBLANK('C7'!AE14),$I$230&lt;&gt;"Z"),"",'C7'!AE14)</f>
        <v>380</v>
      </c>
      <c r="I230" s="187" t="str">
        <f>IF(ISBLANK('C7'!AF14),"",'C7'!AF14)</f>
        <v/>
      </c>
      <c r="J230" s="81" t="s">
        <v>483</v>
      </c>
      <c r="K230" s="187" t="str">
        <f>IF(AND(ISBLANK('C3'!AB14),$L$230&lt;&gt;"Z"),"",'C3'!AB14)</f>
        <v/>
      </c>
      <c r="L230" s="187" t="str">
        <f>IF(ISBLANK('C3'!AC14),"",'C3'!AC14)</f>
        <v/>
      </c>
      <c r="M230" s="78" t="str">
        <f t="shared" si="3"/>
        <v>Check</v>
      </c>
      <c r="N230" s="79"/>
    </row>
    <row r="231" spans="1:14" hidden="1">
      <c r="A231" s="80" t="s">
        <v>2584</v>
      </c>
      <c r="B231" s="185" t="s">
        <v>876</v>
      </c>
      <c r="C231" s="186" t="s">
        <v>430</v>
      </c>
      <c r="D231" s="188" t="s">
        <v>532</v>
      </c>
      <c r="E231" s="186" t="s">
        <v>483</v>
      </c>
      <c r="F231" s="186" t="s">
        <v>429</v>
      </c>
      <c r="G231" s="188" t="s">
        <v>520</v>
      </c>
      <c r="H231" s="187">
        <f>IF(AND(ISBLANK('C7'!AE15),$I$231&lt;&gt;"Z"),"",'C7'!AE15)</f>
        <v>27</v>
      </c>
      <c r="I231" s="187" t="str">
        <f>IF(ISBLANK('C7'!AF15),"",'C7'!AF15)</f>
        <v/>
      </c>
      <c r="J231" s="81" t="s">
        <v>483</v>
      </c>
      <c r="K231" s="187" t="str">
        <f>IF(AND(ISBLANK('C3'!AB15),$L$231&lt;&gt;"Z"),"",'C3'!AB15)</f>
        <v/>
      </c>
      <c r="L231" s="187" t="str">
        <f>IF(ISBLANK('C3'!AC15),"",'C3'!AC15)</f>
        <v/>
      </c>
      <c r="M231" s="78" t="str">
        <f t="shared" si="3"/>
        <v>Check</v>
      </c>
      <c r="N231" s="79"/>
    </row>
    <row r="232" spans="1:14" hidden="1">
      <c r="A232" s="80" t="s">
        <v>2584</v>
      </c>
      <c r="B232" s="185" t="s">
        <v>877</v>
      </c>
      <c r="C232" s="186" t="s">
        <v>430</v>
      </c>
      <c r="D232" s="188" t="s">
        <v>534</v>
      </c>
      <c r="E232" s="186" t="s">
        <v>483</v>
      </c>
      <c r="F232" s="186" t="s">
        <v>429</v>
      </c>
      <c r="G232" s="188" t="s">
        <v>521</v>
      </c>
      <c r="H232" s="187">
        <f>IF(AND(ISBLANK('C7'!AE16),$I$232&lt;&gt;"Z"),"",'C7'!AE16)</f>
        <v>62</v>
      </c>
      <c r="I232" s="187" t="str">
        <f>IF(ISBLANK('C7'!AF16),"",'C7'!AF16)</f>
        <v/>
      </c>
      <c r="J232" s="81" t="s">
        <v>483</v>
      </c>
      <c r="K232" s="187" t="str">
        <f>IF(AND(ISBLANK('C3'!AB16),$L$232&lt;&gt;"Z"),"",'C3'!AB16)</f>
        <v/>
      </c>
      <c r="L232" s="187" t="str">
        <f>IF(ISBLANK('C3'!AC16),"",'C3'!AC16)</f>
        <v/>
      </c>
      <c r="M232" s="78" t="str">
        <f t="shared" si="3"/>
        <v>Check</v>
      </c>
      <c r="N232" s="79"/>
    </row>
    <row r="233" spans="1:14" hidden="1">
      <c r="A233" s="80" t="s">
        <v>2584</v>
      </c>
      <c r="B233" s="185" t="s">
        <v>878</v>
      </c>
      <c r="C233" s="186" t="s">
        <v>430</v>
      </c>
      <c r="D233" s="188" t="s">
        <v>536</v>
      </c>
      <c r="E233" s="186" t="s">
        <v>483</v>
      </c>
      <c r="F233" s="186" t="s">
        <v>429</v>
      </c>
      <c r="G233" s="188" t="s">
        <v>522</v>
      </c>
      <c r="H233" s="187">
        <f>IF(AND(ISBLANK('C7'!AE17),$I$233&lt;&gt;"Z"),"",'C7'!AE17)</f>
        <v>1003</v>
      </c>
      <c r="I233" s="187" t="str">
        <f>IF(ISBLANK('C7'!AF17),"",'C7'!AF17)</f>
        <v/>
      </c>
      <c r="J233" s="81" t="s">
        <v>483</v>
      </c>
      <c r="K233" s="187" t="str">
        <f>IF(AND(ISBLANK('C3'!AB17),$L$233&lt;&gt;"Z"),"",'C3'!AB17)</f>
        <v/>
      </c>
      <c r="L233" s="187" t="str">
        <f>IF(ISBLANK('C3'!AC17),"",'C3'!AC17)</f>
        <v/>
      </c>
      <c r="M233" s="78" t="str">
        <f t="shared" si="3"/>
        <v>Check</v>
      </c>
      <c r="N233" s="79"/>
    </row>
    <row r="234" spans="1:14" hidden="1">
      <c r="A234" s="80" t="s">
        <v>2584</v>
      </c>
      <c r="B234" s="185" t="s">
        <v>879</v>
      </c>
      <c r="C234" s="186" t="s">
        <v>430</v>
      </c>
      <c r="D234" s="188" t="s">
        <v>538</v>
      </c>
      <c r="E234" s="186" t="s">
        <v>483</v>
      </c>
      <c r="F234" s="186" t="s">
        <v>429</v>
      </c>
      <c r="G234" s="188" t="s">
        <v>523</v>
      </c>
      <c r="H234" s="187">
        <f>IF(AND(ISBLANK('C7'!AE18),$I$234&lt;&gt;"Z"),"",'C7'!AE18)</f>
        <v>64</v>
      </c>
      <c r="I234" s="187" t="str">
        <f>IF(ISBLANK('C7'!AF18),"",'C7'!AF18)</f>
        <v/>
      </c>
      <c r="J234" s="81" t="s">
        <v>483</v>
      </c>
      <c r="K234" s="187" t="str">
        <f>IF(AND(ISBLANK('C3'!AB18),$L$234&lt;&gt;"Z"),"",'C3'!AB18)</f>
        <v/>
      </c>
      <c r="L234" s="187" t="str">
        <f>IF(ISBLANK('C3'!AC18),"",'C3'!AC18)</f>
        <v/>
      </c>
      <c r="M234" s="78" t="str">
        <f t="shared" si="3"/>
        <v>Check</v>
      </c>
      <c r="N234" s="79"/>
    </row>
    <row r="235" spans="1:14" hidden="1">
      <c r="A235" s="80" t="s">
        <v>2584</v>
      </c>
      <c r="B235" s="185" t="s">
        <v>880</v>
      </c>
      <c r="C235" s="186" t="s">
        <v>430</v>
      </c>
      <c r="D235" s="188" t="s">
        <v>540</v>
      </c>
      <c r="E235" s="186" t="s">
        <v>483</v>
      </c>
      <c r="F235" s="186" t="s">
        <v>429</v>
      </c>
      <c r="G235" s="188" t="s">
        <v>524</v>
      </c>
      <c r="H235" s="187">
        <f>IF(AND(ISBLANK('C7'!AE19),$I$235&lt;&gt;"Z"),"",'C7'!AE19)</f>
        <v>95</v>
      </c>
      <c r="I235" s="187" t="str">
        <f>IF(ISBLANK('C7'!AF19),"",'C7'!AF19)</f>
        <v/>
      </c>
      <c r="J235" s="81" t="s">
        <v>483</v>
      </c>
      <c r="K235" s="187" t="str">
        <f>IF(AND(ISBLANK('C3'!AB19),$L$235&lt;&gt;"Z"),"",'C3'!AB19)</f>
        <v/>
      </c>
      <c r="L235" s="187" t="str">
        <f>IF(ISBLANK('C3'!AC19),"",'C3'!AC19)</f>
        <v/>
      </c>
      <c r="M235" s="78" t="str">
        <f t="shared" si="3"/>
        <v>Check</v>
      </c>
      <c r="N235" s="79"/>
    </row>
    <row r="236" spans="1:14" hidden="1">
      <c r="A236" s="80" t="s">
        <v>2584</v>
      </c>
      <c r="B236" s="185" t="s">
        <v>881</v>
      </c>
      <c r="C236" s="186" t="s">
        <v>430</v>
      </c>
      <c r="D236" s="188" t="s">
        <v>514</v>
      </c>
      <c r="E236" s="186" t="s">
        <v>483</v>
      </c>
      <c r="F236" s="186" t="s">
        <v>429</v>
      </c>
      <c r="G236" s="188" t="s">
        <v>525</v>
      </c>
      <c r="H236" s="187">
        <f>IF(AND(ISBLANK('C7'!AE20),$I$236&lt;&gt;"Z"),"",'C7'!AE20)</f>
        <v>49</v>
      </c>
      <c r="I236" s="187" t="str">
        <f>IF(ISBLANK('C7'!AF20),"",'C7'!AF20)</f>
        <v/>
      </c>
      <c r="J236" s="81" t="s">
        <v>483</v>
      </c>
      <c r="K236" s="187" t="str">
        <f>IF(AND(ISBLANK('C3'!AB20),$L$236&lt;&gt;"Z"),"",'C3'!AB20)</f>
        <v/>
      </c>
      <c r="L236" s="187" t="str">
        <f>IF(ISBLANK('C3'!AC20),"",'C3'!AC20)</f>
        <v/>
      </c>
      <c r="M236" s="78" t="str">
        <f t="shared" si="3"/>
        <v>Check</v>
      </c>
      <c r="N236" s="79"/>
    </row>
    <row r="237" spans="1:14" hidden="1">
      <c r="A237" s="80" t="s">
        <v>2584</v>
      </c>
      <c r="B237" s="185" t="s">
        <v>882</v>
      </c>
      <c r="C237" s="186" t="s">
        <v>430</v>
      </c>
      <c r="D237" s="188" t="s">
        <v>505</v>
      </c>
      <c r="E237" s="186" t="s">
        <v>483</v>
      </c>
      <c r="F237" s="186" t="s">
        <v>429</v>
      </c>
      <c r="G237" s="188" t="s">
        <v>526</v>
      </c>
      <c r="H237" s="187">
        <f>IF(AND(ISBLANK('C7'!AE21),$I$237&lt;&gt;"Z"),"",'C7'!AE21)</f>
        <v>13</v>
      </c>
      <c r="I237" s="187" t="str">
        <f>IF(ISBLANK('C7'!AF21),"",'C7'!AF21)</f>
        <v/>
      </c>
      <c r="J237" s="81" t="s">
        <v>483</v>
      </c>
      <c r="K237" s="187" t="str">
        <f>IF(AND(ISBLANK('C3'!AB21),$L$237&lt;&gt;"Z"),"",'C3'!AB21)</f>
        <v/>
      </c>
      <c r="L237" s="187" t="str">
        <f>IF(ISBLANK('C3'!AC21),"",'C3'!AC21)</f>
        <v/>
      </c>
      <c r="M237" s="78" t="str">
        <f t="shared" si="3"/>
        <v>Check</v>
      </c>
      <c r="N237" s="79"/>
    </row>
    <row r="238" spans="1:14" hidden="1">
      <c r="A238" s="80" t="s">
        <v>2584</v>
      </c>
      <c r="B238" s="185" t="s">
        <v>883</v>
      </c>
      <c r="C238" s="186" t="s">
        <v>430</v>
      </c>
      <c r="D238" s="188" t="s">
        <v>495</v>
      </c>
      <c r="E238" s="186" t="s">
        <v>483</v>
      </c>
      <c r="F238" s="186" t="s">
        <v>429</v>
      </c>
      <c r="G238" s="188" t="s">
        <v>527</v>
      </c>
      <c r="H238" s="187">
        <f>IF(AND(ISBLANK('C7'!AE22),$I$238&lt;&gt;"Z"),"",'C7'!AE22)</f>
        <v>175</v>
      </c>
      <c r="I238" s="187" t="str">
        <f>IF(ISBLANK('C7'!AF22),"",'C7'!AF22)</f>
        <v/>
      </c>
      <c r="J238" s="81" t="s">
        <v>483</v>
      </c>
      <c r="K238" s="187" t="str">
        <f>IF(AND(ISBLANK('C3'!AB22),$L$238&lt;&gt;"Z"),"",'C3'!AB22)</f>
        <v/>
      </c>
      <c r="L238" s="187" t="str">
        <f>IF(ISBLANK('C3'!AC22),"",'C3'!AC22)</f>
        <v/>
      </c>
      <c r="M238" s="78" t="str">
        <f t="shared" si="3"/>
        <v>Check</v>
      </c>
      <c r="N238" s="79"/>
    </row>
    <row r="239" spans="1:14" hidden="1">
      <c r="A239" s="80" t="s">
        <v>2584</v>
      </c>
      <c r="B239" s="185" t="s">
        <v>884</v>
      </c>
      <c r="C239" s="186" t="s">
        <v>430</v>
      </c>
      <c r="D239" s="188" t="s">
        <v>545</v>
      </c>
      <c r="E239" s="186" t="s">
        <v>483</v>
      </c>
      <c r="F239" s="186" t="s">
        <v>429</v>
      </c>
      <c r="G239" s="188" t="s">
        <v>528</v>
      </c>
      <c r="H239" s="187">
        <f>IF(AND(ISBLANK('C7'!AE23),$I$239&lt;&gt;"Z"),"",'C7'!AE23)</f>
        <v>5</v>
      </c>
      <c r="I239" s="187" t="str">
        <f>IF(ISBLANK('C7'!AF23),"",'C7'!AF23)</f>
        <v/>
      </c>
      <c r="J239" s="81" t="s">
        <v>483</v>
      </c>
      <c r="K239" s="187" t="str">
        <f>IF(AND(ISBLANK('C3'!AB23),$L$239&lt;&gt;"Z"),"",'C3'!AB23)</f>
        <v/>
      </c>
      <c r="L239" s="187" t="str">
        <f>IF(ISBLANK('C3'!AC23),"",'C3'!AC23)</f>
        <v/>
      </c>
      <c r="M239" s="78" t="str">
        <f t="shared" si="3"/>
        <v>Check</v>
      </c>
      <c r="N239" s="79"/>
    </row>
    <row r="240" spans="1:14" hidden="1">
      <c r="A240" s="80" t="s">
        <v>2584</v>
      </c>
      <c r="B240" s="185" t="s">
        <v>885</v>
      </c>
      <c r="C240" s="186" t="s">
        <v>430</v>
      </c>
      <c r="D240" s="188" t="s">
        <v>886</v>
      </c>
      <c r="E240" s="186" t="s">
        <v>483</v>
      </c>
      <c r="F240" s="186" t="s">
        <v>429</v>
      </c>
      <c r="G240" s="188" t="s">
        <v>887</v>
      </c>
      <c r="H240" s="187">
        <f>IF(AND(ISBLANK('C7'!AE24),$I$240&lt;&gt;"Z"),"",'C7'!AE24)</f>
        <v>0</v>
      </c>
      <c r="I240" s="187" t="str">
        <f>IF(ISBLANK('C7'!AF24),"",'C7'!AF24)</f>
        <v/>
      </c>
      <c r="J240" s="81" t="s">
        <v>483</v>
      </c>
      <c r="K240" s="187" t="str">
        <f>IF(AND(ISBLANK('C3'!AB24),$L$240&lt;&gt;"Z"),"",'C3'!AB24)</f>
        <v/>
      </c>
      <c r="L240" s="187" t="str">
        <f>IF(ISBLANK('C3'!AC24),"",'C3'!AC24)</f>
        <v/>
      </c>
      <c r="M240" s="78" t="str">
        <f t="shared" si="3"/>
        <v>Check</v>
      </c>
      <c r="N240" s="79"/>
    </row>
    <row r="241" spans="1:14" hidden="1">
      <c r="A241" s="80" t="s">
        <v>2584</v>
      </c>
      <c r="B241" s="185" t="s">
        <v>888</v>
      </c>
      <c r="C241" s="186" t="s">
        <v>430</v>
      </c>
      <c r="D241" s="188" t="s">
        <v>517</v>
      </c>
      <c r="E241" s="186" t="s">
        <v>483</v>
      </c>
      <c r="F241" s="186" t="s">
        <v>429</v>
      </c>
      <c r="G241" s="188" t="s">
        <v>515</v>
      </c>
      <c r="H241" s="187">
        <f>IF(AND(ISBLANK('C7'!AE25),$I$241&lt;&gt;"Z"),"",'C7'!AE25)</f>
        <v>1873</v>
      </c>
      <c r="I241" s="187" t="str">
        <f>IF(ISBLANK('C7'!AF25),"",'C7'!AF25)</f>
        <v/>
      </c>
      <c r="J241" s="81" t="s">
        <v>483</v>
      </c>
      <c r="K241" s="187" t="str">
        <f>IF(AND(ISBLANK('C3'!AB25),$L$241&lt;&gt;"Z"),"",'C3'!AB25)</f>
        <v/>
      </c>
      <c r="L241" s="187" t="str">
        <f>IF(ISBLANK('C3'!AC25),"",'C3'!AC25)</f>
        <v/>
      </c>
      <c r="M241" s="78" t="str">
        <f t="shared" si="3"/>
        <v>Check</v>
      </c>
      <c r="N241" s="79"/>
    </row>
    <row r="242" spans="1:14" hidden="1">
      <c r="A242" s="80" t="s">
        <v>2584</v>
      </c>
      <c r="B242" s="185" t="s">
        <v>889</v>
      </c>
      <c r="C242" s="186" t="s">
        <v>430</v>
      </c>
      <c r="D242" s="188" t="s">
        <v>890</v>
      </c>
      <c r="E242" s="186" t="s">
        <v>483</v>
      </c>
      <c r="F242" s="186" t="s">
        <v>429</v>
      </c>
      <c r="G242" s="188" t="s">
        <v>891</v>
      </c>
      <c r="H242" s="187">
        <f>IF(AND(ISBLANK('C7'!AE26),$I$242&lt;&gt;"Z"),"",'C7'!AE26)</f>
        <v>980</v>
      </c>
      <c r="I242" s="187" t="str">
        <f>IF(ISBLANK('C7'!AF26),"",'C7'!AF26)</f>
        <v/>
      </c>
      <c r="J242" s="81" t="s">
        <v>483</v>
      </c>
      <c r="K242" s="187" t="str">
        <f>IF(AND(ISBLANK('C3'!AB26),$L$242&lt;&gt;"Z"),"",'C3'!AB26)</f>
        <v/>
      </c>
      <c r="L242" s="187" t="str">
        <f>IF(ISBLANK('C3'!AC26),"",'C3'!AC26)</f>
        <v/>
      </c>
      <c r="M242" s="78" t="str">
        <f t="shared" si="3"/>
        <v>Check</v>
      </c>
      <c r="N242" s="79"/>
    </row>
    <row r="243" spans="1:14" hidden="1">
      <c r="A243" s="80" t="s">
        <v>2584</v>
      </c>
      <c r="B243" s="185" t="s">
        <v>892</v>
      </c>
      <c r="C243" s="186" t="s">
        <v>430</v>
      </c>
      <c r="D243" s="188" t="s">
        <v>893</v>
      </c>
      <c r="E243" s="186" t="s">
        <v>483</v>
      </c>
      <c r="F243" s="186" t="s">
        <v>429</v>
      </c>
      <c r="G243" s="188" t="s">
        <v>894</v>
      </c>
      <c r="H243" s="187">
        <f>IF(AND(ISBLANK('C7'!AE27),$I$243&lt;&gt;"Z"),"",'C7'!AE27)</f>
        <v>40</v>
      </c>
      <c r="I243" s="187" t="str">
        <f>IF(ISBLANK('C7'!AF27),"",'C7'!AF27)</f>
        <v/>
      </c>
      <c r="J243" s="81" t="s">
        <v>483</v>
      </c>
      <c r="K243" s="187" t="str">
        <f>IF(AND(ISBLANK('C3'!AB27),$L$243&lt;&gt;"Z"),"",'C3'!AB27)</f>
        <v/>
      </c>
      <c r="L243" s="187" t="str">
        <f>IF(ISBLANK('C3'!AC27),"",'C3'!AC27)</f>
        <v/>
      </c>
      <c r="M243" s="78" t="str">
        <f t="shared" si="3"/>
        <v>Check</v>
      </c>
      <c r="N243" s="79"/>
    </row>
    <row r="244" spans="1:14" hidden="1">
      <c r="A244" s="80" t="s">
        <v>2584</v>
      </c>
      <c r="B244" s="185" t="s">
        <v>895</v>
      </c>
      <c r="C244" s="186" t="s">
        <v>430</v>
      </c>
      <c r="D244" s="188" t="s">
        <v>896</v>
      </c>
      <c r="E244" s="186" t="s">
        <v>483</v>
      </c>
      <c r="F244" s="186" t="s">
        <v>429</v>
      </c>
      <c r="G244" s="188" t="s">
        <v>897</v>
      </c>
      <c r="H244" s="187">
        <f>IF(AND(ISBLANK('C7'!AE28),$I$244&lt;&gt;"Z"),"",'C7'!AE28)</f>
        <v>133</v>
      </c>
      <c r="I244" s="187" t="str">
        <f>IF(ISBLANK('C7'!AF28),"",'C7'!AF28)</f>
        <v/>
      </c>
      <c r="J244" s="81" t="s">
        <v>483</v>
      </c>
      <c r="K244" s="187" t="str">
        <f>IF(AND(ISBLANK('C3'!AB28),$L$244&lt;&gt;"Z"),"",'C3'!AB28)</f>
        <v/>
      </c>
      <c r="L244" s="187" t="str">
        <f>IF(ISBLANK('C3'!AC28),"",'C3'!AC28)</f>
        <v/>
      </c>
      <c r="M244" s="78" t="str">
        <f t="shared" si="3"/>
        <v>Check</v>
      </c>
      <c r="N244" s="79"/>
    </row>
    <row r="245" spans="1:14" hidden="1">
      <c r="A245" s="80" t="s">
        <v>2584</v>
      </c>
      <c r="B245" s="185" t="s">
        <v>898</v>
      </c>
      <c r="C245" s="186" t="s">
        <v>430</v>
      </c>
      <c r="D245" s="188" t="s">
        <v>899</v>
      </c>
      <c r="E245" s="186" t="s">
        <v>483</v>
      </c>
      <c r="F245" s="186" t="s">
        <v>429</v>
      </c>
      <c r="G245" s="188" t="s">
        <v>900</v>
      </c>
      <c r="H245" s="187">
        <f>IF(AND(ISBLANK('C7'!AE29),$I$245&lt;&gt;"Z"),"",'C7'!AE29)</f>
        <v>1190</v>
      </c>
      <c r="I245" s="187" t="str">
        <f>IF(ISBLANK('C7'!AF29),"",'C7'!AF29)</f>
        <v/>
      </c>
      <c r="J245" s="81" t="s">
        <v>483</v>
      </c>
      <c r="K245" s="187" t="str">
        <f>IF(AND(ISBLANK('C3'!AB29),$L$245&lt;&gt;"Z"),"",'C3'!AB29)</f>
        <v/>
      </c>
      <c r="L245" s="187" t="str">
        <f>IF(ISBLANK('C3'!AC29),"",'C3'!AC29)</f>
        <v/>
      </c>
      <c r="M245" s="78" t="str">
        <f t="shared" si="3"/>
        <v>Check</v>
      </c>
      <c r="N245" s="79"/>
    </row>
    <row r="246" spans="1:14" hidden="1">
      <c r="A246" s="80" t="s">
        <v>2584</v>
      </c>
      <c r="B246" s="185" t="s">
        <v>901</v>
      </c>
      <c r="C246" s="186" t="s">
        <v>430</v>
      </c>
      <c r="D246" s="188" t="s">
        <v>902</v>
      </c>
      <c r="E246" s="186" t="s">
        <v>483</v>
      </c>
      <c r="F246" s="186" t="s">
        <v>429</v>
      </c>
      <c r="G246" s="188" t="s">
        <v>903</v>
      </c>
      <c r="H246" s="187">
        <f>IF(AND(ISBLANK('C7'!AE30),$I$246&lt;&gt;"Z"),"",'C7'!AE30)</f>
        <v>54</v>
      </c>
      <c r="I246" s="187" t="str">
        <f>IF(ISBLANK('C7'!AF30),"",'C7'!AF30)</f>
        <v/>
      </c>
      <c r="J246" s="81" t="s">
        <v>483</v>
      </c>
      <c r="K246" s="187" t="str">
        <f>IF(AND(ISBLANK('C3'!AB30),$L$246&lt;&gt;"Z"),"",'C3'!AB30)</f>
        <v/>
      </c>
      <c r="L246" s="187" t="str">
        <f>IF(ISBLANK('C3'!AC30),"",'C3'!AC30)</f>
        <v/>
      </c>
      <c r="M246" s="78" t="str">
        <f t="shared" si="3"/>
        <v>Check</v>
      </c>
      <c r="N246" s="79"/>
    </row>
    <row r="247" spans="1:14" hidden="1">
      <c r="A247" s="80" t="s">
        <v>2584</v>
      </c>
      <c r="B247" s="185" t="s">
        <v>904</v>
      </c>
      <c r="C247" s="186" t="s">
        <v>430</v>
      </c>
      <c r="D247" s="188" t="s">
        <v>905</v>
      </c>
      <c r="E247" s="186" t="s">
        <v>483</v>
      </c>
      <c r="F247" s="186" t="s">
        <v>429</v>
      </c>
      <c r="G247" s="188" t="s">
        <v>906</v>
      </c>
      <c r="H247" s="187">
        <f>IF(AND(ISBLANK('C7'!AE31),$I$247&lt;&gt;"Z"),"",'C7'!AE31)</f>
        <v>24</v>
      </c>
      <c r="I247" s="187" t="str">
        <f>IF(ISBLANK('C7'!AF31),"",'C7'!AF31)</f>
        <v/>
      </c>
      <c r="J247" s="81" t="s">
        <v>483</v>
      </c>
      <c r="K247" s="187" t="str">
        <f>IF(AND(ISBLANK('C3'!AB31),$L$247&lt;&gt;"Z"),"",'C3'!AB31)</f>
        <v/>
      </c>
      <c r="L247" s="187" t="str">
        <f>IF(ISBLANK('C3'!AC31),"",'C3'!AC31)</f>
        <v/>
      </c>
      <c r="M247" s="78" t="str">
        <f t="shared" si="3"/>
        <v>Check</v>
      </c>
      <c r="N247" s="79"/>
    </row>
    <row r="248" spans="1:14" hidden="1">
      <c r="A248" s="80" t="s">
        <v>2584</v>
      </c>
      <c r="B248" s="185" t="s">
        <v>907</v>
      </c>
      <c r="C248" s="186" t="s">
        <v>430</v>
      </c>
      <c r="D248" s="188" t="s">
        <v>908</v>
      </c>
      <c r="E248" s="186" t="s">
        <v>483</v>
      </c>
      <c r="F248" s="186" t="s">
        <v>429</v>
      </c>
      <c r="G248" s="188" t="s">
        <v>909</v>
      </c>
      <c r="H248" s="187">
        <f>IF(AND(ISBLANK('C7'!AE32),$I$248&lt;&gt;"Z"),"",'C7'!AE32)</f>
        <v>20</v>
      </c>
      <c r="I248" s="187" t="str">
        <f>IF(ISBLANK('C7'!AF32),"",'C7'!AF32)</f>
        <v/>
      </c>
      <c r="J248" s="81" t="s">
        <v>483</v>
      </c>
      <c r="K248" s="187" t="str">
        <f>IF(AND(ISBLANK('C3'!AB32),$L$248&lt;&gt;"Z"),"",'C3'!AB32)</f>
        <v/>
      </c>
      <c r="L248" s="187" t="str">
        <f>IF(ISBLANK('C3'!AC32),"",'C3'!AC32)</f>
        <v/>
      </c>
      <c r="M248" s="78" t="str">
        <f t="shared" si="3"/>
        <v>Check</v>
      </c>
      <c r="N248" s="79"/>
    </row>
    <row r="249" spans="1:14" hidden="1">
      <c r="A249" s="80" t="s">
        <v>2584</v>
      </c>
      <c r="B249" s="185" t="s">
        <v>910</v>
      </c>
      <c r="C249" s="186" t="s">
        <v>430</v>
      </c>
      <c r="D249" s="188" t="s">
        <v>911</v>
      </c>
      <c r="E249" s="186" t="s">
        <v>483</v>
      </c>
      <c r="F249" s="186" t="s">
        <v>429</v>
      </c>
      <c r="G249" s="188" t="s">
        <v>912</v>
      </c>
      <c r="H249" s="187">
        <f>IF(AND(ISBLANK('C7'!AE33),$I$249&lt;&gt;"Z"),"",'C7'!AE33)</f>
        <v>6</v>
      </c>
      <c r="I249" s="187" t="str">
        <f>IF(ISBLANK('C7'!AF33),"",'C7'!AF33)</f>
        <v/>
      </c>
      <c r="J249" s="81" t="s">
        <v>483</v>
      </c>
      <c r="K249" s="187" t="str">
        <f>IF(AND(ISBLANK('C3'!AB33),$L$249&lt;&gt;"Z"),"",'C3'!AB33)</f>
        <v/>
      </c>
      <c r="L249" s="187" t="str">
        <f>IF(ISBLANK('C3'!AC33),"",'C3'!AC33)</f>
        <v/>
      </c>
      <c r="M249" s="78" t="str">
        <f t="shared" si="3"/>
        <v>Check</v>
      </c>
      <c r="N249" s="79"/>
    </row>
    <row r="250" spans="1:14" hidden="1">
      <c r="A250" s="80" t="s">
        <v>2584</v>
      </c>
      <c r="B250" s="185" t="s">
        <v>913</v>
      </c>
      <c r="C250" s="186" t="s">
        <v>430</v>
      </c>
      <c r="D250" s="188" t="s">
        <v>914</v>
      </c>
      <c r="E250" s="186" t="s">
        <v>483</v>
      </c>
      <c r="F250" s="186" t="s">
        <v>429</v>
      </c>
      <c r="G250" s="188" t="s">
        <v>915</v>
      </c>
      <c r="H250" s="187">
        <f>IF(AND(ISBLANK('C7'!AE34),$I$250&lt;&gt;"Z"),"",'C7'!AE34)</f>
        <v>404</v>
      </c>
      <c r="I250" s="187" t="str">
        <f>IF(ISBLANK('C7'!AF34),"",'C7'!AF34)</f>
        <v/>
      </c>
      <c r="J250" s="81" t="s">
        <v>483</v>
      </c>
      <c r="K250" s="187" t="str">
        <f>IF(AND(ISBLANK('C3'!AB34),$L$250&lt;&gt;"Z"),"",'C3'!AB34)</f>
        <v/>
      </c>
      <c r="L250" s="187" t="str">
        <f>IF(ISBLANK('C3'!AC34),"",'C3'!AC34)</f>
        <v/>
      </c>
      <c r="M250" s="78" t="str">
        <f t="shared" si="3"/>
        <v>Check</v>
      </c>
      <c r="N250" s="79"/>
    </row>
    <row r="251" spans="1:14" hidden="1">
      <c r="A251" s="80" t="s">
        <v>2584</v>
      </c>
      <c r="B251" s="185" t="s">
        <v>916</v>
      </c>
      <c r="C251" s="186" t="s">
        <v>430</v>
      </c>
      <c r="D251" s="188" t="s">
        <v>917</v>
      </c>
      <c r="E251" s="186" t="s">
        <v>483</v>
      </c>
      <c r="F251" s="186" t="s">
        <v>429</v>
      </c>
      <c r="G251" s="188" t="s">
        <v>918</v>
      </c>
      <c r="H251" s="187">
        <f>IF(AND(ISBLANK('C7'!AE35),$I$251&lt;&gt;"Z"),"",'C7'!AE35)</f>
        <v>15</v>
      </c>
      <c r="I251" s="187" t="str">
        <f>IF(ISBLANK('C7'!AF35),"",'C7'!AF35)</f>
        <v/>
      </c>
      <c r="J251" s="81" t="s">
        <v>483</v>
      </c>
      <c r="K251" s="187" t="str">
        <f>IF(AND(ISBLANK('C3'!AB35),$L$251&lt;&gt;"Z"),"",'C3'!AB35)</f>
        <v/>
      </c>
      <c r="L251" s="187" t="str">
        <f>IF(ISBLANK('C3'!AC35),"",'C3'!AC35)</f>
        <v/>
      </c>
      <c r="M251" s="78" t="str">
        <f t="shared" si="3"/>
        <v>Check</v>
      </c>
      <c r="N251" s="79"/>
    </row>
    <row r="252" spans="1:14" hidden="1">
      <c r="A252" s="80" t="s">
        <v>2584</v>
      </c>
      <c r="B252" s="185" t="s">
        <v>919</v>
      </c>
      <c r="C252" s="186" t="s">
        <v>430</v>
      </c>
      <c r="D252" s="188" t="s">
        <v>920</v>
      </c>
      <c r="E252" s="186" t="s">
        <v>483</v>
      </c>
      <c r="F252" s="186" t="s">
        <v>429</v>
      </c>
      <c r="G252" s="188" t="s">
        <v>921</v>
      </c>
      <c r="H252" s="187">
        <f>IF(AND(ISBLANK('C7'!AE36),$I$252&lt;&gt;"Z"),"",'C7'!AE36)</f>
        <v>0</v>
      </c>
      <c r="I252" s="187" t="str">
        <f>IF(ISBLANK('C7'!AF36),"",'C7'!AF36)</f>
        <v/>
      </c>
      <c r="J252" s="81" t="s">
        <v>483</v>
      </c>
      <c r="K252" s="187" t="str">
        <f>IF(AND(ISBLANK('C3'!AB36),$L$252&lt;&gt;"Z"),"",'C3'!AB36)</f>
        <v/>
      </c>
      <c r="L252" s="187" t="str">
        <f>IF(ISBLANK('C3'!AC36),"",'C3'!AC36)</f>
        <v/>
      </c>
      <c r="M252" s="78" t="str">
        <f t="shared" si="3"/>
        <v>Check</v>
      </c>
      <c r="N252" s="79"/>
    </row>
    <row r="253" spans="1:14" hidden="1">
      <c r="A253" s="80" t="s">
        <v>2584</v>
      </c>
      <c r="B253" s="185" t="s">
        <v>922</v>
      </c>
      <c r="C253" s="186" t="s">
        <v>430</v>
      </c>
      <c r="D253" s="188" t="s">
        <v>508</v>
      </c>
      <c r="E253" s="186" t="s">
        <v>483</v>
      </c>
      <c r="F253" s="186" t="s">
        <v>429</v>
      </c>
      <c r="G253" s="188" t="s">
        <v>506</v>
      </c>
      <c r="H253" s="187">
        <f>IF(AND(ISBLANK('C7'!AE37),$I$253&lt;&gt;"Z"),"",'C7'!AE37)</f>
        <v>2866</v>
      </c>
      <c r="I253" s="187" t="str">
        <f>IF(ISBLANK('C7'!AF37),"",'C7'!AF37)</f>
        <v/>
      </c>
      <c r="J253" s="81" t="s">
        <v>483</v>
      </c>
      <c r="K253" s="187" t="str">
        <f>IF(AND(ISBLANK('C3'!AB37),$L$253&lt;&gt;"Z"),"",'C3'!AB37)</f>
        <v/>
      </c>
      <c r="L253" s="187" t="str">
        <f>IF(ISBLANK('C3'!AC37),"",'C3'!AC37)</f>
        <v/>
      </c>
      <c r="M253" s="78" t="str">
        <f t="shared" si="3"/>
        <v>Check</v>
      </c>
      <c r="N253" s="79"/>
    </row>
    <row r="254" spans="1:14" hidden="1">
      <c r="A254" s="80" t="s">
        <v>2584</v>
      </c>
      <c r="B254" s="185" t="s">
        <v>923</v>
      </c>
      <c r="C254" s="186" t="s">
        <v>430</v>
      </c>
      <c r="D254" s="188" t="s">
        <v>924</v>
      </c>
      <c r="E254" s="186" t="s">
        <v>483</v>
      </c>
      <c r="F254" s="186" t="s">
        <v>429</v>
      </c>
      <c r="G254" s="188" t="s">
        <v>925</v>
      </c>
      <c r="H254" s="187">
        <f>IF(AND(ISBLANK('C7'!AE38),$I$254&lt;&gt;"Z"),"",'C7'!AE38)</f>
        <v>1360</v>
      </c>
      <c r="I254" s="187" t="str">
        <f>IF(ISBLANK('C7'!AF38),"",'C7'!AF38)</f>
        <v/>
      </c>
      <c r="J254" s="81" t="s">
        <v>483</v>
      </c>
      <c r="K254" s="187" t="str">
        <f>IF(AND(ISBLANK('C3'!AB38),$L$254&lt;&gt;"Z"),"",'C3'!AB38)</f>
        <v/>
      </c>
      <c r="L254" s="187" t="str">
        <f>IF(ISBLANK('C3'!AC38),"",'C3'!AC38)</f>
        <v/>
      </c>
      <c r="M254" s="78" t="str">
        <f t="shared" si="3"/>
        <v>Check</v>
      </c>
      <c r="N254" s="79"/>
    </row>
    <row r="255" spans="1:14" hidden="1">
      <c r="A255" s="80" t="s">
        <v>2584</v>
      </c>
      <c r="B255" s="185" t="s">
        <v>926</v>
      </c>
      <c r="C255" s="186" t="s">
        <v>430</v>
      </c>
      <c r="D255" s="188" t="s">
        <v>927</v>
      </c>
      <c r="E255" s="186" t="s">
        <v>483</v>
      </c>
      <c r="F255" s="186" t="s">
        <v>429</v>
      </c>
      <c r="G255" s="188" t="s">
        <v>928</v>
      </c>
      <c r="H255" s="187">
        <f>IF(AND(ISBLANK('C7'!AE39),$I$255&lt;&gt;"Z"),"",'C7'!AE39)</f>
        <v>67</v>
      </c>
      <c r="I255" s="187" t="str">
        <f>IF(ISBLANK('C7'!AF39),"",'C7'!AF39)</f>
        <v/>
      </c>
      <c r="J255" s="81" t="s">
        <v>483</v>
      </c>
      <c r="K255" s="187" t="str">
        <f>IF(AND(ISBLANK('C3'!AB39),$L$255&lt;&gt;"Z"),"",'C3'!AB39)</f>
        <v/>
      </c>
      <c r="L255" s="187" t="str">
        <f>IF(ISBLANK('C3'!AC39),"",'C3'!AC39)</f>
        <v/>
      </c>
      <c r="M255" s="78" t="str">
        <f t="shared" si="3"/>
        <v>Check</v>
      </c>
      <c r="N255" s="79"/>
    </row>
    <row r="256" spans="1:14" hidden="1">
      <c r="A256" s="80" t="s">
        <v>2584</v>
      </c>
      <c r="B256" s="185" t="s">
        <v>929</v>
      </c>
      <c r="C256" s="186" t="s">
        <v>430</v>
      </c>
      <c r="D256" s="188" t="s">
        <v>930</v>
      </c>
      <c r="E256" s="186" t="s">
        <v>483</v>
      </c>
      <c r="F256" s="186" t="s">
        <v>429</v>
      </c>
      <c r="G256" s="188" t="s">
        <v>931</v>
      </c>
      <c r="H256" s="187">
        <f>IF(AND(ISBLANK('C7'!AE40),$I$256&lt;&gt;"Z"),"",'C7'!AE40)</f>
        <v>195</v>
      </c>
      <c r="I256" s="187" t="str">
        <f>IF(ISBLANK('C7'!AF40),"",'C7'!AF40)</f>
        <v/>
      </c>
      <c r="J256" s="81" t="s">
        <v>483</v>
      </c>
      <c r="K256" s="187" t="str">
        <f>IF(AND(ISBLANK('C3'!AB40),$L$256&lt;&gt;"Z"),"",'C3'!AB40)</f>
        <v/>
      </c>
      <c r="L256" s="187" t="str">
        <f>IF(ISBLANK('C3'!AC40),"",'C3'!AC40)</f>
        <v/>
      </c>
      <c r="M256" s="78" t="str">
        <f t="shared" si="3"/>
        <v>Check</v>
      </c>
      <c r="N256" s="79"/>
    </row>
    <row r="257" spans="1:14" hidden="1">
      <c r="A257" s="80" t="s">
        <v>2584</v>
      </c>
      <c r="B257" s="185" t="s">
        <v>932</v>
      </c>
      <c r="C257" s="186" t="s">
        <v>430</v>
      </c>
      <c r="D257" s="188" t="s">
        <v>933</v>
      </c>
      <c r="E257" s="186" t="s">
        <v>483</v>
      </c>
      <c r="F257" s="186" t="s">
        <v>429</v>
      </c>
      <c r="G257" s="188" t="s">
        <v>934</v>
      </c>
      <c r="H257" s="187">
        <f>IF(AND(ISBLANK('C7'!AE41),$I$257&lt;&gt;"Z"),"",'C7'!AE41)</f>
        <v>2193</v>
      </c>
      <c r="I257" s="187" t="str">
        <f>IF(ISBLANK('C7'!AF41),"",'C7'!AF41)</f>
        <v/>
      </c>
      <c r="J257" s="81" t="s">
        <v>483</v>
      </c>
      <c r="K257" s="187" t="str">
        <f>IF(AND(ISBLANK('C3'!AB41),$L$257&lt;&gt;"Z"),"",'C3'!AB41)</f>
        <v/>
      </c>
      <c r="L257" s="187" t="str">
        <f>IF(ISBLANK('C3'!AC41),"",'C3'!AC41)</f>
        <v/>
      </c>
      <c r="M257" s="78" t="str">
        <f t="shared" si="3"/>
        <v>Check</v>
      </c>
      <c r="N257" s="79"/>
    </row>
    <row r="258" spans="1:14" hidden="1">
      <c r="A258" s="80" t="s">
        <v>2584</v>
      </c>
      <c r="B258" s="185" t="s">
        <v>935</v>
      </c>
      <c r="C258" s="186" t="s">
        <v>430</v>
      </c>
      <c r="D258" s="188" t="s">
        <v>936</v>
      </c>
      <c r="E258" s="186" t="s">
        <v>483</v>
      </c>
      <c r="F258" s="186" t="s">
        <v>429</v>
      </c>
      <c r="G258" s="188" t="s">
        <v>937</v>
      </c>
      <c r="H258" s="187">
        <f>IF(AND(ISBLANK('C7'!AE42),$I$258&lt;&gt;"Z"),"",'C7'!AE42)</f>
        <v>118</v>
      </c>
      <c r="I258" s="187" t="str">
        <f>IF(ISBLANK('C7'!AF42),"",'C7'!AF42)</f>
        <v/>
      </c>
      <c r="J258" s="81" t="s">
        <v>483</v>
      </c>
      <c r="K258" s="187" t="str">
        <f>IF(AND(ISBLANK('C3'!AB42),$L$258&lt;&gt;"Z"),"",'C3'!AB42)</f>
        <v/>
      </c>
      <c r="L258" s="187" t="str">
        <f>IF(ISBLANK('C3'!AC42),"",'C3'!AC42)</f>
        <v/>
      </c>
      <c r="M258" s="78" t="str">
        <f t="shared" si="3"/>
        <v>Check</v>
      </c>
      <c r="N258" s="79"/>
    </row>
    <row r="259" spans="1:14" hidden="1">
      <c r="A259" s="80" t="s">
        <v>2584</v>
      </c>
      <c r="B259" s="185" t="s">
        <v>938</v>
      </c>
      <c r="C259" s="186" t="s">
        <v>430</v>
      </c>
      <c r="D259" s="188" t="s">
        <v>939</v>
      </c>
      <c r="E259" s="186" t="s">
        <v>483</v>
      </c>
      <c r="F259" s="186" t="s">
        <v>429</v>
      </c>
      <c r="G259" s="188" t="s">
        <v>940</v>
      </c>
      <c r="H259" s="187">
        <f>IF(AND(ISBLANK('C7'!AE43),$I$259&lt;&gt;"Z"),"",'C7'!AE43)</f>
        <v>119</v>
      </c>
      <c r="I259" s="187" t="str">
        <f>IF(ISBLANK('C7'!AF43),"",'C7'!AF43)</f>
        <v/>
      </c>
      <c r="J259" s="81" t="s">
        <v>483</v>
      </c>
      <c r="K259" s="187" t="str">
        <f>IF(AND(ISBLANK('C3'!AB43),$L$259&lt;&gt;"Z"),"",'C3'!AB43)</f>
        <v/>
      </c>
      <c r="L259" s="187" t="str">
        <f>IF(ISBLANK('C3'!AC43),"",'C3'!AC43)</f>
        <v/>
      </c>
      <c r="M259" s="78" t="str">
        <f t="shared" si="3"/>
        <v>Check</v>
      </c>
      <c r="N259" s="79"/>
    </row>
    <row r="260" spans="1:14" hidden="1">
      <c r="A260" s="80" t="s">
        <v>2584</v>
      </c>
      <c r="B260" s="185" t="s">
        <v>941</v>
      </c>
      <c r="C260" s="186" t="s">
        <v>430</v>
      </c>
      <c r="D260" s="188" t="s">
        <v>942</v>
      </c>
      <c r="E260" s="186" t="s">
        <v>483</v>
      </c>
      <c r="F260" s="186" t="s">
        <v>429</v>
      </c>
      <c r="G260" s="188" t="s">
        <v>943</v>
      </c>
      <c r="H260" s="187">
        <f>IF(AND(ISBLANK('C7'!AE44),$I$260&lt;&gt;"Z"),"",'C7'!AE44)</f>
        <v>69</v>
      </c>
      <c r="I260" s="187" t="str">
        <f>IF(ISBLANK('C7'!AF44),"",'C7'!AF44)</f>
        <v/>
      </c>
      <c r="J260" s="81" t="s">
        <v>483</v>
      </c>
      <c r="K260" s="187" t="str">
        <f>IF(AND(ISBLANK('C3'!AB44),$L$260&lt;&gt;"Z"),"",'C3'!AB44)</f>
        <v/>
      </c>
      <c r="L260" s="187" t="str">
        <f>IF(ISBLANK('C3'!AC44),"",'C3'!AC44)</f>
        <v/>
      </c>
      <c r="M260" s="78" t="str">
        <f t="shared" si="3"/>
        <v>Check</v>
      </c>
      <c r="N260" s="79"/>
    </row>
    <row r="261" spans="1:14" hidden="1">
      <c r="A261" s="80" t="s">
        <v>2584</v>
      </c>
      <c r="B261" s="185" t="s">
        <v>944</v>
      </c>
      <c r="C261" s="186" t="s">
        <v>430</v>
      </c>
      <c r="D261" s="188" t="s">
        <v>945</v>
      </c>
      <c r="E261" s="186" t="s">
        <v>483</v>
      </c>
      <c r="F261" s="186" t="s">
        <v>429</v>
      </c>
      <c r="G261" s="188" t="s">
        <v>946</v>
      </c>
      <c r="H261" s="187">
        <f>IF(AND(ISBLANK('C7'!AE45),$I$261&lt;&gt;"Z"),"",'C7'!AE45)</f>
        <v>19</v>
      </c>
      <c r="I261" s="187" t="str">
        <f>IF(ISBLANK('C7'!AF45),"",'C7'!AF45)</f>
        <v/>
      </c>
      <c r="J261" s="81" t="s">
        <v>483</v>
      </c>
      <c r="K261" s="187" t="str">
        <f>IF(AND(ISBLANK('C3'!AB45),$L$261&lt;&gt;"Z"),"",'C3'!AB45)</f>
        <v/>
      </c>
      <c r="L261" s="187" t="str">
        <f>IF(ISBLANK('C3'!AC45),"",'C3'!AC45)</f>
        <v/>
      </c>
      <c r="M261" s="78" t="str">
        <f t="shared" si="3"/>
        <v>Check</v>
      </c>
      <c r="N261" s="79"/>
    </row>
    <row r="262" spans="1:14" hidden="1">
      <c r="A262" s="80" t="s">
        <v>2584</v>
      </c>
      <c r="B262" s="185" t="s">
        <v>947</v>
      </c>
      <c r="C262" s="186" t="s">
        <v>430</v>
      </c>
      <c r="D262" s="188" t="s">
        <v>948</v>
      </c>
      <c r="E262" s="186" t="s">
        <v>483</v>
      </c>
      <c r="F262" s="186" t="s">
        <v>429</v>
      </c>
      <c r="G262" s="188" t="s">
        <v>949</v>
      </c>
      <c r="H262" s="187">
        <f>IF(AND(ISBLANK('C7'!AE46),$I$262&lt;&gt;"Z"),"",'C7'!AE46)</f>
        <v>579</v>
      </c>
      <c r="I262" s="187" t="str">
        <f>IF(ISBLANK('C7'!AF46),"",'C7'!AF46)</f>
        <v/>
      </c>
      <c r="J262" s="81" t="s">
        <v>483</v>
      </c>
      <c r="K262" s="187" t="str">
        <f>IF(AND(ISBLANK('C3'!AB46),$L$262&lt;&gt;"Z"),"",'C3'!AB46)</f>
        <v/>
      </c>
      <c r="L262" s="187" t="str">
        <f>IF(ISBLANK('C3'!AC46),"",'C3'!AC46)</f>
        <v/>
      </c>
      <c r="M262" s="78" t="str">
        <f t="shared" si="3"/>
        <v>Check</v>
      </c>
      <c r="N262" s="79"/>
    </row>
    <row r="263" spans="1:14" hidden="1">
      <c r="A263" s="80" t="s">
        <v>2584</v>
      </c>
      <c r="B263" s="185" t="s">
        <v>950</v>
      </c>
      <c r="C263" s="186" t="s">
        <v>430</v>
      </c>
      <c r="D263" s="188" t="s">
        <v>951</v>
      </c>
      <c r="E263" s="186" t="s">
        <v>483</v>
      </c>
      <c r="F263" s="186" t="s">
        <v>429</v>
      </c>
      <c r="G263" s="188" t="s">
        <v>952</v>
      </c>
      <c r="H263" s="187">
        <f>IF(AND(ISBLANK('C7'!AE47),$I$263&lt;&gt;"Z"),"",'C7'!AE47)</f>
        <v>20</v>
      </c>
      <c r="I263" s="187" t="str">
        <f>IF(ISBLANK('C7'!AF47),"",'C7'!AF47)</f>
        <v/>
      </c>
      <c r="J263" s="81" t="s">
        <v>483</v>
      </c>
      <c r="K263" s="187" t="str">
        <f>IF(AND(ISBLANK('C3'!AB47),$L$263&lt;&gt;"Z"),"",'C3'!AB47)</f>
        <v/>
      </c>
      <c r="L263" s="187" t="str">
        <f>IF(ISBLANK('C3'!AC47),"",'C3'!AC47)</f>
        <v/>
      </c>
      <c r="M263" s="78" t="str">
        <f t="shared" si="3"/>
        <v>Check</v>
      </c>
      <c r="N263" s="79"/>
    </row>
    <row r="264" spans="1:14" hidden="1">
      <c r="A264" s="80" t="s">
        <v>2584</v>
      </c>
      <c r="B264" s="185" t="s">
        <v>953</v>
      </c>
      <c r="C264" s="186" t="s">
        <v>430</v>
      </c>
      <c r="D264" s="188" t="s">
        <v>954</v>
      </c>
      <c r="E264" s="186" t="s">
        <v>483</v>
      </c>
      <c r="F264" s="186" t="s">
        <v>429</v>
      </c>
      <c r="G264" s="188" t="s">
        <v>955</v>
      </c>
      <c r="H264" s="187">
        <f>IF(AND(ISBLANK('C7'!AE48),$I$264&lt;&gt;"Z"),"",'C7'!AE48)</f>
        <v>0</v>
      </c>
      <c r="I264" s="187" t="str">
        <f>IF(ISBLANK('C7'!AF48),"",'C7'!AF48)</f>
        <v/>
      </c>
      <c r="J264" s="81" t="s">
        <v>483</v>
      </c>
      <c r="K264" s="187" t="str">
        <f>IF(AND(ISBLANK('C3'!AB48),$L$264&lt;&gt;"Z"),"",'C3'!AB48)</f>
        <v/>
      </c>
      <c r="L264" s="187" t="str">
        <f>IF(ISBLANK('C3'!AC48),"",'C3'!AC48)</f>
        <v/>
      </c>
      <c r="M264" s="78" t="str">
        <f t="shared" si="3"/>
        <v>Check</v>
      </c>
      <c r="N264" s="79"/>
    </row>
    <row r="265" spans="1:14" hidden="1">
      <c r="A265" s="80" t="s">
        <v>2584</v>
      </c>
      <c r="B265" s="185" t="s">
        <v>956</v>
      </c>
      <c r="C265" s="186" t="s">
        <v>430</v>
      </c>
      <c r="D265" s="188" t="s">
        <v>498</v>
      </c>
      <c r="E265" s="186" t="s">
        <v>483</v>
      </c>
      <c r="F265" s="186" t="s">
        <v>429</v>
      </c>
      <c r="G265" s="188" t="s">
        <v>496</v>
      </c>
      <c r="H265" s="187">
        <f>IF(AND(ISBLANK('C7'!AE49),$I$265&lt;&gt;"Z"),"",'C7'!AE49)</f>
        <v>4739</v>
      </c>
      <c r="I265" s="187" t="str">
        <f>IF(ISBLANK('C7'!AF49),"",'C7'!AF49)</f>
        <v/>
      </c>
      <c r="J265" s="81" t="s">
        <v>483</v>
      </c>
      <c r="K265" s="187" t="str">
        <f>IF(AND(ISBLANK('C3'!AB49),$L$265&lt;&gt;"Z"),"",'C3'!AB49)</f>
        <v/>
      </c>
      <c r="L265" s="187" t="str">
        <f>IF(ISBLANK('C3'!AC49),"",'C3'!AC49)</f>
        <v/>
      </c>
      <c r="M265" s="78" t="str">
        <f t="shared" si="3"/>
        <v>Check</v>
      </c>
      <c r="N265" s="79"/>
    </row>
    <row r="266" spans="1:14" hidden="1">
      <c r="A266" s="80" t="s">
        <v>2584</v>
      </c>
      <c r="B266" s="185" t="s">
        <v>957</v>
      </c>
      <c r="C266" s="186" t="s">
        <v>430</v>
      </c>
      <c r="D266" s="188" t="s">
        <v>561</v>
      </c>
      <c r="E266" s="186" t="s">
        <v>483</v>
      </c>
      <c r="F266" s="186" t="s">
        <v>429</v>
      </c>
      <c r="G266" s="188" t="s">
        <v>530</v>
      </c>
      <c r="H266" s="187">
        <f>IF(AND(ISBLANK('C7'!AK14),$I$266&lt;&gt;"Z"),"",'C7'!AK14)</f>
        <v>15</v>
      </c>
      <c r="I266" s="187" t="str">
        <f>IF(ISBLANK('C7'!AL14),"",'C7'!AL14)</f>
        <v/>
      </c>
      <c r="J266" s="81" t="s">
        <v>483</v>
      </c>
      <c r="K266" s="187" t="str">
        <f>IF(AND(ISBLANK('C3'!AE14),$L$266&lt;&gt;"Z"),"",'C3'!AE14)</f>
        <v/>
      </c>
      <c r="L266" s="187" t="str">
        <f>IF(ISBLANK('C3'!AF14),"",'C3'!AF14)</f>
        <v/>
      </c>
      <c r="M266" s="78" t="str">
        <f t="shared" si="3"/>
        <v>Check</v>
      </c>
      <c r="N266" s="79"/>
    </row>
    <row r="267" spans="1:14" hidden="1">
      <c r="A267" s="80" t="s">
        <v>2584</v>
      </c>
      <c r="B267" s="185" t="s">
        <v>958</v>
      </c>
      <c r="C267" s="186" t="s">
        <v>430</v>
      </c>
      <c r="D267" s="188" t="s">
        <v>563</v>
      </c>
      <c r="E267" s="186" t="s">
        <v>483</v>
      </c>
      <c r="F267" s="186" t="s">
        <v>429</v>
      </c>
      <c r="G267" s="188" t="s">
        <v>532</v>
      </c>
      <c r="H267" s="187">
        <f>IF(AND(ISBLANK('C7'!AK15),$I$267&lt;&gt;"Z"),"",'C7'!AK15)</f>
        <v>2</v>
      </c>
      <c r="I267" s="187" t="str">
        <f>IF(ISBLANK('C7'!AL15),"",'C7'!AL15)</f>
        <v/>
      </c>
      <c r="J267" s="81" t="s">
        <v>483</v>
      </c>
      <c r="K267" s="187" t="str">
        <f>IF(AND(ISBLANK('C3'!AE15),$L$267&lt;&gt;"Z"),"",'C3'!AE15)</f>
        <v/>
      </c>
      <c r="L267" s="187" t="str">
        <f>IF(ISBLANK('C3'!AF15),"",'C3'!AF15)</f>
        <v/>
      </c>
      <c r="M267" s="78" t="str">
        <f t="shared" si="3"/>
        <v>Check</v>
      </c>
      <c r="N267" s="79"/>
    </row>
    <row r="268" spans="1:14" hidden="1">
      <c r="A268" s="80" t="s">
        <v>2584</v>
      </c>
      <c r="B268" s="185" t="s">
        <v>959</v>
      </c>
      <c r="C268" s="186" t="s">
        <v>430</v>
      </c>
      <c r="D268" s="188" t="s">
        <v>565</v>
      </c>
      <c r="E268" s="186" t="s">
        <v>483</v>
      </c>
      <c r="F268" s="186" t="s">
        <v>429</v>
      </c>
      <c r="G268" s="188" t="s">
        <v>534</v>
      </c>
      <c r="H268" s="187">
        <f>IF(AND(ISBLANK('C7'!AK16),$I$268&lt;&gt;"Z"),"",'C7'!AK16)</f>
        <v>4</v>
      </c>
      <c r="I268" s="187" t="str">
        <f>IF(ISBLANK('C7'!AL16),"",'C7'!AL16)</f>
        <v/>
      </c>
      <c r="J268" s="81" t="s">
        <v>483</v>
      </c>
      <c r="K268" s="187" t="str">
        <f>IF(AND(ISBLANK('C3'!AE16),$L$268&lt;&gt;"Z"),"",'C3'!AE16)</f>
        <v/>
      </c>
      <c r="L268" s="187" t="str">
        <f>IF(ISBLANK('C3'!AF16),"",'C3'!AF16)</f>
        <v/>
      </c>
      <c r="M268" s="78" t="str">
        <f t="shared" si="3"/>
        <v>Check</v>
      </c>
      <c r="N268" s="79"/>
    </row>
    <row r="269" spans="1:14" hidden="1">
      <c r="A269" s="80" t="s">
        <v>2584</v>
      </c>
      <c r="B269" s="185" t="s">
        <v>960</v>
      </c>
      <c r="C269" s="186" t="s">
        <v>430</v>
      </c>
      <c r="D269" s="188" t="s">
        <v>961</v>
      </c>
      <c r="E269" s="186" t="s">
        <v>483</v>
      </c>
      <c r="F269" s="186" t="s">
        <v>429</v>
      </c>
      <c r="G269" s="188" t="s">
        <v>536</v>
      </c>
      <c r="H269" s="187">
        <f>IF(AND(ISBLANK('C7'!AK17),$I$269&lt;&gt;"Z"),"",'C7'!AK17)</f>
        <v>11</v>
      </c>
      <c r="I269" s="187" t="str">
        <f>IF(ISBLANK('C7'!AL17),"",'C7'!AL17)</f>
        <v/>
      </c>
      <c r="J269" s="81" t="s">
        <v>483</v>
      </c>
      <c r="K269" s="187" t="str">
        <f>IF(AND(ISBLANK('C3'!AE17),$L$269&lt;&gt;"Z"),"",'C3'!AE17)</f>
        <v/>
      </c>
      <c r="L269" s="187" t="str">
        <f>IF(ISBLANK('C3'!AF17),"",'C3'!AF17)</f>
        <v/>
      </c>
      <c r="M269" s="78" t="str">
        <f t="shared" si="3"/>
        <v>Check</v>
      </c>
      <c r="N269" s="79"/>
    </row>
    <row r="270" spans="1:14" hidden="1">
      <c r="A270" s="80" t="s">
        <v>2584</v>
      </c>
      <c r="B270" s="185" t="s">
        <v>962</v>
      </c>
      <c r="C270" s="186" t="s">
        <v>430</v>
      </c>
      <c r="D270" s="188" t="s">
        <v>963</v>
      </c>
      <c r="E270" s="186" t="s">
        <v>483</v>
      </c>
      <c r="F270" s="186" t="s">
        <v>429</v>
      </c>
      <c r="G270" s="188" t="s">
        <v>538</v>
      </c>
      <c r="H270" s="187">
        <f>IF(AND(ISBLANK('C7'!AK18),$I$270&lt;&gt;"Z"),"",'C7'!AK18)</f>
        <v>5</v>
      </c>
      <c r="I270" s="187" t="str">
        <f>IF(ISBLANK('C7'!AL18),"",'C7'!AL18)</f>
        <v/>
      </c>
      <c r="J270" s="81" t="s">
        <v>483</v>
      </c>
      <c r="K270" s="187" t="str">
        <f>IF(AND(ISBLANK('C3'!AE18),$L$270&lt;&gt;"Z"),"",'C3'!AE18)</f>
        <v/>
      </c>
      <c r="L270" s="187" t="str">
        <f>IF(ISBLANK('C3'!AF18),"",'C3'!AF18)</f>
        <v/>
      </c>
      <c r="M270" s="78" t="str">
        <f t="shared" si="3"/>
        <v>Check</v>
      </c>
      <c r="N270" s="79"/>
    </row>
    <row r="271" spans="1:14" hidden="1">
      <c r="A271" s="80" t="s">
        <v>2584</v>
      </c>
      <c r="B271" s="185" t="s">
        <v>964</v>
      </c>
      <c r="C271" s="186" t="s">
        <v>430</v>
      </c>
      <c r="D271" s="188" t="s">
        <v>965</v>
      </c>
      <c r="E271" s="186" t="s">
        <v>483</v>
      </c>
      <c r="F271" s="186" t="s">
        <v>429</v>
      </c>
      <c r="G271" s="188" t="s">
        <v>540</v>
      </c>
      <c r="H271" s="187">
        <f>IF(AND(ISBLANK('C7'!AK19),$I$271&lt;&gt;"Z"),"",'C7'!AK19)</f>
        <v>3</v>
      </c>
      <c r="I271" s="187" t="str">
        <f>IF(ISBLANK('C7'!AL19),"",'C7'!AL19)</f>
        <v/>
      </c>
      <c r="J271" s="81" t="s">
        <v>483</v>
      </c>
      <c r="K271" s="187" t="str">
        <f>IF(AND(ISBLANK('C3'!AE19),$L$271&lt;&gt;"Z"),"",'C3'!AE19)</f>
        <v/>
      </c>
      <c r="L271" s="187" t="str">
        <f>IF(ISBLANK('C3'!AF19),"",'C3'!AF19)</f>
        <v/>
      </c>
      <c r="M271" s="78" t="str">
        <f t="shared" si="3"/>
        <v>Check</v>
      </c>
      <c r="N271" s="79"/>
    </row>
    <row r="272" spans="1:14" hidden="1">
      <c r="A272" s="80" t="s">
        <v>2584</v>
      </c>
      <c r="B272" s="185" t="s">
        <v>966</v>
      </c>
      <c r="C272" s="186" t="s">
        <v>430</v>
      </c>
      <c r="D272" s="188" t="s">
        <v>516</v>
      </c>
      <c r="E272" s="186" t="s">
        <v>483</v>
      </c>
      <c r="F272" s="186" t="s">
        <v>429</v>
      </c>
      <c r="G272" s="188" t="s">
        <v>514</v>
      </c>
      <c r="H272" s="187">
        <f>IF(AND(ISBLANK('C7'!AK20),$I$272&lt;&gt;"Z"),"",'C7'!AK20)</f>
        <v>2</v>
      </c>
      <c r="I272" s="187" t="str">
        <f>IF(ISBLANK('C7'!AL20),"",'C7'!AL20)</f>
        <v/>
      </c>
      <c r="J272" s="81" t="s">
        <v>483</v>
      </c>
      <c r="K272" s="187" t="str">
        <f>IF(AND(ISBLANK('C3'!AE20),$L$272&lt;&gt;"Z"),"",'C3'!AE20)</f>
        <v/>
      </c>
      <c r="L272" s="187" t="str">
        <f>IF(ISBLANK('C3'!AF20),"",'C3'!AF20)</f>
        <v/>
      </c>
      <c r="M272" s="78" t="str">
        <f t="shared" si="3"/>
        <v>Check</v>
      </c>
      <c r="N272" s="79"/>
    </row>
    <row r="273" spans="1:14" hidden="1">
      <c r="A273" s="80" t="s">
        <v>2584</v>
      </c>
      <c r="B273" s="185" t="s">
        <v>967</v>
      </c>
      <c r="C273" s="186" t="s">
        <v>430</v>
      </c>
      <c r="D273" s="188" t="s">
        <v>507</v>
      </c>
      <c r="E273" s="186" t="s">
        <v>483</v>
      </c>
      <c r="F273" s="186" t="s">
        <v>429</v>
      </c>
      <c r="G273" s="188" t="s">
        <v>505</v>
      </c>
      <c r="H273" s="187">
        <f>IF(AND(ISBLANK('C7'!AK21),$I$273&lt;&gt;"Z"),"",'C7'!AK21)</f>
        <v>0</v>
      </c>
      <c r="I273" s="187" t="str">
        <f>IF(ISBLANK('C7'!AL21),"",'C7'!AL21)</f>
        <v/>
      </c>
      <c r="J273" s="81" t="s">
        <v>483</v>
      </c>
      <c r="K273" s="187" t="str">
        <f>IF(AND(ISBLANK('C3'!AE21),$L$273&lt;&gt;"Z"),"",'C3'!AE21)</f>
        <v/>
      </c>
      <c r="L273" s="187" t="str">
        <f>IF(ISBLANK('C3'!AF21),"",'C3'!AF21)</f>
        <v/>
      </c>
      <c r="M273" s="78" t="str">
        <f t="shared" si="3"/>
        <v>Check</v>
      </c>
      <c r="N273" s="79"/>
    </row>
    <row r="274" spans="1:14" hidden="1">
      <c r="A274" s="80" t="s">
        <v>2584</v>
      </c>
      <c r="B274" s="185" t="s">
        <v>968</v>
      </c>
      <c r="C274" s="186" t="s">
        <v>430</v>
      </c>
      <c r="D274" s="188" t="s">
        <v>497</v>
      </c>
      <c r="E274" s="186" t="s">
        <v>483</v>
      </c>
      <c r="F274" s="186" t="s">
        <v>429</v>
      </c>
      <c r="G274" s="188" t="s">
        <v>495</v>
      </c>
      <c r="H274" s="187">
        <f>IF(AND(ISBLANK('C7'!AK22),$I$274&lt;&gt;"Z"),"",'C7'!AK22)</f>
        <v>0</v>
      </c>
      <c r="I274" s="187" t="str">
        <f>IF(ISBLANK('C7'!AL22),"",'C7'!AL22)</f>
        <v/>
      </c>
      <c r="J274" s="81" t="s">
        <v>483</v>
      </c>
      <c r="K274" s="187" t="str">
        <f>IF(AND(ISBLANK('C3'!AE22),$L$274&lt;&gt;"Z"),"",'C3'!AE22)</f>
        <v/>
      </c>
      <c r="L274" s="187" t="str">
        <f>IF(ISBLANK('C3'!AF22),"",'C3'!AF22)</f>
        <v/>
      </c>
      <c r="M274" s="78" t="str">
        <f t="shared" si="3"/>
        <v>Check</v>
      </c>
      <c r="N274" s="79"/>
    </row>
    <row r="275" spans="1:14" hidden="1">
      <c r="A275" s="80" t="s">
        <v>2584</v>
      </c>
      <c r="B275" s="185" t="s">
        <v>969</v>
      </c>
      <c r="C275" s="186" t="s">
        <v>430</v>
      </c>
      <c r="D275" s="188" t="s">
        <v>552</v>
      </c>
      <c r="E275" s="186" t="s">
        <v>483</v>
      </c>
      <c r="F275" s="186" t="s">
        <v>429</v>
      </c>
      <c r="G275" s="188" t="s">
        <v>545</v>
      </c>
      <c r="H275" s="187">
        <f>IF(AND(ISBLANK('C7'!AK23),$I$275&lt;&gt;"Z"),"",'C7'!AK23)</f>
        <v>0</v>
      </c>
      <c r="I275" s="187" t="str">
        <f>IF(ISBLANK('C7'!AL23),"",'C7'!AL23)</f>
        <v/>
      </c>
      <c r="J275" s="81" t="s">
        <v>483</v>
      </c>
      <c r="K275" s="187" t="str">
        <f>IF(AND(ISBLANK('C3'!AE23),$L$275&lt;&gt;"Z"),"",'C3'!AE23)</f>
        <v/>
      </c>
      <c r="L275" s="187" t="str">
        <f>IF(ISBLANK('C3'!AF23),"",'C3'!AF23)</f>
        <v/>
      </c>
      <c r="M275" s="78" t="str">
        <f t="shared" si="3"/>
        <v>Check</v>
      </c>
      <c r="N275" s="79"/>
    </row>
    <row r="276" spans="1:14" hidden="1">
      <c r="A276" s="80" t="s">
        <v>2584</v>
      </c>
      <c r="B276" s="185" t="s">
        <v>970</v>
      </c>
      <c r="C276" s="186" t="s">
        <v>430</v>
      </c>
      <c r="D276" s="188" t="s">
        <v>971</v>
      </c>
      <c r="E276" s="186" t="s">
        <v>483</v>
      </c>
      <c r="F276" s="186" t="s">
        <v>429</v>
      </c>
      <c r="G276" s="188" t="s">
        <v>886</v>
      </c>
      <c r="H276" s="187">
        <f>IF(AND(ISBLANK('C7'!AK24),$I$276&lt;&gt;"Z"),"",'C7'!AK24)</f>
        <v>0</v>
      </c>
      <c r="I276" s="187" t="str">
        <f>IF(ISBLANK('C7'!AL24),"",'C7'!AL24)</f>
        <v/>
      </c>
      <c r="J276" s="81" t="s">
        <v>483</v>
      </c>
      <c r="K276" s="187" t="str">
        <f>IF(AND(ISBLANK('C3'!AE24),$L$276&lt;&gt;"Z"),"",'C3'!AE24)</f>
        <v/>
      </c>
      <c r="L276" s="187" t="str">
        <f>IF(ISBLANK('C3'!AF24),"",'C3'!AF24)</f>
        <v/>
      </c>
      <c r="M276" s="78" t="str">
        <f t="shared" si="3"/>
        <v>Check</v>
      </c>
      <c r="N276" s="79"/>
    </row>
    <row r="277" spans="1:14" hidden="1">
      <c r="A277" s="80" t="s">
        <v>2584</v>
      </c>
      <c r="B277" s="185" t="s">
        <v>972</v>
      </c>
      <c r="C277" s="186" t="s">
        <v>430</v>
      </c>
      <c r="D277" s="188" t="s">
        <v>973</v>
      </c>
      <c r="E277" s="186" t="s">
        <v>483</v>
      </c>
      <c r="F277" s="186" t="s">
        <v>429</v>
      </c>
      <c r="G277" s="188" t="s">
        <v>517</v>
      </c>
      <c r="H277" s="187">
        <f>IF(AND(ISBLANK('C7'!AK25),$I$277&lt;&gt;"Z"),"",'C7'!AK25)</f>
        <v>42</v>
      </c>
      <c r="I277" s="187" t="str">
        <f>IF(ISBLANK('C7'!AL25),"",'C7'!AL25)</f>
        <v/>
      </c>
      <c r="J277" s="81" t="s">
        <v>483</v>
      </c>
      <c r="K277" s="187" t="str">
        <f>IF(AND(ISBLANK('C3'!AE25),$L$277&lt;&gt;"Z"),"",'C3'!AE25)</f>
        <v/>
      </c>
      <c r="L277" s="187" t="str">
        <f>IF(ISBLANK('C3'!AF25),"",'C3'!AF25)</f>
        <v/>
      </c>
      <c r="M277" s="78" t="str">
        <f t="shared" si="3"/>
        <v>Check</v>
      </c>
      <c r="N277" s="79"/>
    </row>
    <row r="278" spans="1:14" hidden="1">
      <c r="A278" s="80" t="s">
        <v>2584</v>
      </c>
      <c r="B278" s="185" t="s">
        <v>974</v>
      </c>
      <c r="C278" s="186" t="s">
        <v>430</v>
      </c>
      <c r="D278" s="188" t="s">
        <v>975</v>
      </c>
      <c r="E278" s="186" t="s">
        <v>483</v>
      </c>
      <c r="F278" s="186" t="s">
        <v>429</v>
      </c>
      <c r="G278" s="188" t="s">
        <v>890</v>
      </c>
      <c r="H278" s="187">
        <f>IF(AND(ISBLANK('C7'!AK26),$I$278&lt;&gt;"Z"),"",'C7'!AK26)</f>
        <v>27</v>
      </c>
      <c r="I278" s="187" t="str">
        <f>IF(ISBLANK('C7'!AL26),"",'C7'!AL26)</f>
        <v/>
      </c>
      <c r="J278" s="81" t="s">
        <v>483</v>
      </c>
      <c r="K278" s="187" t="str">
        <f>IF(AND(ISBLANK('C3'!AE26),$L$278&lt;&gt;"Z"),"",'C3'!AE26)</f>
        <v/>
      </c>
      <c r="L278" s="187" t="str">
        <f>IF(ISBLANK('C3'!AF26),"",'C3'!AF26)</f>
        <v/>
      </c>
      <c r="M278" s="78" t="str">
        <f t="shared" si="3"/>
        <v>Check</v>
      </c>
      <c r="N278" s="79"/>
    </row>
    <row r="279" spans="1:14" hidden="1">
      <c r="A279" s="80" t="s">
        <v>2584</v>
      </c>
      <c r="B279" s="185" t="s">
        <v>976</v>
      </c>
      <c r="C279" s="186" t="s">
        <v>430</v>
      </c>
      <c r="D279" s="188" t="s">
        <v>977</v>
      </c>
      <c r="E279" s="186" t="s">
        <v>483</v>
      </c>
      <c r="F279" s="186" t="s">
        <v>429</v>
      </c>
      <c r="G279" s="188" t="s">
        <v>893</v>
      </c>
      <c r="H279" s="187">
        <f>IF(AND(ISBLANK('C7'!AK27),$I$279&lt;&gt;"Z"),"",'C7'!AK27)</f>
        <v>1</v>
      </c>
      <c r="I279" s="187" t="str">
        <f>IF(ISBLANK('C7'!AL27),"",'C7'!AL27)</f>
        <v/>
      </c>
      <c r="J279" s="81" t="s">
        <v>483</v>
      </c>
      <c r="K279" s="187" t="str">
        <f>IF(AND(ISBLANK('C3'!AE27),$L$279&lt;&gt;"Z"),"",'C3'!AE27)</f>
        <v/>
      </c>
      <c r="L279" s="187" t="str">
        <f>IF(ISBLANK('C3'!AF27),"",'C3'!AF27)</f>
        <v/>
      </c>
      <c r="M279" s="78" t="str">
        <f t="shared" si="3"/>
        <v>Check</v>
      </c>
      <c r="N279" s="79"/>
    </row>
    <row r="280" spans="1:14" hidden="1">
      <c r="A280" s="80" t="s">
        <v>2584</v>
      </c>
      <c r="B280" s="185" t="s">
        <v>978</v>
      </c>
      <c r="C280" s="186" t="s">
        <v>430</v>
      </c>
      <c r="D280" s="188" t="s">
        <v>979</v>
      </c>
      <c r="E280" s="186" t="s">
        <v>483</v>
      </c>
      <c r="F280" s="186" t="s">
        <v>429</v>
      </c>
      <c r="G280" s="188" t="s">
        <v>896</v>
      </c>
      <c r="H280" s="187">
        <f>IF(AND(ISBLANK('C7'!AK28),$I$280&lt;&gt;"Z"),"",'C7'!AK28)</f>
        <v>6</v>
      </c>
      <c r="I280" s="187" t="str">
        <f>IF(ISBLANK('C7'!AL28),"",'C7'!AL28)</f>
        <v/>
      </c>
      <c r="J280" s="81" t="s">
        <v>483</v>
      </c>
      <c r="K280" s="187" t="str">
        <f>IF(AND(ISBLANK('C3'!AE28),$L$280&lt;&gt;"Z"),"",'C3'!AE28)</f>
        <v/>
      </c>
      <c r="L280" s="187" t="str">
        <f>IF(ISBLANK('C3'!AF28),"",'C3'!AF28)</f>
        <v/>
      </c>
      <c r="M280" s="78" t="str">
        <f t="shared" si="3"/>
        <v>Check</v>
      </c>
      <c r="N280" s="79"/>
    </row>
    <row r="281" spans="1:14" hidden="1">
      <c r="A281" s="80" t="s">
        <v>2584</v>
      </c>
      <c r="B281" s="185" t="s">
        <v>980</v>
      </c>
      <c r="C281" s="186" t="s">
        <v>430</v>
      </c>
      <c r="D281" s="188" t="s">
        <v>981</v>
      </c>
      <c r="E281" s="186" t="s">
        <v>483</v>
      </c>
      <c r="F281" s="186" t="s">
        <v>429</v>
      </c>
      <c r="G281" s="188" t="s">
        <v>899</v>
      </c>
      <c r="H281" s="187">
        <f>IF(AND(ISBLANK('C7'!AK29),$I$281&lt;&gt;"Z"),"",'C7'!AK29)</f>
        <v>2</v>
      </c>
      <c r="I281" s="187" t="str">
        <f>IF(ISBLANK('C7'!AL29),"",'C7'!AL29)</f>
        <v/>
      </c>
      <c r="J281" s="81" t="s">
        <v>483</v>
      </c>
      <c r="K281" s="187" t="str">
        <f>IF(AND(ISBLANK('C3'!AE29),$L$281&lt;&gt;"Z"),"",'C3'!AE29)</f>
        <v/>
      </c>
      <c r="L281" s="187" t="str">
        <f>IF(ISBLANK('C3'!AF29),"",'C3'!AF29)</f>
        <v/>
      </c>
      <c r="M281" s="78" t="str">
        <f t="shared" si="3"/>
        <v>Check</v>
      </c>
      <c r="N281" s="79"/>
    </row>
    <row r="282" spans="1:14" hidden="1">
      <c r="A282" s="80" t="s">
        <v>2584</v>
      </c>
      <c r="B282" s="185" t="s">
        <v>982</v>
      </c>
      <c r="C282" s="186" t="s">
        <v>430</v>
      </c>
      <c r="D282" s="188" t="s">
        <v>983</v>
      </c>
      <c r="E282" s="186" t="s">
        <v>483</v>
      </c>
      <c r="F282" s="186" t="s">
        <v>429</v>
      </c>
      <c r="G282" s="188" t="s">
        <v>902</v>
      </c>
      <c r="H282" s="187">
        <f>IF(AND(ISBLANK('C7'!AK30),$I$282&lt;&gt;"Z"),"",'C7'!AK30)</f>
        <v>5</v>
      </c>
      <c r="I282" s="187" t="str">
        <f>IF(ISBLANK('C7'!AL30),"",'C7'!AL30)</f>
        <v/>
      </c>
      <c r="J282" s="81" t="s">
        <v>483</v>
      </c>
      <c r="K282" s="187" t="str">
        <f>IF(AND(ISBLANK('C3'!AE30),$L$282&lt;&gt;"Z"),"",'C3'!AE30)</f>
        <v/>
      </c>
      <c r="L282" s="187" t="str">
        <f>IF(ISBLANK('C3'!AF30),"",'C3'!AF30)</f>
        <v/>
      </c>
      <c r="M282" s="78" t="str">
        <f t="shared" si="3"/>
        <v>Check</v>
      </c>
      <c r="N282" s="79"/>
    </row>
    <row r="283" spans="1:14" hidden="1">
      <c r="A283" s="80" t="s">
        <v>2584</v>
      </c>
      <c r="B283" s="185" t="s">
        <v>984</v>
      </c>
      <c r="C283" s="186" t="s">
        <v>430</v>
      </c>
      <c r="D283" s="188" t="s">
        <v>985</v>
      </c>
      <c r="E283" s="186" t="s">
        <v>483</v>
      </c>
      <c r="F283" s="186" t="s">
        <v>429</v>
      </c>
      <c r="G283" s="188" t="s">
        <v>905</v>
      </c>
      <c r="H283" s="187">
        <f>IF(AND(ISBLANK('C7'!AK31),$I$283&lt;&gt;"Z"),"",'C7'!AK31)</f>
        <v>0</v>
      </c>
      <c r="I283" s="187" t="str">
        <f>IF(ISBLANK('C7'!AL31),"",'C7'!AL31)</f>
        <v/>
      </c>
      <c r="J283" s="81" t="s">
        <v>483</v>
      </c>
      <c r="K283" s="187" t="str">
        <f>IF(AND(ISBLANK('C3'!AE31),$L$283&lt;&gt;"Z"),"",'C3'!AE31)</f>
        <v/>
      </c>
      <c r="L283" s="187" t="str">
        <f>IF(ISBLANK('C3'!AF31),"",'C3'!AF31)</f>
        <v/>
      </c>
      <c r="M283" s="78" t="str">
        <f t="shared" si="3"/>
        <v>Check</v>
      </c>
      <c r="N283" s="79"/>
    </row>
    <row r="284" spans="1:14" hidden="1">
      <c r="A284" s="80" t="s">
        <v>2584</v>
      </c>
      <c r="B284" s="185" t="s">
        <v>986</v>
      </c>
      <c r="C284" s="186" t="s">
        <v>430</v>
      </c>
      <c r="D284" s="188" t="s">
        <v>987</v>
      </c>
      <c r="E284" s="186" t="s">
        <v>483</v>
      </c>
      <c r="F284" s="186" t="s">
        <v>429</v>
      </c>
      <c r="G284" s="188" t="s">
        <v>908</v>
      </c>
      <c r="H284" s="187">
        <f>IF(AND(ISBLANK('C7'!AK32),$I$284&lt;&gt;"Z"),"",'C7'!AK32)</f>
        <v>0</v>
      </c>
      <c r="I284" s="187" t="str">
        <f>IF(ISBLANK('C7'!AL32),"",'C7'!AL32)</f>
        <v/>
      </c>
      <c r="J284" s="81" t="s">
        <v>483</v>
      </c>
      <c r="K284" s="187" t="str">
        <f>IF(AND(ISBLANK('C3'!AE32),$L$284&lt;&gt;"Z"),"",'C3'!AE32)</f>
        <v/>
      </c>
      <c r="L284" s="187" t="str">
        <f>IF(ISBLANK('C3'!AF32),"",'C3'!AF32)</f>
        <v/>
      </c>
      <c r="M284" s="78" t="str">
        <f t="shared" si="3"/>
        <v>Check</v>
      </c>
      <c r="N284" s="79"/>
    </row>
    <row r="285" spans="1:14" hidden="1">
      <c r="A285" s="80" t="s">
        <v>2584</v>
      </c>
      <c r="B285" s="185" t="s">
        <v>988</v>
      </c>
      <c r="C285" s="186" t="s">
        <v>430</v>
      </c>
      <c r="D285" s="188" t="s">
        <v>989</v>
      </c>
      <c r="E285" s="186" t="s">
        <v>483</v>
      </c>
      <c r="F285" s="186" t="s">
        <v>429</v>
      </c>
      <c r="G285" s="188" t="s">
        <v>911</v>
      </c>
      <c r="H285" s="187">
        <f>IF(AND(ISBLANK('C7'!AK33),$I$285&lt;&gt;"Z"),"",'C7'!AK33)</f>
        <v>1</v>
      </c>
      <c r="I285" s="187" t="str">
        <f>IF(ISBLANK('C7'!AL33),"",'C7'!AL33)</f>
        <v/>
      </c>
      <c r="J285" s="81" t="s">
        <v>483</v>
      </c>
      <c r="K285" s="187" t="str">
        <f>IF(AND(ISBLANK('C3'!AE33),$L$285&lt;&gt;"Z"),"",'C3'!AE33)</f>
        <v/>
      </c>
      <c r="L285" s="187" t="str">
        <f>IF(ISBLANK('C3'!AF33),"",'C3'!AF33)</f>
        <v/>
      </c>
      <c r="M285" s="78" t="str">
        <f t="shared" ref="M285:M312" si="4">IF(OR(AND(I285="M",AND(L285&lt;&gt;"M",L285&lt;&gt;"X")),AND(I285="X",AND(L285&lt;&gt;"M",L285&lt;&gt;"X",L285&lt;&gt;"W",NOT(AND(AND(ISNUMBER(K285),K285&gt;0),L285="")))),AND(H285=0,ISNUMBER(H285),I285="",L285="Z"),AND(K285="",L285="",AND(OR(ISNUMBER(H285),I285="Z"),OR(AND(H285=0,I285=""),H285=0,H285=""))),AND(OR(L285="",L285="Z"),OR(AND(I285="",H285&lt;&gt;""),I285="W"),OR(NOT(ISNUMBER(K285)),AND(ISNUMBER(H285),K285&lt;H285))),AND(OR(I285="",I285="W"),OR(L285="",L285="W"),AND(ISNUMBER(H285),K285&lt;H285))),"Check","OK")</f>
        <v>Check</v>
      </c>
      <c r="N285" s="79"/>
    </row>
    <row r="286" spans="1:14" hidden="1">
      <c r="A286" s="80" t="s">
        <v>2584</v>
      </c>
      <c r="B286" s="185" t="s">
        <v>990</v>
      </c>
      <c r="C286" s="186" t="s">
        <v>430</v>
      </c>
      <c r="D286" s="188" t="s">
        <v>991</v>
      </c>
      <c r="E286" s="186" t="s">
        <v>483</v>
      </c>
      <c r="F286" s="186" t="s">
        <v>429</v>
      </c>
      <c r="G286" s="188" t="s">
        <v>914</v>
      </c>
      <c r="H286" s="187">
        <f>IF(AND(ISBLANK('C7'!AK34),$I$286&lt;&gt;"Z"),"",'C7'!AK34)</f>
        <v>0</v>
      </c>
      <c r="I286" s="187" t="str">
        <f>IF(ISBLANK('C7'!AL34),"",'C7'!AL34)</f>
        <v/>
      </c>
      <c r="J286" s="81" t="s">
        <v>483</v>
      </c>
      <c r="K286" s="187" t="str">
        <f>IF(AND(ISBLANK('C3'!AE34),$L$286&lt;&gt;"Z"),"",'C3'!AE34)</f>
        <v/>
      </c>
      <c r="L286" s="187" t="str">
        <f>IF(ISBLANK('C3'!AF34),"",'C3'!AF34)</f>
        <v/>
      </c>
      <c r="M286" s="78" t="str">
        <f t="shared" si="4"/>
        <v>Check</v>
      </c>
      <c r="N286" s="79"/>
    </row>
    <row r="287" spans="1:14" hidden="1">
      <c r="A287" s="80" t="s">
        <v>2584</v>
      </c>
      <c r="B287" s="185" t="s">
        <v>992</v>
      </c>
      <c r="C287" s="186" t="s">
        <v>430</v>
      </c>
      <c r="D287" s="188" t="s">
        <v>993</v>
      </c>
      <c r="E287" s="186" t="s">
        <v>483</v>
      </c>
      <c r="F287" s="186" t="s">
        <v>429</v>
      </c>
      <c r="G287" s="188" t="s">
        <v>917</v>
      </c>
      <c r="H287" s="187">
        <f>IF(AND(ISBLANK('C7'!AK35),$I$287&lt;&gt;"Z"),"",'C7'!AK35)</f>
        <v>0</v>
      </c>
      <c r="I287" s="187" t="str">
        <f>IF(ISBLANK('C7'!AL35),"",'C7'!AL35)</f>
        <v/>
      </c>
      <c r="J287" s="81" t="s">
        <v>483</v>
      </c>
      <c r="K287" s="187" t="str">
        <f>IF(AND(ISBLANK('C3'!AE35),$L$287&lt;&gt;"Z"),"",'C3'!AE35)</f>
        <v/>
      </c>
      <c r="L287" s="187" t="str">
        <f>IF(ISBLANK('C3'!AF35),"",'C3'!AF35)</f>
        <v/>
      </c>
      <c r="M287" s="78" t="str">
        <f t="shared" si="4"/>
        <v>Check</v>
      </c>
      <c r="N287" s="79"/>
    </row>
    <row r="288" spans="1:14" hidden="1">
      <c r="A288" s="80" t="s">
        <v>2584</v>
      </c>
      <c r="B288" s="185" t="s">
        <v>994</v>
      </c>
      <c r="C288" s="186" t="s">
        <v>430</v>
      </c>
      <c r="D288" s="188" t="s">
        <v>995</v>
      </c>
      <c r="E288" s="186" t="s">
        <v>483</v>
      </c>
      <c r="F288" s="186" t="s">
        <v>429</v>
      </c>
      <c r="G288" s="188" t="s">
        <v>920</v>
      </c>
      <c r="H288" s="187">
        <f>IF(AND(ISBLANK('C7'!AK36),$I$288&lt;&gt;"Z"),"",'C7'!AK36)</f>
        <v>0</v>
      </c>
      <c r="I288" s="187" t="str">
        <f>IF(ISBLANK('C7'!AL36),"",'C7'!AL36)</f>
        <v/>
      </c>
      <c r="J288" s="81" t="s">
        <v>483</v>
      </c>
      <c r="K288" s="187" t="str">
        <f>IF(AND(ISBLANK('C3'!AE36),$L$288&lt;&gt;"Z"),"",'C3'!AE36)</f>
        <v/>
      </c>
      <c r="L288" s="187" t="str">
        <f>IF(ISBLANK('C3'!AF36),"",'C3'!AF36)</f>
        <v/>
      </c>
      <c r="M288" s="78" t="str">
        <f t="shared" si="4"/>
        <v>Check</v>
      </c>
      <c r="N288" s="79"/>
    </row>
    <row r="289" spans="1:14" hidden="1">
      <c r="A289" s="80" t="s">
        <v>2584</v>
      </c>
      <c r="B289" s="185" t="s">
        <v>996</v>
      </c>
      <c r="C289" s="186" t="s">
        <v>430</v>
      </c>
      <c r="D289" s="188" t="s">
        <v>997</v>
      </c>
      <c r="E289" s="186" t="s">
        <v>483</v>
      </c>
      <c r="F289" s="186" t="s">
        <v>429</v>
      </c>
      <c r="G289" s="188" t="s">
        <v>508</v>
      </c>
      <c r="H289" s="187">
        <f>IF(AND(ISBLANK('C7'!AK37),$I$289&lt;&gt;"Z"),"",'C7'!AK37)</f>
        <v>42</v>
      </c>
      <c r="I289" s="187" t="str">
        <f>IF(ISBLANK('C7'!AL37),"",'C7'!AL37)</f>
        <v/>
      </c>
      <c r="J289" s="81" t="s">
        <v>483</v>
      </c>
      <c r="K289" s="187" t="str">
        <f>IF(AND(ISBLANK('C3'!AE37),$L$289&lt;&gt;"Z"),"",'C3'!AE37)</f>
        <v/>
      </c>
      <c r="L289" s="187" t="str">
        <f>IF(ISBLANK('C3'!AF37),"",'C3'!AF37)</f>
        <v/>
      </c>
      <c r="M289" s="78" t="str">
        <f t="shared" si="4"/>
        <v>Check</v>
      </c>
      <c r="N289" s="79"/>
    </row>
    <row r="290" spans="1:14" hidden="1">
      <c r="A290" s="80" t="s">
        <v>2584</v>
      </c>
      <c r="B290" s="185" t="s">
        <v>998</v>
      </c>
      <c r="C290" s="186" t="s">
        <v>430</v>
      </c>
      <c r="D290" s="188" t="s">
        <v>999</v>
      </c>
      <c r="E290" s="186" t="s">
        <v>483</v>
      </c>
      <c r="F290" s="186" t="s">
        <v>429</v>
      </c>
      <c r="G290" s="188" t="s">
        <v>924</v>
      </c>
      <c r="H290" s="187">
        <f>IF(AND(ISBLANK('C7'!AK38),$I$290&lt;&gt;"Z"),"",'C7'!AK38)</f>
        <v>42</v>
      </c>
      <c r="I290" s="187" t="str">
        <f>IF(ISBLANK('C7'!AL38),"",'C7'!AL38)</f>
        <v/>
      </c>
      <c r="J290" s="81" t="s">
        <v>483</v>
      </c>
      <c r="K290" s="187" t="str">
        <f>IF(AND(ISBLANK('C3'!AE38),$L$290&lt;&gt;"Z"),"",'C3'!AE38)</f>
        <v/>
      </c>
      <c r="L290" s="187" t="str">
        <f>IF(ISBLANK('C3'!AF38),"",'C3'!AF38)</f>
        <v/>
      </c>
      <c r="M290" s="78" t="str">
        <f t="shared" si="4"/>
        <v>Check</v>
      </c>
      <c r="N290" s="79"/>
    </row>
    <row r="291" spans="1:14" hidden="1">
      <c r="A291" s="80" t="s">
        <v>2584</v>
      </c>
      <c r="B291" s="185" t="s">
        <v>1000</v>
      </c>
      <c r="C291" s="186" t="s">
        <v>430</v>
      </c>
      <c r="D291" s="188" t="s">
        <v>1001</v>
      </c>
      <c r="E291" s="186" t="s">
        <v>483</v>
      </c>
      <c r="F291" s="186" t="s">
        <v>429</v>
      </c>
      <c r="G291" s="188" t="s">
        <v>927</v>
      </c>
      <c r="H291" s="187">
        <f>IF(AND(ISBLANK('C7'!AK39),$I$291&lt;&gt;"Z"),"",'C7'!AK39)</f>
        <v>3</v>
      </c>
      <c r="I291" s="187" t="str">
        <f>IF(ISBLANK('C7'!AL39),"",'C7'!AL39)</f>
        <v/>
      </c>
      <c r="J291" s="81" t="s">
        <v>483</v>
      </c>
      <c r="K291" s="187" t="str">
        <f>IF(AND(ISBLANK('C3'!AE39),$L$291&lt;&gt;"Z"),"",'C3'!AE39)</f>
        <v/>
      </c>
      <c r="L291" s="187" t="str">
        <f>IF(ISBLANK('C3'!AF39),"",'C3'!AF39)</f>
        <v/>
      </c>
      <c r="M291" s="78" t="str">
        <f t="shared" si="4"/>
        <v>Check</v>
      </c>
      <c r="N291" s="79"/>
    </row>
    <row r="292" spans="1:14" hidden="1">
      <c r="A292" s="80" t="s">
        <v>2584</v>
      </c>
      <c r="B292" s="185" t="s">
        <v>1002</v>
      </c>
      <c r="C292" s="186" t="s">
        <v>430</v>
      </c>
      <c r="D292" s="188" t="s">
        <v>1003</v>
      </c>
      <c r="E292" s="186" t="s">
        <v>483</v>
      </c>
      <c r="F292" s="186" t="s">
        <v>429</v>
      </c>
      <c r="G292" s="188" t="s">
        <v>930</v>
      </c>
      <c r="H292" s="187">
        <f>IF(AND(ISBLANK('C7'!AK40),$I$292&lt;&gt;"Z"),"",'C7'!AK40)</f>
        <v>10</v>
      </c>
      <c r="I292" s="187" t="str">
        <f>IF(ISBLANK('C7'!AL40),"",'C7'!AL40)</f>
        <v/>
      </c>
      <c r="J292" s="81" t="s">
        <v>483</v>
      </c>
      <c r="K292" s="187" t="str">
        <f>IF(AND(ISBLANK('C3'!AE40),$L$292&lt;&gt;"Z"),"",'C3'!AE40)</f>
        <v/>
      </c>
      <c r="L292" s="187" t="str">
        <f>IF(ISBLANK('C3'!AF40),"",'C3'!AF40)</f>
        <v/>
      </c>
      <c r="M292" s="78" t="str">
        <f t="shared" si="4"/>
        <v>Check</v>
      </c>
      <c r="N292" s="79"/>
    </row>
    <row r="293" spans="1:14" hidden="1">
      <c r="A293" s="80" t="s">
        <v>2584</v>
      </c>
      <c r="B293" s="185" t="s">
        <v>1004</v>
      </c>
      <c r="C293" s="186" t="s">
        <v>430</v>
      </c>
      <c r="D293" s="188" t="s">
        <v>1005</v>
      </c>
      <c r="E293" s="186" t="s">
        <v>483</v>
      </c>
      <c r="F293" s="186" t="s">
        <v>429</v>
      </c>
      <c r="G293" s="188" t="s">
        <v>933</v>
      </c>
      <c r="H293" s="187">
        <f>IF(AND(ISBLANK('C7'!AK41),$I$293&lt;&gt;"Z"),"",'C7'!AK41)</f>
        <v>13</v>
      </c>
      <c r="I293" s="187" t="str">
        <f>IF(ISBLANK('C7'!AL41),"",'C7'!AL41)</f>
        <v/>
      </c>
      <c r="J293" s="81" t="s">
        <v>483</v>
      </c>
      <c r="K293" s="187" t="str">
        <f>IF(AND(ISBLANK('C3'!AE41),$L$293&lt;&gt;"Z"),"",'C3'!AE41)</f>
        <v/>
      </c>
      <c r="L293" s="187" t="str">
        <f>IF(ISBLANK('C3'!AF41),"",'C3'!AF41)</f>
        <v/>
      </c>
      <c r="M293" s="78" t="str">
        <f t="shared" si="4"/>
        <v>Check</v>
      </c>
      <c r="N293" s="79"/>
    </row>
    <row r="294" spans="1:14" hidden="1">
      <c r="A294" s="80" t="s">
        <v>2584</v>
      </c>
      <c r="B294" s="185" t="s">
        <v>1006</v>
      </c>
      <c r="C294" s="186" t="s">
        <v>430</v>
      </c>
      <c r="D294" s="188" t="s">
        <v>1007</v>
      </c>
      <c r="E294" s="186" t="s">
        <v>483</v>
      </c>
      <c r="F294" s="186" t="s">
        <v>429</v>
      </c>
      <c r="G294" s="188" t="s">
        <v>936</v>
      </c>
      <c r="H294" s="187">
        <f>IF(AND(ISBLANK('C7'!AK42),$I$294&lt;&gt;"Z"),"",'C7'!AK42)</f>
        <v>10</v>
      </c>
      <c r="I294" s="187" t="str">
        <f>IF(ISBLANK('C7'!AL42),"",'C7'!AL42)</f>
        <v/>
      </c>
      <c r="J294" s="81" t="s">
        <v>483</v>
      </c>
      <c r="K294" s="187" t="str">
        <f>IF(AND(ISBLANK('C3'!AE42),$L$294&lt;&gt;"Z"),"",'C3'!AE42)</f>
        <v/>
      </c>
      <c r="L294" s="187" t="str">
        <f>IF(ISBLANK('C3'!AF42),"",'C3'!AF42)</f>
        <v/>
      </c>
      <c r="M294" s="78" t="str">
        <f t="shared" si="4"/>
        <v>Check</v>
      </c>
      <c r="N294" s="79"/>
    </row>
    <row r="295" spans="1:14" hidden="1">
      <c r="A295" s="80" t="s">
        <v>2584</v>
      </c>
      <c r="B295" s="185" t="s">
        <v>1008</v>
      </c>
      <c r="C295" s="186" t="s">
        <v>430</v>
      </c>
      <c r="D295" s="188" t="s">
        <v>1009</v>
      </c>
      <c r="E295" s="186" t="s">
        <v>483</v>
      </c>
      <c r="F295" s="186" t="s">
        <v>429</v>
      </c>
      <c r="G295" s="188" t="s">
        <v>939</v>
      </c>
      <c r="H295" s="187">
        <f>IF(AND(ISBLANK('C7'!AK43),$I$295&lt;&gt;"Z"),"",'C7'!AK43)</f>
        <v>3</v>
      </c>
      <c r="I295" s="187" t="str">
        <f>IF(ISBLANK('C7'!AL43),"",'C7'!AL43)</f>
        <v/>
      </c>
      <c r="J295" s="81" t="s">
        <v>483</v>
      </c>
      <c r="K295" s="187" t="str">
        <f>IF(AND(ISBLANK('C3'!AE43),$L$295&lt;&gt;"Z"),"",'C3'!AE43)</f>
        <v/>
      </c>
      <c r="L295" s="187" t="str">
        <f>IF(ISBLANK('C3'!AF43),"",'C3'!AF43)</f>
        <v/>
      </c>
      <c r="M295" s="78" t="str">
        <f t="shared" si="4"/>
        <v>Check</v>
      </c>
      <c r="N295" s="79"/>
    </row>
    <row r="296" spans="1:14" hidden="1">
      <c r="A296" s="80" t="s">
        <v>2584</v>
      </c>
      <c r="B296" s="185" t="s">
        <v>1010</v>
      </c>
      <c r="C296" s="186" t="s">
        <v>430</v>
      </c>
      <c r="D296" s="188" t="s">
        <v>1011</v>
      </c>
      <c r="E296" s="186" t="s">
        <v>483</v>
      </c>
      <c r="F296" s="186" t="s">
        <v>429</v>
      </c>
      <c r="G296" s="188" t="s">
        <v>942</v>
      </c>
      <c r="H296" s="187">
        <f>IF(AND(ISBLANK('C7'!AK44),$I$296&lt;&gt;"Z"),"",'C7'!AK44)</f>
        <v>2</v>
      </c>
      <c r="I296" s="187" t="str">
        <f>IF(ISBLANK('C7'!AL44),"",'C7'!AL44)</f>
        <v/>
      </c>
      <c r="J296" s="81" t="s">
        <v>483</v>
      </c>
      <c r="K296" s="187" t="str">
        <f>IF(AND(ISBLANK('C3'!AE44),$L$296&lt;&gt;"Z"),"",'C3'!AE44)</f>
        <v/>
      </c>
      <c r="L296" s="187" t="str">
        <f>IF(ISBLANK('C3'!AF44),"",'C3'!AF44)</f>
        <v/>
      </c>
      <c r="M296" s="78" t="str">
        <f t="shared" si="4"/>
        <v>Check</v>
      </c>
      <c r="N296" s="79"/>
    </row>
    <row r="297" spans="1:14" hidden="1">
      <c r="A297" s="80" t="s">
        <v>2584</v>
      </c>
      <c r="B297" s="185" t="s">
        <v>1012</v>
      </c>
      <c r="C297" s="186" t="s">
        <v>430</v>
      </c>
      <c r="D297" s="188" t="s">
        <v>1013</v>
      </c>
      <c r="E297" s="186" t="s">
        <v>483</v>
      </c>
      <c r="F297" s="186" t="s">
        <v>429</v>
      </c>
      <c r="G297" s="188" t="s">
        <v>945</v>
      </c>
      <c r="H297" s="187">
        <f>IF(AND(ISBLANK('C7'!AK45),$I$297&lt;&gt;"Z"),"",'C7'!AK45)</f>
        <v>1</v>
      </c>
      <c r="I297" s="187" t="str">
        <f>IF(ISBLANK('C7'!AL45),"",'C7'!AL45)</f>
        <v/>
      </c>
      <c r="J297" s="81" t="s">
        <v>483</v>
      </c>
      <c r="K297" s="187" t="str">
        <f>IF(AND(ISBLANK('C3'!AE45),$L$297&lt;&gt;"Z"),"",'C3'!AE45)</f>
        <v/>
      </c>
      <c r="L297" s="187" t="str">
        <f>IF(ISBLANK('C3'!AF45),"",'C3'!AF45)</f>
        <v/>
      </c>
      <c r="M297" s="78" t="str">
        <f t="shared" si="4"/>
        <v>Check</v>
      </c>
      <c r="N297" s="79"/>
    </row>
    <row r="298" spans="1:14" hidden="1">
      <c r="A298" s="80" t="s">
        <v>2584</v>
      </c>
      <c r="B298" s="185" t="s">
        <v>1014</v>
      </c>
      <c r="C298" s="186" t="s">
        <v>430</v>
      </c>
      <c r="D298" s="188" t="s">
        <v>1015</v>
      </c>
      <c r="E298" s="186" t="s">
        <v>483</v>
      </c>
      <c r="F298" s="186" t="s">
        <v>429</v>
      </c>
      <c r="G298" s="188" t="s">
        <v>948</v>
      </c>
      <c r="H298" s="187">
        <f>IF(AND(ISBLANK('C7'!AK46),$I$298&lt;&gt;"Z"),"",'C7'!AK46)</f>
        <v>0</v>
      </c>
      <c r="I298" s="187" t="str">
        <f>IF(ISBLANK('C7'!AL46),"",'C7'!AL46)</f>
        <v/>
      </c>
      <c r="J298" s="81" t="s">
        <v>483</v>
      </c>
      <c r="K298" s="187" t="str">
        <f>IF(AND(ISBLANK('C3'!AE46),$L$298&lt;&gt;"Z"),"",'C3'!AE46)</f>
        <v/>
      </c>
      <c r="L298" s="187" t="str">
        <f>IF(ISBLANK('C3'!AF46),"",'C3'!AF46)</f>
        <v/>
      </c>
      <c r="M298" s="78" t="str">
        <f t="shared" si="4"/>
        <v>Check</v>
      </c>
      <c r="N298" s="79"/>
    </row>
    <row r="299" spans="1:14" hidden="1">
      <c r="A299" s="80" t="s">
        <v>2584</v>
      </c>
      <c r="B299" s="185" t="s">
        <v>1016</v>
      </c>
      <c r="C299" s="186" t="s">
        <v>430</v>
      </c>
      <c r="D299" s="188" t="s">
        <v>1017</v>
      </c>
      <c r="E299" s="186" t="s">
        <v>483</v>
      </c>
      <c r="F299" s="186" t="s">
        <v>429</v>
      </c>
      <c r="G299" s="188" t="s">
        <v>951</v>
      </c>
      <c r="H299" s="187">
        <f>IF(AND(ISBLANK('C7'!AK47),$I$299&lt;&gt;"Z"),"",'C7'!AK47)</f>
        <v>0</v>
      </c>
      <c r="I299" s="187" t="str">
        <f>IF(ISBLANK('C7'!AL47),"",'C7'!AL47)</f>
        <v/>
      </c>
      <c r="J299" s="81" t="s">
        <v>483</v>
      </c>
      <c r="K299" s="187" t="str">
        <f>IF(AND(ISBLANK('C3'!AE47),$L$299&lt;&gt;"Z"),"",'C3'!AE47)</f>
        <v/>
      </c>
      <c r="L299" s="187" t="str">
        <f>IF(ISBLANK('C3'!AF47),"",'C3'!AF47)</f>
        <v/>
      </c>
      <c r="M299" s="78" t="str">
        <f t="shared" si="4"/>
        <v>Check</v>
      </c>
      <c r="N299" s="79"/>
    </row>
    <row r="300" spans="1:14" hidden="1">
      <c r="A300" s="80" t="s">
        <v>2584</v>
      </c>
      <c r="B300" s="185" t="s">
        <v>1018</v>
      </c>
      <c r="C300" s="186" t="s">
        <v>430</v>
      </c>
      <c r="D300" s="188" t="s">
        <v>1019</v>
      </c>
      <c r="E300" s="186" t="s">
        <v>483</v>
      </c>
      <c r="F300" s="186" t="s">
        <v>429</v>
      </c>
      <c r="G300" s="188" t="s">
        <v>954</v>
      </c>
      <c r="H300" s="187">
        <f>IF(AND(ISBLANK('C7'!AK48),$I$300&lt;&gt;"Z"),"",'C7'!AK48)</f>
        <v>0</v>
      </c>
      <c r="I300" s="187" t="str">
        <f>IF(ISBLANK('C7'!AL48),"",'C7'!AL48)</f>
        <v/>
      </c>
      <c r="J300" s="81" t="s">
        <v>483</v>
      </c>
      <c r="K300" s="187" t="str">
        <f>IF(AND(ISBLANK('C3'!AE48),$L$300&lt;&gt;"Z"),"",'C3'!AE48)</f>
        <v/>
      </c>
      <c r="L300" s="187" t="str">
        <f>IF(ISBLANK('C3'!AF48),"",'C3'!AF48)</f>
        <v/>
      </c>
      <c r="M300" s="78" t="str">
        <f t="shared" si="4"/>
        <v>Check</v>
      </c>
      <c r="N300" s="79"/>
    </row>
    <row r="301" spans="1:14" hidden="1">
      <c r="A301" s="80" t="s">
        <v>2584</v>
      </c>
      <c r="B301" s="185" t="s">
        <v>1020</v>
      </c>
      <c r="C301" s="186" t="s">
        <v>430</v>
      </c>
      <c r="D301" s="188" t="s">
        <v>1021</v>
      </c>
      <c r="E301" s="186" t="s">
        <v>483</v>
      </c>
      <c r="F301" s="186" t="s">
        <v>429</v>
      </c>
      <c r="G301" s="188" t="s">
        <v>498</v>
      </c>
      <c r="H301" s="187">
        <f>IF(AND(ISBLANK('C7'!AK49),$I$301&lt;&gt;"Z"),"",'C7'!AK49)</f>
        <v>84</v>
      </c>
      <c r="I301" s="187" t="str">
        <f>IF(ISBLANK('C7'!AL49),"",'C7'!AL49)</f>
        <v/>
      </c>
      <c r="J301" s="81" t="s">
        <v>483</v>
      </c>
      <c r="K301" s="187" t="str">
        <f>IF(AND(ISBLANK('C3'!AE49),$L$301&lt;&gt;"Z"),"",'C3'!AE49)</f>
        <v/>
      </c>
      <c r="L301" s="187" t="str">
        <f>IF(ISBLANK('C3'!AF49),"",'C3'!AF49)</f>
        <v/>
      </c>
      <c r="M301" s="78" t="str">
        <f t="shared" si="4"/>
        <v>Check</v>
      </c>
      <c r="N301" s="79"/>
    </row>
    <row r="302" spans="1:14" hidden="1">
      <c r="A302" s="80" t="s">
        <v>2584</v>
      </c>
      <c r="B302" s="185" t="s">
        <v>1022</v>
      </c>
      <c r="C302" s="186" t="s">
        <v>431</v>
      </c>
      <c r="D302" s="188" t="s">
        <v>182</v>
      </c>
      <c r="E302" s="186" t="s">
        <v>483</v>
      </c>
      <c r="F302" s="186" t="s">
        <v>431</v>
      </c>
      <c r="G302" s="188" t="s">
        <v>489</v>
      </c>
      <c r="H302" s="187">
        <f>IF(AND(ISBLANK('C8'!Y22),$I$302&lt;&gt;"Z"),"",'C8'!Y22)</f>
        <v>68</v>
      </c>
      <c r="I302" s="187" t="str">
        <f>IF(ISBLANK('C8'!Z22),"",'C8'!Z22)</f>
        <v/>
      </c>
      <c r="J302" s="81" t="s">
        <v>483</v>
      </c>
      <c r="K302" s="187">
        <f>IF(AND(ISBLANK('C8'!V22),$L$302&lt;&gt;"Z"),"",'C8'!V22)</f>
        <v>13006</v>
      </c>
      <c r="L302" s="187" t="str">
        <f>IF(ISBLANK('C8'!W22),"",'C8'!W22)</f>
        <v/>
      </c>
      <c r="M302" s="78" t="str">
        <f t="shared" si="4"/>
        <v>OK</v>
      </c>
      <c r="N302" s="79"/>
    </row>
    <row r="303" spans="1:14" hidden="1">
      <c r="A303" s="80" t="s">
        <v>2585</v>
      </c>
      <c r="B303" s="185" t="s">
        <v>2297</v>
      </c>
      <c r="C303" s="186" t="s">
        <v>431</v>
      </c>
      <c r="D303" s="188" t="s">
        <v>519</v>
      </c>
      <c r="E303" s="186" t="s">
        <v>483</v>
      </c>
      <c r="F303" s="186" t="s">
        <v>431</v>
      </c>
      <c r="G303" s="188" t="s">
        <v>484</v>
      </c>
      <c r="H303" s="187">
        <f>IF(AND(ISBLANK('C8'!Y14),$I$303&lt;&gt;"Z"),"",'C8'!Y14)</f>
        <v>35</v>
      </c>
      <c r="I303" s="187" t="str">
        <f>IF(ISBLANK('C8'!Z14),"",'C8'!Z14)</f>
        <v/>
      </c>
      <c r="J303" s="81" t="s">
        <v>483</v>
      </c>
      <c r="K303" s="187">
        <f>IF(AND(ISBLANK('C8'!V14),$L$303&lt;&gt;"Z"),"",'C8'!V14)</f>
        <v>7357</v>
      </c>
      <c r="L303" s="187" t="str">
        <f>IF(ISBLANK('C8'!W14),"",'C8'!W14)</f>
        <v/>
      </c>
      <c r="M303" s="78" t="str">
        <f t="shared" si="4"/>
        <v>OK</v>
      </c>
      <c r="N303" s="79"/>
    </row>
    <row r="304" spans="1:14" hidden="1">
      <c r="A304" s="80" t="s">
        <v>2585</v>
      </c>
      <c r="B304" s="185" t="s">
        <v>2298</v>
      </c>
      <c r="C304" s="186" t="s">
        <v>431</v>
      </c>
      <c r="D304" s="188" t="s">
        <v>448</v>
      </c>
      <c r="E304" s="186" t="s">
        <v>483</v>
      </c>
      <c r="F304" s="186" t="s">
        <v>431</v>
      </c>
      <c r="G304" s="188" t="s">
        <v>557</v>
      </c>
      <c r="H304" s="187">
        <f>IF(AND(ISBLANK('C8'!Y15),$I$304&lt;&gt;"Z"),"",'C8'!Y15)</f>
        <v>33</v>
      </c>
      <c r="I304" s="187" t="str">
        <f>IF(ISBLANK('C8'!Z15),"",'C8'!Z15)</f>
        <v/>
      </c>
      <c r="J304" s="81" t="s">
        <v>483</v>
      </c>
      <c r="K304" s="187">
        <f>IF(AND(ISBLANK('C8'!V15),$L$304&lt;&gt;"Z"),"",'C8'!V15)</f>
        <v>5649</v>
      </c>
      <c r="L304" s="187" t="str">
        <f>IF(ISBLANK('C8'!W15),"",'C8'!W15)</f>
        <v/>
      </c>
      <c r="M304" s="78" t="str">
        <f t="shared" si="4"/>
        <v>OK</v>
      </c>
      <c r="N304" s="79"/>
    </row>
    <row r="305" spans="1:14" hidden="1">
      <c r="A305" s="80" t="s">
        <v>2585</v>
      </c>
      <c r="B305" s="185" t="s">
        <v>2299</v>
      </c>
      <c r="C305" s="186" t="s">
        <v>431</v>
      </c>
      <c r="D305" s="188" t="s">
        <v>176</v>
      </c>
      <c r="E305" s="186" t="s">
        <v>483</v>
      </c>
      <c r="F305" s="186" t="s">
        <v>431</v>
      </c>
      <c r="G305" s="188" t="s">
        <v>559</v>
      </c>
      <c r="H305" s="187">
        <f>IF(AND(ISBLANK('C8'!Y16),$I$305&lt;&gt;"Z"),"",'C8'!Y16)</f>
        <v>68</v>
      </c>
      <c r="I305" s="187" t="str">
        <f>IF(ISBLANK('C8'!Z16),"",'C8'!Z16)</f>
        <v/>
      </c>
      <c r="J305" s="81" t="s">
        <v>483</v>
      </c>
      <c r="K305" s="187">
        <f>IF(AND(ISBLANK('C8'!V16),$L$305&lt;&gt;"Z"),"",'C8'!V16)</f>
        <v>13006</v>
      </c>
      <c r="L305" s="187" t="str">
        <f>IF(ISBLANK('C8'!W16),"",'C8'!W16)</f>
        <v/>
      </c>
      <c r="M305" s="78" t="str">
        <f t="shared" si="4"/>
        <v>OK</v>
      </c>
      <c r="N305" s="79"/>
    </row>
    <row r="306" spans="1:14" hidden="1">
      <c r="A306" s="80" t="s">
        <v>2585</v>
      </c>
      <c r="B306" s="185" t="s">
        <v>2300</v>
      </c>
      <c r="C306" s="186" t="s">
        <v>431</v>
      </c>
      <c r="D306" s="188" t="s">
        <v>177</v>
      </c>
      <c r="E306" s="186" t="s">
        <v>483</v>
      </c>
      <c r="F306" s="186" t="s">
        <v>431</v>
      </c>
      <c r="G306" s="188" t="s">
        <v>577</v>
      </c>
      <c r="H306" s="187">
        <f>IF(AND(ISBLANK('C8'!Y17),$I$306&lt;&gt;"Z"),"",'C8'!Y17)</f>
        <v>0</v>
      </c>
      <c r="I306" s="187" t="str">
        <f>IF(ISBLANK('C8'!Z17),"",'C8'!Z17)</f>
        <v/>
      </c>
      <c r="J306" s="81" t="s">
        <v>483</v>
      </c>
      <c r="K306" s="187">
        <f>IF(AND(ISBLANK('C8'!V17),$L$306&lt;&gt;"Z"),"",'C8'!V17)</f>
        <v>0</v>
      </c>
      <c r="L306" s="187" t="str">
        <f>IF(ISBLANK('C8'!W17),"",'C8'!W17)</f>
        <v/>
      </c>
      <c r="M306" s="78" t="str">
        <f t="shared" si="4"/>
        <v>OK</v>
      </c>
      <c r="N306" s="79"/>
    </row>
    <row r="307" spans="1:14" hidden="1">
      <c r="A307" s="80" t="s">
        <v>2585</v>
      </c>
      <c r="B307" s="185" t="s">
        <v>2301</v>
      </c>
      <c r="C307" s="186" t="s">
        <v>431</v>
      </c>
      <c r="D307" s="188" t="s">
        <v>178</v>
      </c>
      <c r="E307" s="186" t="s">
        <v>483</v>
      </c>
      <c r="F307" s="186" t="s">
        <v>431</v>
      </c>
      <c r="G307" s="188" t="s">
        <v>579</v>
      </c>
      <c r="H307" s="187">
        <f>IF(AND(ISBLANK('C8'!Y18),$I$307&lt;&gt;"Z"),"",'C8'!Y18)</f>
        <v>0</v>
      </c>
      <c r="I307" s="187" t="str">
        <f>IF(ISBLANK('C8'!Z18),"",'C8'!Z18)</f>
        <v/>
      </c>
      <c r="J307" s="81" t="s">
        <v>483</v>
      </c>
      <c r="K307" s="187">
        <f>IF(AND(ISBLANK('C8'!V18),$L$307&lt;&gt;"Z"),"",'C8'!V18)</f>
        <v>0</v>
      </c>
      <c r="L307" s="187" t="str">
        <f>IF(ISBLANK('C8'!W18),"",'C8'!W18)</f>
        <v/>
      </c>
      <c r="M307" s="78" t="str">
        <f t="shared" si="4"/>
        <v>OK</v>
      </c>
      <c r="N307" s="79"/>
    </row>
    <row r="308" spans="1:14" hidden="1">
      <c r="A308" s="80" t="s">
        <v>2585</v>
      </c>
      <c r="B308" s="185" t="s">
        <v>2302</v>
      </c>
      <c r="C308" s="186" t="s">
        <v>431</v>
      </c>
      <c r="D308" s="188" t="s">
        <v>179</v>
      </c>
      <c r="E308" s="186" t="s">
        <v>483</v>
      </c>
      <c r="F308" s="186" t="s">
        <v>431</v>
      </c>
      <c r="G308" s="188" t="s">
        <v>581</v>
      </c>
      <c r="H308" s="187">
        <f>IF(AND(ISBLANK('C8'!Y19),$I$308&lt;&gt;"Z"),"",'C8'!Y19)</f>
        <v>0</v>
      </c>
      <c r="I308" s="187" t="str">
        <f>IF(ISBLANK('C8'!Z19),"",'C8'!Z19)</f>
        <v/>
      </c>
      <c r="J308" s="81" t="s">
        <v>483</v>
      </c>
      <c r="K308" s="187">
        <f>IF(AND(ISBLANK('C8'!V19),$L$308&lt;&gt;"Z"),"",'C8'!V19)</f>
        <v>0</v>
      </c>
      <c r="L308" s="187" t="str">
        <f>IF(ISBLANK('C8'!W19),"",'C8'!W19)</f>
        <v/>
      </c>
      <c r="M308" s="78" t="str">
        <f t="shared" si="4"/>
        <v>OK</v>
      </c>
      <c r="N308" s="79"/>
    </row>
    <row r="309" spans="1:14" hidden="1">
      <c r="A309" s="80" t="s">
        <v>2585</v>
      </c>
      <c r="B309" s="185" t="s">
        <v>2303</v>
      </c>
      <c r="C309" s="186" t="s">
        <v>431</v>
      </c>
      <c r="D309" s="188" t="s">
        <v>180</v>
      </c>
      <c r="E309" s="186" t="s">
        <v>483</v>
      </c>
      <c r="F309" s="186" t="s">
        <v>431</v>
      </c>
      <c r="G309" s="188" t="s">
        <v>509</v>
      </c>
      <c r="H309" s="187">
        <f>IF(AND(ISBLANK('C8'!Y20),$I$309&lt;&gt;"Z"),"",'C8'!Y20)</f>
        <v>35</v>
      </c>
      <c r="I309" s="187" t="str">
        <f>IF(ISBLANK('C8'!Z20),"",'C8'!Z20)</f>
        <v/>
      </c>
      <c r="J309" s="81" t="s">
        <v>483</v>
      </c>
      <c r="K309" s="187">
        <f>IF(AND(ISBLANK('C8'!V20),$L$309&lt;&gt;"Z"),"",'C8'!V20)</f>
        <v>7357</v>
      </c>
      <c r="L309" s="187" t="str">
        <f>IF(ISBLANK('C8'!W20),"",'C8'!W20)</f>
        <v/>
      </c>
      <c r="M309" s="78" t="str">
        <f t="shared" si="4"/>
        <v>OK</v>
      </c>
      <c r="N309" s="79"/>
    </row>
    <row r="310" spans="1:14" hidden="1">
      <c r="A310" s="80" t="s">
        <v>2585</v>
      </c>
      <c r="B310" s="185" t="s">
        <v>2304</v>
      </c>
      <c r="C310" s="186" t="s">
        <v>431</v>
      </c>
      <c r="D310" s="188" t="s">
        <v>181</v>
      </c>
      <c r="E310" s="186" t="s">
        <v>483</v>
      </c>
      <c r="F310" s="186" t="s">
        <v>431</v>
      </c>
      <c r="G310" s="188" t="s">
        <v>499</v>
      </c>
      <c r="H310" s="187">
        <f>IF(AND(ISBLANK('C8'!Y21),$I$310&lt;&gt;"Z"),"",'C8'!Y21)</f>
        <v>33</v>
      </c>
      <c r="I310" s="187" t="str">
        <f>IF(ISBLANK('C8'!Z21),"",'C8'!Z21)</f>
        <v/>
      </c>
      <c r="J310" s="81" t="s">
        <v>483</v>
      </c>
      <c r="K310" s="187">
        <f>IF(AND(ISBLANK('C8'!V21),$L$310&lt;&gt;"Z"),"",'C8'!V21)</f>
        <v>5649</v>
      </c>
      <c r="L310" s="187" t="str">
        <f>IF(ISBLANK('C8'!W21),"",'C8'!W21)</f>
        <v/>
      </c>
      <c r="M310" s="78" t="str">
        <f t="shared" si="4"/>
        <v>OK</v>
      </c>
      <c r="N310" s="79"/>
    </row>
    <row r="311" spans="1:14" hidden="1">
      <c r="A311" s="80" t="s">
        <v>2585</v>
      </c>
      <c r="B311" s="185" t="s">
        <v>1022</v>
      </c>
      <c r="C311" s="186" t="s">
        <v>431</v>
      </c>
      <c r="D311" s="188" t="s">
        <v>182</v>
      </c>
      <c r="E311" s="186" t="s">
        <v>483</v>
      </c>
      <c r="F311" s="186" t="s">
        <v>431</v>
      </c>
      <c r="G311" s="188" t="s">
        <v>489</v>
      </c>
      <c r="H311" s="187">
        <f>IF(AND(ISBLANK('C8'!Y22),$I$311&lt;&gt;"Z"),"",'C8'!Y22)</f>
        <v>68</v>
      </c>
      <c r="I311" s="187" t="str">
        <f>IF(ISBLANK('C8'!Z22),"",'C8'!Z22)</f>
        <v/>
      </c>
      <c r="J311" s="81" t="s">
        <v>483</v>
      </c>
      <c r="K311" s="187">
        <f>IF(AND(ISBLANK('C8'!V22),$L$311&lt;&gt;"Z"),"",'C8'!V22)</f>
        <v>13006</v>
      </c>
      <c r="L311" s="187" t="str">
        <f>IF(ISBLANK('C8'!W22),"",'C8'!W22)</f>
        <v/>
      </c>
      <c r="M311" s="78" t="str">
        <f t="shared" si="4"/>
        <v>OK</v>
      </c>
      <c r="N311" s="79"/>
    </row>
    <row r="312" spans="1:14" hidden="1">
      <c r="A312" s="80" t="s">
        <v>2585</v>
      </c>
      <c r="B312" s="185" t="s">
        <v>2305</v>
      </c>
      <c r="C312" s="186" t="s">
        <v>431</v>
      </c>
      <c r="D312" s="188" t="s">
        <v>183</v>
      </c>
      <c r="E312" s="186" t="s">
        <v>483</v>
      </c>
      <c r="F312" s="186" t="s">
        <v>431</v>
      </c>
      <c r="G312" s="188" t="s">
        <v>547</v>
      </c>
      <c r="H312" s="187">
        <f>IF(AND(ISBLANK('C8'!Y23),$I$312&lt;&gt;"Z"),"",'C8'!Y23)</f>
        <v>37.04</v>
      </c>
      <c r="I312" s="187" t="str">
        <f>IF(ISBLANK('C8'!Z23),"",'C8'!Z23)</f>
        <v/>
      </c>
      <c r="J312" s="81" t="s">
        <v>483</v>
      </c>
      <c r="K312" s="187">
        <f>IF(AND(ISBLANK('C8'!V23),$L$312&lt;&gt;"Z"),"",'C8'!V23)</f>
        <v>7085.06</v>
      </c>
      <c r="L312" s="187" t="str">
        <f>IF(ISBLANK('C8'!W23),"",'C8'!W23)</f>
        <v/>
      </c>
      <c r="M312" s="78" t="str">
        <f t="shared" si="4"/>
        <v>OK</v>
      </c>
      <c r="N312" s="79"/>
    </row>
    <row r="313" spans="1:14" hidden="1">
      <c r="A313" s="80" t="s">
        <v>2588</v>
      </c>
      <c r="B313" s="185" t="s">
        <v>1297</v>
      </c>
      <c r="C313" s="186" t="s">
        <v>171</v>
      </c>
      <c r="D313" s="188" t="s">
        <v>1298</v>
      </c>
      <c r="E313" s="186" t="s">
        <v>482</v>
      </c>
      <c r="F313" s="186" t="s">
        <v>171</v>
      </c>
      <c r="G313" s="188" t="s">
        <v>559</v>
      </c>
      <c r="H313" s="187">
        <f>IF(OR(AND('C2'!V14="",'C2'!W14=""),AND('C2'!V15="",'C2'!W15=""),AND('C2'!W14="X",'C2'!W15="X"),OR('C2'!W14="M",'C2'!W15="M")),"",SUM('C2'!V14,'C2'!V15))</f>
        <v>28832</v>
      </c>
      <c r="I313" s="187" t="str">
        <f>IF(AND(AND('C2'!W14="X",'C2'!W15="X"),SUM('C2'!V14,'C2'!V15)=0,ISNUMBER('C2'!V16)),"",IF(OR('C2'!W14="M",'C2'!W15="M"),"M",IF(AND('C2'!W14='C2'!W15,OR('C2'!W14="X",'C2'!W14="W",'C2'!W14="Z")),UPPER('C2'!W14),"")))</f>
        <v/>
      </c>
      <c r="J313" s="81" t="s">
        <v>482</v>
      </c>
      <c r="K313" s="187">
        <f>IF(AND(ISBLANK('C2'!V16),$L$313&lt;&gt;"Z"),"",'C2'!V16)</f>
        <v>28832</v>
      </c>
      <c r="L313" s="187" t="str">
        <f>IF(ISBLANK('C2'!W16),"",'C2'!W16)</f>
        <v/>
      </c>
      <c r="M313" s="78" t="str">
        <f t="shared" ref="M313:M376" si="5">IF(AND(ISNUMBER(H313),ISNUMBER(K313)),IF(OR(ROUND(H313,0)&lt;&gt;ROUND(K313,0),I313&lt;&gt;L313),"Check","OK"),IF(OR(AND(H313&lt;&gt;K313,I313&lt;&gt;"Z",L313&lt;&gt;"Z"),I313&lt;&gt;L313),"Check","OK"))</f>
        <v>OK</v>
      </c>
      <c r="N313" s="79"/>
    </row>
    <row r="314" spans="1:14" hidden="1">
      <c r="A314" s="80" t="s">
        <v>2588</v>
      </c>
      <c r="B314" s="185" t="s">
        <v>1299</v>
      </c>
      <c r="C314" s="186" t="s">
        <v>171</v>
      </c>
      <c r="D314" s="188" t="s">
        <v>1300</v>
      </c>
      <c r="E314" s="186" t="s">
        <v>482</v>
      </c>
      <c r="F314" s="186" t="s">
        <v>171</v>
      </c>
      <c r="G314" s="188" t="s">
        <v>581</v>
      </c>
      <c r="H314" s="187">
        <f>IF(OR(AND('C2'!V17="",'C2'!W17=""),AND('C2'!V18="",'C2'!W18=""),AND('C2'!W17="X",'C2'!W18="X"),OR('C2'!W17="M",'C2'!W18="M")),"",SUM('C2'!V17,'C2'!V18))</f>
        <v>0</v>
      </c>
      <c r="I314" s="187" t="str">
        <f>IF(AND(AND('C2'!W17="X",'C2'!W18="X"),SUM('C2'!V17,'C2'!V18)=0,ISNUMBER('C2'!V19)),"",IF(OR('C2'!W17="M",'C2'!W18="M"),"M",IF(AND('C2'!W17='C2'!W18,OR('C2'!W17="X",'C2'!W17="W",'C2'!W17="Z")),UPPER('C2'!W17),"")))</f>
        <v/>
      </c>
      <c r="J314" s="81" t="s">
        <v>482</v>
      </c>
      <c r="K314" s="187">
        <f>IF(AND(ISBLANK('C2'!V19),$L$314&lt;&gt;"Z"),"",'C2'!V19)</f>
        <v>0</v>
      </c>
      <c r="L314" s="187" t="str">
        <f>IF(ISBLANK('C2'!W19),"",'C2'!W19)</f>
        <v/>
      </c>
      <c r="M314" s="78" t="str">
        <f t="shared" si="5"/>
        <v>OK</v>
      </c>
      <c r="N314" s="79"/>
    </row>
    <row r="315" spans="1:14" hidden="1">
      <c r="A315" s="80" t="s">
        <v>2588</v>
      </c>
      <c r="B315" s="185" t="s">
        <v>1301</v>
      </c>
      <c r="C315" s="186" t="s">
        <v>171</v>
      </c>
      <c r="D315" s="188" t="s">
        <v>1302</v>
      </c>
      <c r="E315" s="186" t="s">
        <v>482</v>
      </c>
      <c r="F315" s="186" t="s">
        <v>171</v>
      </c>
      <c r="G315" s="188" t="s">
        <v>509</v>
      </c>
      <c r="H315" s="187">
        <f>IF(OR(AND('C2'!V14="",'C2'!W14=""),AND('C2'!V17="",'C2'!W17=""),AND('C2'!W14="X",'C2'!W17="X"),OR('C2'!W14="M",'C2'!W17="M")),"",SUM('C2'!V14,'C2'!V17))</f>
        <v>10248</v>
      </c>
      <c r="I315" s="187" t="str">
        <f>IF(AND(AND('C2'!W14="X",'C2'!W17="X"),SUM('C2'!V14,'C2'!V17)=0,ISNUMBER('C2'!V20)),"",IF(OR('C2'!W14="M",'C2'!W17="M"),"M",IF(AND('C2'!W14='C2'!W17,OR('C2'!W14="X",'C2'!W14="W",'C2'!W14="Z")),UPPER('C2'!W14),"")))</f>
        <v/>
      </c>
      <c r="J315" s="81" t="s">
        <v>482</v>
      </c>
      <c r="K315" s="187">
        <f>IF(AND(ISBLANK('C2'!V20),$L$315&lt;&gt;"Z"),"",'C2'!V20)</f>
        <v>10248</v>
      </c>
      <c r="L315" s="187" t="str">
        <f>IF(ISBLANK('C2'!W20),"",'C2'!W20)</f>
        <v/>
      </c>
      <c r="M315" s="78" t="str">
        <f t="shared" si="5"/>
        <v>OK</v>
      </c>
      <c r="N315" s="79"/>
    </row>
    <row r="316" spans="1:14" hidden="1">
      <c r="A316" s="80" t="s">
        <v>2588</v>
      </c>
      <c r="B316" s="185" t="s">
        <v>1303</v>
      </c>
      <c r="C316" s="186" t="s">
        <v>171</v>
      </c>
      <c r="D316" s="188" t="s">
        <v>1304</v>
      </c>
      <c r="E316" s="186" t="s">
        <v>482</v>
      </c>
      <c r="F316" s="186" t="s">
        <v>171</v>
      </c>
      <c r="G316" s="188" t="s">
        <v>499</v>
      </c>
      <c r="H316" s="187">
        <f>IF(OR(AND('C2'!V15="",'C2'!W15=""),AND('C2'!V18="",'C2'!W18=""),AND('C2'!W15="X",'C2'!W18="X"),OR('C2'!W15="M",'C2'!W18="M")),"",SUM('C2'!V15,'C2'!V18))</f>
        <v>18584</v>
      </c>
      <c r="I316" s="187" t="str">
        <f>IF(AND(AND('C2'!W15="X",'C2'!W18="X"),SUM('C2'!V15,'C2'!V18)=0,ISNUMBER('C2'!V21)),"",IF(OR('C2'!W15="M",'C2'!W18="M"),"M",IF(AND('C2'!W15='C2'!W18,OR('C2'!W15="X",'C2'!W15="W",'C2'!W15="Z")),UPPER('C2'!W15),"")))</f>
        <v/>
      </c>
      <c r="J316" s="81" t="s">
        <v>482</v>
      </c>
      <c r="K316" s="187">
        <f>IF(AND(ISBLANK('C2'!V21),$L$316&lt;&gt;"Z"),"",'C2'!V21)</f>
        <v>18584</v>
      </c>
      <c r="L316" s="187" t="str">
        <f>IF(ISBLANK('C2'!W21),"",'C2'!W21)</f>
        <v/>
      </c>
      <c r="M316" s="78" t="str">
        <f t="shared" si="5"/>
        <v>OK</v>
      </c>
      <c r="N316" s="79"/>
    </row>
    <row r="317" spans="1:14" hidden="1">
      <c r="A317" s="80" t="s">
        <v>2588</v>
      </c>
      <c r="B317" s="185" t="s">
        <v>1305</v>
      </c>
      <c r="C317" s="186" t="s">
        <v>171</v>
      </c>
      <c r="D317" s="188" t="s">
        <v>1306</v>
      </c>
      <c r="E317" s="186" t="s">
        <v>482</v>
      </c>
      <c r="F317" s="186" t="s">
        <v>171</v>
      </c>
      <c r="G317" s="188" t="s">
        <v>489</v>
      </c>
      <c r="H317" s="187">
        <f>IF(OR(AND('C2'!V16="",'C2'!W16=""),AND('C2'!V19="",'C2'!W19=""),AND('C2'!W16="X",'C2'!W19="X"),OR('C2'!W16="M",'C2'!W19="M")),"",SUM('C2'!V16,'C2'!V19))</f>
        <v>28832</v>
      </c>
      <c r="I317" s="187" t="str">
        <f>IF(AND(AND('C2'!W16="X",'C2'!W19="X"),SUM('C2'!V16,'C2'!V19)=0,ISNUMBER('C2'!V22)),"",IF(OR('C2'!W16="M",'C2'!W19="M"),"M",IF(AND('C2'!W16='C2'!W19,OR('C2'!W16="X",'C2'!W16="W",'C2'!W16="Z")),UPPER('C2'!W16),"")))</f>
        <v/>
      </c>
      <c r="J317" s="81" t="s">
        <v>482</v>
      </c>
      <c r="K317" s="187">
        <f>IF(AND(ISBLANK('C2'!V22),$L$317&lt;&gt;"Z"),"",'C2'!V22)</f>
        <v>28832</v>
      </c>
      <c r="L317" s="187" t="str">
        <f>IF(ISBLANK('C2'!W22),"",'C2'!W22)</f>
        <v/>
      </c>
      <c r="M317" s="78" t="str">
        <f t="shared" si="5"/>
        <v>OK</v>
      </c>
      <c r="N317" s="79"/>
    </row>
    <row r="318" spans="1:14" hidden="1">
      <c r="A318" s="80" t="s">
        <v>2588</v>
      </c>
      <c r="B318" s="185" t="s">
        <v>1307</v>
      </c>
      <c r="C318" s="186" t="s">
        <v>171</v>
      </c>
      <c r="D318" s="188" t="s">
        <v>1308</v>
      </c>
      <c r="E318" s="186" t="s">
        <v>482</v>
      </c>
      <c r="F318" s="186" t="s">
        <v>171</v>
      </c>
      <c r="G318" s="188" t="s">
        <v>176</v>
      </c>
      <c r="H318" s="187" t="str">
        <f>IF(OR(AND('C2'!Y14="",'C2'!Z14=""),AND('C2'!Y15="",'C2'!Z15=""),AND('C2'!Z14="X",'C2'!Z15="X"),OR('C2'!Z14="M",'C2'!Z15="M")),"",SUM('C2'!Y14,'C2'!Y15))</f>
        <v/>
      </c>
      <c r="I318" s="187" t="str">
        <f>IF(AND(AND('C2'!Z14="X",'C2'!Z15="X"),SUM('C2'!Y14,'C2'!Y15)=0,ISNUMBER('C2'!Y16)),"",IF(OR('C2'!Z14="M",'C2'!Z15="M"),"M",IF(AND('C2'!Z14='C2'!Z15,OR('C2'!Z14="X",'C2'!Z14="W",'C2'!Z14="Z")),UPPER('C2'!Z14),"")))</f>
        <v/>
      </c>
      <c r="J318" s="81" t="s">
        <v>482</v>
      </c>
      <c r="K318" s="187" t="str">
        <f>IF(AND(ISBLANK('C2'!Y16),$L$318&lt;&gt;"Z"),"",'C2'!Y16)</f>
        <v/>
      </c>
      <c r="L318" s="187" t="str">
        <f>IF(ISBLANK('C2'!Z16),"",'C2'!Z16)</f>
        <v/>
      </c>
      <c r="M318" s="78" t="str">
        <f t="shared" si="5"/>
        <v>OK</v>
      </c>
      <c r="N318" s="79"/>
    </row>
    <row r="319" spans="1:14" hidden="1">
      <c r="A319" s="80" t="s">
        <v>2588</v>
      </c>
      <c r="B319" s="185" t="s">
        <v>1309</v>
      </c>
      <c r="C319" s="186" t="s">
        <v>171</v>
      </c>
      <c r="D319" s="188" t="s">
        <v>1310</v>
      </c>
      <c r="E319" s="186" t="s">
        <v>482</v>
      </c>
      <c r="F319" s="186" t="s">
        <v>171</v>
      </c>
      <c r="G319" s="188" t="s">
        <v>179</v>
      </c>
      <c r="H319" s="187" t="str">
        <f>IF(OR(AND('C2'!Y17="",'C2'!Z17=""),AND('C2'!Y18="",'C2'!Z18=""),AND('C2'!Z17="X",'C2'!Z18="X"),OR('C2'!Z17="M",'C2'!Z18="M")),"",SUM('C2'!Y17,'C2'!Y18))</f>
        <v/>
      </c>
      <c r="I319" s="187" t="str">
        <f>IF(AND(AND('C2'!Z17="X",'C2'!Z18="X"),SUM('C2'!Y17,'C2'!Y18)=0,ISNUMBER('C2'!Y19)),"",IF(OR('C2'!Z17="M",'C2'!Z18="M"),"M",IF(AND('C2'!Z17='C2'!Z18,OR('C2'!Z17="X",'C2'!Z17="W",'C2'!Z17="Z")),UPPER('C2'!Z17),"")))</f>
        <v/>
      </c>
      <c r="J319" s="81" t="s">
        <v>482</v>
      </c>
      <c r="K319" s="187" t="str">
        <f>IF(AND(ISBLANK('C2'!Y19),$L$319&lt;&gt;"Z"),"",'C2'!Y19)</f>
        <v/>
      </c>
      <c r="L319" s="187" t="str">
        <f>IF(ISBLANK('C2'!Z19),"",'C2'!Z19)</f>
        <v/>
      </c>
      <c r="M319" s="78" t="str">
        <f t="shared" si="5"/>
        <v>OK</v>
      </c>
      <c r="N319" s="79"/>
    </row>
    <row r="320" spans="1:14" hidden="1">
      <c r="A320" s="80" t="s">
        <v>2588</v>
      </c>
      <c r="B320" s="185" t="s">
        <v>1311</v>
      </c>
      <c r="C320" s="186" t="s">
        <v>171</v>
      </c>
      <c r="D320" s="188" t="s">
        <v>1312</v>
      </c>
      <c r="E320" s="186" t="s">
        <v>482</v>
      </c>
      <c r="F320" s="186" t="s">
        <v>171</v>
      </c>
      <c r="G320" s="188" t="s">
        <v>180</v>
      </c>
      <c r="H320" s="187" t="str">
        <f>IF(OR(AND('C2'!Y14="",'C2'!Z14=""),AND('C2'!Y17="",'C2'!Z17=""),AND('C2'!Z14="X",'C2'!Z17="X"),OR('C2'!Z14="M",'C2'!Z17="M")),"",SUM('C2'!Y14,'C2'!Y17))</f>
        <v/>
      </c>
      <c r="I320" s="187" t="str">
        <f>IF(AND(AND('C2'!Z14="X",'C2'!Z17="X"),SUM('C2'!Y14,'C2'!Y17)=0,ISNUMBER('C2'!Y20)),"",IF(OR('C2'!Z14="M",'C2'!Z17="M"),"M",IF(AND('C2'!Z14='C2'!Z17,OR('C2'!Z14="X",'C2'!Z14="W",'C2'!Z14="Z")),UPPER('C2'!Z14),"")))</f>
        <v/>
      </c>
      <c r="J320" s="81" t="s">
        <v>482</v>
      </c>
      <c r="K320" s="187" t="str">
        <f>IF(AND(ISBLANK('C2'!Y20),$L$320&lt;&gt;"Z"),"",'C2'!Y20)</f>
        <v/>
      </c>
      <c r="L320" s="187" t="str">
        <f>IF(ISBLANK('C2'!Z20),"",'C2'!Z20)</f>
        <v/>
      </c>
      <c r="M320" s="78" t="str">
        <f t="shared" si="5"/>
        <v>OK</v>
      </c>
      <c r="N320" s="79"/>
    </row>
    <row r="321" spans="1:14" hidden="1">
      <c r="A321" s="80" t="s">
        <v>2588</v>
      </c>
      <c r="B321" s="185" t="s">
        <v>1313</v>
      </c>
      <c r="C321" s="186" t="s">
        <v>171</v>
      </c>
      <c r="D321" s="188" t="s">
        <v>1314</v>
      </c>
      <c r="E321" s="186" t="s">
        <v>482</v>
      </c>
      <c r="F321" s="186" t="s">
        <v>171</v>
      </c>
      <c r="G321" s="188" t="s">
        <v>181</v>
      </c>
      <c r="H321" s="187" t="str">
        <f>IF(OR(AND('C2'!Y15="",'C2'!Z15=""),AND('C2'!Y18="",'C2'!Z18=""),AND('C2'!Z15="X",'C2'!Z18="X"),OR('C2'!Z15="M",'C2'!Z18="M")),"",SUM('C2'!Y15,'C2'!Y18))</f>
        <v/>
      </c>
      <c r="I321" s="187" t="str">
        <f>IF(AND(AND('C2'!Z15="X",'C2'!Z18="X"),SUM('C2'!Y15,'C2'!Y18)=0,ISNUMBER('C2'!Y21)),"",IF(OR('C2'!Z15="M",'C2'!Z18="M"),"M",IF(AND('C2'!Z15='C2'!Z18,OR('C2'!Z15="X",'C2'!Z15="W",'C2'!Z15="Z")),UPPER('C2'!Z15),"")))</f>
        <v/>
      </c>
      <c r="J321" s="81" t="s">
        <v>482</v>
      </c>
      <c r="K321" s="187" t="str">
        <f>IF(AND(ISBLANK('C2'!Y21),$L$321&lt;&gt;"Z"),"",'C2'!Y21)</f>
        <v/>
      </c>
      <c r="L321" s="187" t="str">
        <f>IF(ISBLANK('C2'!Z21),"",'C2'!Z21)</f>
        <v/>
      </c>
      <c r="M321" s="78" t="str">
        <f t="shared" si="5"/>
        <v>OK</v>
      </c>
      <c r="N321" s="79"/>
    </row>
    <row r="322" spans="1:14" hidden="1">
      <c r="A322" s="80" t="s">
        <v>2588</v>
      </c>
      <c r="B322" s="185" t="s">
        <v>1315</v>
      </c>
      <c r="C322" s="186" t="s">
        <v>171</v>
      </c>
      <c r="D322" s="188" t="s">
        <v>1316</v>
      </c>
      <c r="E322" s="186" t="s">
        <v>482</v>
      </c>
      <c r="F322" s="186" t="s">
        <v>171</v>
      </c>
      <c r="G322" s="188" t="s">
        <v>182</v>
      </c>
      <c r="H322" s="187" t="str">
        <f>IF(OR(AND('C2'!Y16="",'C2'!Z16=""),AND('C2'!Y19="",'C2'!Z19=""),AND('C2'!Z16="X",'C2'!Z19="X"),OR('C2'!Z16="M",'C2'!Z19="M")),"",SUM('C2'!Y16,'C2'!Y19))</f>
        <v/>
      </c>
      <c r="I322" s="187" t="str">
        <f>IF(AND(AND('C2'!Z16="X",'C2'!Z19="X"),SUM('C2'!Y16,'C2'!Y19)=0,ISNUMBER('C2'!Y22)),"",IF(OR('C2'!Z16="M",'C2'!Z19="M"),"M",IF(AND('C2'!Z16='C2'!Z19,OR('C2'!Z16="X",'C2'!Z16="W",'C2'!Z16="Z")),UPPER('C2'!Z16),"")))</f>
        <v/>
      </c>
      <c r="J322" s="81" t="s">
        <v>482</v>
      </c>
      <c r="K322" s="187" t="str">
        <f>IF(AND(ISBLANK('C2'!Y22),$L$322&lt;&gt;"Z"),"",'C2'!Y22)</f>
        <v/>
      </c>
      <c r="L322" s="187" t="str">
        <f>IF(ISBLANK('C2'!Z22),"",'C2'!Z22)</f>
        <v/>
      </c>
      <c r="M322" s="78" t="str">
        <f t="shared" si="5"/>
        <v>OK</v>
      </c>
      <c r="N322" s="79"/>
    </row>
    <row r="323" spans="1:14" hidden="1">
      <c r="A323" s="80" t="s">
        <v>2588</v>
      </c>
      <c r="B323" s="185" t="s">
        <v>1317</v>
      </c>
      <c r="C323" s="186" t="s">
        <v>171</v>
      </c>
      <c r="D323" s="188" t="s">
        <v>1318</v>
      </c>
      <c r="E323" s="186" t="s">
        <v>482</v>
      </c>
      <c r="F323" s="186" t="s">
        <v>171</v>
      </c>
      <c r="G323" s="188" t="s">
        <v>521</v>
      </c>
      <c r="H323" s="187">
        <f>IF(OR(AND('C2'!AB14="",'C2'!AC14=""),AND('C2'!AB15="",'C2'!AC15=""),AND('C2'!AC14="X",'C2'!AC15="X"),OR('C2'!AC14="M",'C2'!AC15="M")),"",SUM('C2'!AB14,'C2'!AB15))</f>
        <v>78169</v>
      </c>
      <c r="I323" s="187" t="str">
        <f>IF(AND(AND('C2'!AC14="X",'C2'!AC15="X"),SUM('C2'!AB14,'C2'!AB15)=0,ISNUMBER('C2'!AB16)),"",IF(OR('C2'!AC14="M",'C2'!AC15="M"),"M",IF(AND('C2'!AC14='C2'!AC15,OR('C2'!AC14="X",'C2'!AC14="W",'C2'!AC14="Z")),UPPER('C2'!AC14),"")))</f>
        <v/>
      </c>
      <c r="J323" s="81" t="s">
        <v>482</v>
      </c>
      <c r="K323" s="187">
        <f>IF(AND(ISBLANK('C2'!AB16),$L$323&lt;&gt;"Z"),"",'C2'!AB16)</f>
        <v>78169</v>
      </c>
      <c r="L323" s="187" t="str">
        <f>IF(ISBLANK('C2'!AC16),"",'C2'!AC16)</f>
        <v/>
      </c>
      <c r="M323" s="78" t="str">
        <f t="shared" si="5"/>
        <v>OK</v>
      </c>
      <c r="N323" s="79"/>
    </row>
    <row r="324" spans="1:14" hidden="1">
      <c r="A324" s="80" t="s">
        <v>2588</v>
      </c>
      <c r="B324" s="185" t="s">
        <v>1319</v>
      </c>
      <c r="C324" s="186" t="s">
        <v>171</v>
      </c>
      <c r="D324" s="188" t="s">
        <v>1320</v>
      </c>
      <c r="E324" s="186" t="s">
        <v>482</v>
      </c>
      <c r="F324" s="186" t="s">
        <v>171</v>
      </c>
      <c r="G324" s="188" t="s">
        <v>524</v>
      </c>
      <c r="H324" s="187">
        <f>IF(OR(AND('C2'!AB17="",'C2'!AC17=""),AND('C2'!AB18="",'C2'!AC18=""),AND('C2'!AC17="X",'C2'!AC18="X"),OR('C2'!AC17="M",'C2'!AC18="M")),"",SUM('C2'!AB17,'C2'!AB18))</f>
        <v>0</v>
      </c>
      <c r="I324" s="187" t="str">
        <f>IF(AND(AND('C2'!AC17="X",'C2'!AC18="X"),SUM('C2'!AB17,'C2'!AB18)=0,ISNUMBER('C2'!AB19)),"",IF(OR('C2'!AC17="M",'C2'!AC18="M"),"M",IF(AND('C2'!AC17='C2'!AC18,OR('C2'!AC17="X",'C2'!AC17="W",'C2'!AC17="Z")),UPPER('C2'!AC17),"")))</f>
        <v/>
      </c>
      <c r="J324" s="81" t="s">
        <v>482</v>
      </c>
      <c r="K324" s="187">
        <f>IF(AND(ISBLANK('C2'!AB19),$L$324&lt;&gt;"Z"),"",'C2'!AB19)</f>
        <v>0</v>
      </c>
      <c r="L324" s="187" t="str">
        <f>IF(ISBLANK('C2'!AC19),"",'C2'!AC19)</f>
        <v/>
      </c>
      <c r="M324" s="78" t="str">
        <f t="shared" si="5"/>
        <v>OK</v>
      </c>
      <c r="N324" s="79"/>
    </row>
    <row r="325" spans="1:14" hidden="1">
      <c r="A325" s="80" t="s">
        <v>2588</v>
      </c>
      <c r="B325" s="185" t="s">
        <v>1321</v>
      </c>
      <c r="C325" s="186" t="s">
        <v>171</v>
      </c>
      <c r="D325" s="188" t="s">
        <v>1322</v>
      </c>
      <c r="E325" s="186" t="s">
        <v>482</v>
      </c>
      <c r="F325" s="186" t="s">
        <v>171</v>
      </c>
      <c r="G325" s="188" t="s">
        <v>525</v>
      </c>
      <c r="H325" s="187">
        <f>IF(OR(AND('C2'!AB14="",'C2'!AC14=""),AND('C2'!AB17="",'C2'!AC17=""),AND('C2'!AC14="X",'C2'!AC17="X"),OR('C2'!AC14="M",'C2'!AC17="M")),"",SUM('C2'!AB14,'C2'!AB17))</f>
        <v>37635</v>
      </c>
      <c r="I325" s="187" t="str">
        <f>IF(AND(AND('C2'!AC14="X",'C2'!AC17="X"),SUM('C2'!AB14,'C2'!AB17)=0,ISNUMBER('C2'!AB20)),"",IF(OR('C2'!AC14="M",'C2'!AC17="M"),"M",IF(AND('C2'!AC14='C2'!AC17,OR('C2'!AC14="X",'C2'!AC14="W",'C2'!AC14="Z")),UPPER('C2'!AC14),"")))</f>
        <v/>
      </c>
      <c r="J325" s="81" t="s">
        <v>482</v>
      </c>
      <c r="K325" s="187">
        <f>IF(AND(ISBLANK('C2'!AB20),$L$325&lt;&gt;"Z"),"",'C2'!AB20)</f>
        <v>37635</v>
      </c>
      <c r="L325" s="187" t="str">
        <f>IF(ISBLANK('C2'!AC20),"",'C2'!AC20)</f>
        <v/>
      </c>
      <c r="M325" s="78" t="str">
        <f t="shared" si="5"/>
        <v>OK</v>
      </c>
      <c r="N325" s="79"/>
    </row>
    <row r="326" spans="1:14" hidden="1">
      <c r="A326" s="80" t="s">
        <v>2588</v>
      </c>
      <c r="B326" s="185" t="s">
        <v>1323</v>
      </c>
      <c r="C326" s="186" t="s">
        <v>171</v>
      </c>
      <c r="D326" s="188" t="s">
        <v>1324</v>
      </c>
      <c r="E326" s="186" t="s">
        <v>482</v>
      </c>
      <c r="F326" s="186" t="s">
        <v>171</v>
      </c>
      <c r="G326" s="188" t="s">
        <v>526</v>
      </c>
      <c r="H326" s="187">
        <f>IF(OR(AND('C2'!AB15="",'C2'!AC15=""),AND('C2'!AB18="",'C2'!AC18=""),AND('C2'!AC15="X",'C2'!AC18="X"),OR('C2'!AC15="M",'C2'!AC18="M")),"",SUM('C2'!AB15,'C2'!AB18))</f>
        <v>40534</v>
      </c>
      <c r="I326" s="187" t="str">
        <f>IF(AND(AND('C2'!AC15="X",'C2'!AC18="X"),SUM('C2'!AB15,'C2'!AB18)=0,ISNUMBER('C2'!AB21)),"",IF(OR('C2'!AC15="M",'C2'!AC18="M"),"M",IF(AND('C2'!AC15='C2'!AC18,OR('C2'!AC15="X",'C2'!AC15="W",'C2'!AC15="Z")),UPPER('C2'!AC15),"")))</f>
        <v/>
      </c>
      <c r="J326" s="81" t="s">
        <v>482</v>
      </c>
      <c r="K326" s="187">
        <f>IF(AND(ISBLANK('C2'!AB21),$L$326&lt;&gt;"Z"),"",'C2'!AB21)</f>
        <v>40534</v>
      </c>
      <c r="L326" s="187" t="str">
        <f>IF(ISBLANK('C2'!AC21),"",'C2'!AC21)</f>
        <v/>
      </c>
      <c r="M326" s="78" t="str">
        <f t="shared" si="5"/>
        <v>OK</v>
      </c>
      <c r="N326" s="79"/>
    </row>
    <row r="327" spans="1:14" hidden="1">
      <c r="A327" s="80" t="s">
        <v>2588</v>
      </c>
      <c r="B327" s="185" t="s">
        <v>1325</v>
      </c>
      <c r="C327" s="186" t="s">
        <v>171</v>
      </c>
      <c r="D327" s="188" t="s">
        <v>1326</v>
      </c>
      <c r="E327" s="186" t="s">
        <v>482</v>
      </c>
      <c r="F327" s="186" t="s">
        <v>171</v>
      </c>
      <c r="G327" s="188" t="s">
        <v>527</v>
      </c>
      <c r="H327" s="187">
        <f>IF(OR(AND('C2'!AB16="",'C2'!AC16=""),AND('C2'!AB19="",'C2'!AC19=""),AND('C2'!AC16="X",'C2'!AC19="X"),OR('C2'!AC16="M",'C2'!AC19="M")),"",SUM('C2'!AB16,'C2'!AB19))</f>
        <v>78169</v>
      </c>
      <c r="I327" s="187" t="str">
        <f>IF(AND(AND('C2'!AC16="X",'C2'!AC19="X"),SUM('C2'!AB16,'C2'!AB19)=0,ISNUMBER('C2'!AB22)),"",IF(OR('C2'!AC16="M",'C2'!AC19="M"),"M",IF(AND('C2'!AC16='C2'!AC19,OR('C2'!AC16="X",'C2'!AC16="W",'C2'!AC16="Z")),UPPER('C2'!AC16),"")))</f>
        <v/>
      </c>
      <c r="J327" s="81" t="s">
        <v>482</v>
      </c>
      <c r="K327" s="187">
        <f>IF(AND(ISBLANK('C2'!AB22),$L$327&lt;&gt;"Z"),"",'C2'!AB22)</f>
        <v>78169</v>
      </c>
      <c r="L327" s="187" t="str">
        <f>IF(ISBLANK('C2'!AC22),"",'C2'!AC22)</f>
        <v/>
      </c>
      <c r="M327" s="78" t="str">
        <f t="shared" si="5"/>
        <v>OK</v>
      </c>
      <c r="N327" s="79"/>
    </row>
    <row r="328" spans="1:14" hidden="1">
      <c r="A328" s="80" t="s">
        <v>2588</v>
      </c>
      <c r="B328" s="185" t="s">
        <v>1327</v>
      </c>
      <c r="C328" s="186" t="s">
        <v>171</v>
      </c>
      <c r="D328" s="188" t="s">
        <v>1328</v>
      </c>
      <c r="E328" s="186" t="s">
        <v>482</v>
      </c>
      <c r="F328" s="186" t="s">
        <v>171</v>
      </c>
      <c r="G328" s="188" t="s">
        <v>534</v>
      </c>
      <c r="H328" s="187" t="str">
        <f>IF(OR(AND('C2'!AE14="",'C2'!AF14=""),AND('C2'!AE15="",'C2'!AF15=""),AND('C2'!AF14="X",'C2'!AF15="X"),OR('C2'!AF14="M",'C2'!AF15="M")),"",SUM('C2'!AE14,'C2'!AE15))</f>
        <v/>
      </c>
      <c r="I328" s="187" t="str">
        <f>IF(AND(AND('C2'!AF14="X",'C2'!AF15="X"),SUM('C2'!AE14,'C2'!AE15)=0,ISNUMBER('C2'!AE16)),"",IF(OR('C2'!AF14="M",'C2'!AF15="M"),"M",IF(AND('C2'!AF14='C2'!AF15,OR('C2'!AF14="X",'C2'!AF14="W",'C2'!AF14="Z")),UPPER('C2'!AF14),"")))</f>
        <v/>
      </c>
      <c r="J328" s="81" t="s">
        <v>482</v>
      </c>
      <c r="K328" s="187" t="str">
        <f>IF(AND(ISBLANK('C2'!AE16),$L$328&lt;&gt;"Z"),"",'C2'!AE16)</f>
        <v/>
      </c>
      <c r="L328" s="187" t="str">
        <f>IF(ISBLANK('C2'!AF16),"",'C2'!AF16)</f>
        <v/>
      </c>
      <c r="M328" s="78" t="str">
        <f t="shared" si="5"/>
        <v>OK</v>
      </c>
      <c r="N328" s="79"/>
    </row>
    <row r="329" spans="1:14" hidden="1">
      <c r="A329" s="80" t="s">
        <v>2588</v>
      </c>
      <c r="B329" s="185" t="s">
        <v>1329</v>
      </c>
      <c r="C329" s="186" t="s">
        <v>171</v>
      </c>
      <c r="D329" s="188" t="s">
        <v>1330</v>
      </c>
      <c r="E329" s="186" t="s">
        <v>482</v>
      </c>
      <c r="F329" s="186" t="s">
        <v>171</v>
      </c>
      <c r="G329" s="188" t="s">
        <v>540</v>
      </c>
      <c r="H329" s="187" t="str">
        <f>IF(OR(AND('C2'!AE17="",'C2'!AF17=""),AND('C2'!AE18="",'C2'!AF18=""),AND('C2'!AF17="X",'C2'!AF18="X"),OR('C2'!AF17="M",'C2'!AF18="M")),"",SUM('C2'!AE17,'C2'!AE18))</f>
        <v/>
      </c>
      <c r="I329" s="187" t="str">
        <f>IF(AND(AND('C2'!AF17="X",'C2'!AF18="X"),SUM('C2'!AE17,'C2'!AE18)=0,ISNUMBER('C2'!AE19)),"",IF(OR('C2'!AF17="M",'C2'!AF18="M"),"M",IF(AND('C2'!AF17='C2'!AF18,OR('C2'!AF17="X",'C2'!AF17="W",'C2'!AF17="Z")),UPPER('C2'!AF17),"")))</f>
        <v/>
      </c>
      <c r="J329" s="81" t="s">
        <v>482</v>
      </c>
      <c r="K329" s="187" t="str">
        <f>IF(AND(ISBLANK('C2'!AE19),$L$329&lt;&gt;"Z"),"",'C2'!AE19)</f>
        <v/>
      </c>
      <c r="L329" s="187" t="str">
        <f>IF(ISBLANK('C2'!AF19),"",'C2'!AF19)</f>
        <v/>
      </c>
      <c r="M329" s="78" t="str">
        <f t="shared" si="5"/>
        <v>OK</v>
      </c>
      <c r="N329" s="79"/>
    </row>
    <row r="330" spans="1:14" hidden="1">
      <c r="A330" s="80" t="s">
        <v>2588</v>
      </c>
      <c r="B330" s="185" t="s">
        <v>1331</v>
      </c>
      <c r="C330" s="186" t="s">
        <v>171</v>
      </c>
      <c r="D330" s="188" t="s">
        <v>1332</v>
      </c>
      <c r="E330" s="186" t="s">
        <v>482</v>
      </c>
      <c r="F330" s="186" t="s">
        <v>171</v>
      </c>
      <c r="G330" s="188" t="s">
        <v>514</v>
      </c>
      <c r="H330" s="187" t="str">
        <f>IF(OR(AND('C2'!AE14="",'C2'!AF14=""),AND('C2'!AE17="",'C2'!AF17=""),AND('C2'!AF14="X",'C2'!AF17="X"),OR('C2'!AF14="M",'C2'!AF17="M")),"",SUM('C2'!AE14,'C2'!AE17))</f>
        <v/>
      </c>
      <c r="I330" s="187" t="str">
        <f>IF(AND(AND('C2'!AF14="X",'C2'!AF17="X"),SUM('C2'!AE14,'C2'!AE17)=0,ISNUMBER('C2'!AE20)),"",IF(OR('C2'!AF14="M",'C2'!AF17="M"),"M",IF(AND('C2'!AF14='C2'!AF17,OR('C2'!AF14="X",'C2'!AF14="W",'C2'!AF14="Z")),UPPER('C2'!AF14),"")))</f>
        <v/>
      </c>
      <c r="J330" s="81" t="s">
        <v>482</v>
      </c>
      <c r="K330" s="187" t="str">
        <f>IF(AND(ISBLANK('C2'!AE20),$L$330&lt;&gt;"Z"),"",'C2'!AE20)</f>
        <v/>
      </c>
      <c r="L330" s="187" t="str">
        <f>IF(ISBLANK('C2'!AF20),"",'C2'!AF20)</f>
        <v/>
      </c>
      <c r="M330" s="78" t="str">
        <f t="shared" si="5"/>
        <v>OK</v>
      </c>
      <c r="N330" s="79"/>
    </row>
    <row r="331" spans="1:14" hidden="1">
      <c r="A331" s="80" t="s">
        <v>2588</v>
      </c>
      <c r="B331" s="185" t="s">
        <v>1333</v>
      </c>
      <c r="C331" s="186" t="s">
        <v>171</v>
      </c>
      <c r="D331" s="188" t="s">
        <v>1334</v>
      </c>
      <c r="E331" s="186" t="s">
        <v>482</v>
      </c>
      <c r="F331" s="186" t="s">
        <v>171</v>
      </c>
      <c r="G331" s="188" t="s">
        <v>505</v>
      </c>
      <c r="H331" s="187" t="str">
        <f>IF(OR(AND('C2'!AE15="",'C2'!AF15=""),AND('C2'!AE18="",'C2'!AF18=""),AND('C2'!AF15="X",'C2'!AF18="X"),OR('C2'!AF15="M",'C2'!AF18="M")),"",SUM('C2'!AE15,'C2'!AE18))</f>
        <v/>
      </c>
      <c r="I331" s="187" t="str">
        <f>IF(AND(AND('C2'!AF15="X",'C2'!AF18="X"),SUM('C2'!AE15,'C2'!AE18)=0,ISNUMBER('C2'!AE21)),"",IF(OR('C2'!AF15="M",'C2'!AF18="M"),"M",IF(AND('C2'!AF15='C2'!AF18,OR('C2'!AF15="X",'C2'!AF15="W",'C2'!AF15="Z")),UPPER('C2'!AF15),"")))</f>
        <v/>
      </c>
      <c r="J331" s="81" t="s">
        <v>482</v>
      </c>
      <c r="K331" s="187" t="str">
        <f>IF(AND(ISBLANK('C2'!AE21),$L$331&lt;&gt;"Z"),"",'C2'!AE21)</f>
        <v/>
      </c>
      <c r="L331" s="187" t="str">
        <f>IF(ISBLANK('C2'!AF21),"",'C2'!AF21)</f>
        <v/>
      </c>
      <c r="M331" s="78" t="str">
        <f t="shared" si="5"/>
        <v>OK</v>
      </c>
      <c r="N331" s="79"/>
    </row>
    <row r="332" spans="1:14" hidden="1">
      <c r="A332" s="80" t="s">
        <v>2588</v>
      </c>
      <c r="B332" s="185" t="s">
        <v>1335</v>
      </c>
      <c r="C332" s="186" t="s">
        <v>171</v>
      </c>
      <c r="D332" s="188" t="s">
        <v>1336</v>
      </c>
      <c r="E332" s="186" t="s">
        <v>482</v>
      </c>
      <c r="F332" s="186" t="s">
        <v>171</v>
      </c>
      <c r="G332" s="188" t="s">
        <v>495</v>
      </c>
      <c r="H332" s="187" t="str">
        <f>IF(OR(AND('C2'!AE16="",'C2'!AF16=""),AND('C2'!AE19="",'C2'!AF19=""),AND('C2'!AF16="X",'C2'!AF19="X"),OR('C2'!AF16="M",'C2'!AF19="M")),"",SUM('C2'!AE16,'C2'!AE19))</f>
        <v/>
      </c>
      <c r="I332" s="187" t="str">
        <f>IF(AND(AND('C2'!AF16="X",'C2'!AF19="X"),SUM('C2'!AE16,'C2'!AE19)=0,ISNUMBER('C2'!AE22)),"",IF(OR('C2'!AF16="M",'C2'!AF19="M"),"M",IF(AND('C2'!AF16='C2'!AF19,OR('C2'!AF16="X",'C2'!AF16="W",'C2'!AF16="Z")),UPPER('C2'!AF16),"")))</f>
        <v/>
      </c>
      <c r="J332" s="81" t="s">
        <v>482</v>
      </c>
      <c r="K332" s="187" t="str">
        <f>IF(AND(ISBLANK('C2'!AE22),$L$332&lt;&gt;"Z"),"",'C2'!AE22)</f>
        <v/>
      </c>
      <c r="L332" s="187" t="str">
        <f>IF(ISBLANK('C2'!AF22),"",'C2'!AF22)</f>
        <v/>
      </c>
      <c r="M332" s="78" t="str">
        <f t="shared" si="5"/>
        <v>OK</v>
      </c>
      <c r="N332" s="79"/>
    </row>
    <row r="333" spans="1:14" hidden="1">
      <c r="A333" s="80" t="s">
        <v>2588</v>
      </c>
      <c r="B333" s="185" t="s">
        <v>1337</v>
      </c>
      <c r="C333" s="186" t="s">
        <v>171</v>
      </c>
      <c r="D333" s="188" t="s">
        <v>1338</v>
      </c>
      <c r="E333" s="186" t="s">
        <v>482</v>
      </c>
      <c r="F333" s="186" t="s">
        <v>171</v>
      </c>
      <c r="G333" s="188" t="s">
        <v>533</v>
      </c>
      <c r="H333" s="187">
        <f>IF(OR(AND('C2'!AH14="",'C2'!AI14=""),AND('C2'!AH15="",'C2'!AI15=""),AND('C2'!AI14="X",'C2'!AI15="X"),OR('C2'!AI14="M",'C2'!AI15="M")),"",SUM('C2'!AH14,'C2'!AH15))</f>
        <v>4634</v>
      </c>
      <c r="I333" s="187" t="str">
        <f>IF(AND(AND('C2'!AI14="X",'C2'!AI15="X"),SUM('C2'!AH14,'C2'!AH15)=0,ISNUMBER('C2'!AH16)),"",IF(OR('C2'!AI14="M",'C2'!AI15="M"),"M",IF(AND('C2'!AI14='C2'!AI15,OR('C2'!AI14="X",'C2'!AI14="W",'C2'!AI14="Z")),UPPER('C2'!AI14),"")))</f>
        <v/>
      </c>
      <c r="J333" s="81" t="s">
        <v>482</v>
      </c>
      <c r="K333" s="187">
        <f>IF(AND(ISBLANK('C2'!AH16),$L$333&lt;&gt;"Z"),"",'C2'!AH16)</f>
        <v>4634</v>
      </c>
      <c r="L333" s="187" t="str">
        <f>IF(ISBLANK('C2'!AI16),"",'C2'!AI16)</f>
        <v/>
      </c>
      <c r="M333" s="78" t="str">
        <f t="shared" si="5"/>
        <v>OK</v>
      </c>
      <c r="N333" s="79"/>
    </row>
    <row r="334" spans="1:14" hidden="1">
      <c r="A334" s="80" t="s">
        <v>2588</v>
      </c>
      <c r="B334" s="185" t="s">
        <v>1339</v>
      </c>
      <c r="C334" s="186" t="s">
        <v>171</v>
      </c>
      <c r="D334" s="188" t="s">
        <v>1340</v>
      </c>
      <c r="E334" s="186" t="s">
        <v>482</v>
      </c>
      <c r="F334" s="186" t="s">
        <v>171</v>
      </c>
      <c r="G334" s="188" t="s">
        <v>539</v>
      </c>
      <c r="H334" s="187">
        <f>IF(OR(AND('C2'!AH17="",'C2'!AI17=""),AND('C2'!AH18="",'C2'!AI18=""),AND('C2'!AI17="X",'C2'!AI18="X"),OR('C2'!AI17="M",'C2'!AI18="M")),"",SUM('C2'!AH17,'C2'!AH18))</f>
        <v>0</v>
      </c>
      <c r="I334" s="187" t="str">
        <f>IF(AND(AND('C2'!AI17="X",'C2'!AI18="X"),SUM('C2'!AH17,'C2'!AH18)=0,ISNUMBER('C2'!AH19)),"",IF(OR('C2'!AI17="M",'C2'!AI18="M"),"M",IF(AND('C2'!AI17='C2'!AI18,OR('C2'!AI17="X",'C2'!AI17="W",'C2'!AI17="Z")),UPPER('C2'!AI17),"")))</f>
        <v/>
      </c>
      <c r="J334" s="81" t="s">
        <v>482</v>
      </c>
      <c r="K334" s="187">
        <f>IF(AND(ISBLANK('C2'!AH19),$L$334&lt;&gt;"Z"),"",'C2'!AH19)</f>
        <v>0</v>
      </c>
      <c r="L334" s="187" t="str">
        <f>IF(ISBLANK('C2'!AI19),"",'C2'!AI19)</f>
        <v/>
      </c>
      <c r="M334" s="78" t="str">
        <f t="shared" si="5"/>
        <v>OK</v>
      </c>
      <c r="N334" s="79"/>
    </row>
    <row r="335" spans="1:14" hidden="1">
      <c r="A335" s="80" t="s">
        <v>2588</v>
      </c>
      <c r="B335" s="185" t="s">
        <v>1341</v>
      </c>
      <c r="C335" s="186" t="s">
        <v>171</v>
      </c>
      <c r="D335" s="188" t="s">
        <v>1342</v>
      </c>
      <c r="E335" s="186" t="s">
        <v>482</v>
      </c>
      <c r="F335" s="186" t="s">
        <v>171</v>
      </c>
      <c r="G335" s="188" t="s">
        <v>541</v>
      </c>
      <c r="H335" s="187">
        <f>IF(OR(AND('C2'!AH14="",'C2'!AI14=""),AND('C2'!AH17="",'C2'!AI17=""),AND('C2'!AI14="X",'C2'!AI17="X"),OR('C2'!AI14="M",'C2'!AI17="M")),"",SUM('C2'!AH14,'C2'!AH17))</f>
        <v>2432</v>
      </c>
      <c r="I335" s="187" t="str">
        <f>IF(AND(AND('C2'!AI14="X",'C2'!AI17="X"),SUM('C2'!AH14,'C2'!AH17)=0,ISNUMBER('C2'!AH20)),"",IF(OR('C2'!AI14="M",'C2'!AI17="M"),"M",IF(AND('C2'!AI14='C2'!AI17,OR('C2'!AI14="X",'C2'!AI14="W",'C2'!AI14="Z")),UPPER('C2'!AI14),"")))</f>
        <v/>
      </c>
      <c r="J335" s="81" t="s">
        <v>482</v>
      </c>
      <c r="K335" s="187">
        <f>IF(AND(ISBLANK('C2'!AH20),$L$335&lt;&gt;"Z"),"",'C2'!AH20)</f>
        <v>2432</v>
      </c>
      <c r="L335" s="187" t="str">
        <f>IF(ISBLANK('C2'!AI20),"",'C2'!AI20)</f>
        <v/>
      </c>
      <c r="M335" s="78" t="str">
        <f t="shared" si="5"/>
        <v>OK</v>
      </c>
      <c r="N335" s="79"/>
    </row>
    <row r="336" spans="1:14" hidden="1">
      <c r="A336" s="80" t="s">
        <v>2588</v>
      </c>
      <c r="B336" s="185" t="s">
        <v>1343</v>
      </c>
      <c r="C336" s="186" t="s">
        <v>171</v>
      </c>
      <c r="D336" s="188" t="s">
        <v>1344</v>
      </c>
      <c r="E336" s="186" t="s">
        <v>482</v>
      </c>
      <c r="F336" s="186" t="s">
        <v>171</v>
      </c>
      <c r="G336" s="188" t="s">
        <v>542</v>
      </c>
      <c r="H336" s="187">
        <f>IF(OR(AND('C2'!AH15="",'C2'!AI15=""),AND('C2'!AH18="",'C2'!AI18=""),AND('C2'!AI15="X",'C2'!AI18="X"),OR('C2'!AI15="M",'C2'!AI18="M")),"",SUM('C2'!AH15,'C2'!AH18))</f>
        <v>2202</v>
      </c>
      <c r="I336" s="187" t="str">
        <f>IF(AND(AND('C2'!AI15="X",'C2'!AI18="X"),SUM('C2'!AH15,'C2'!AH18)=0,ISNUMBER('C2'!AH21)),"",IF(OR('C2'!AI15="M",'C2'!AI18="M"),"M",IF(AND('C2'!AI15='C2'!AI18,OR('C2'!AI15="X",'C2'!AI15="W",'C2'!AI15="Z")),UPPER('C2'!AI15),"")))</f>
        <v/>
      </c>
      <c r="J336" s="81" t="s">
        <v>482</v>
      </c>
      <c r="K336" s="187">
        <f>IF(AND(ISBLANK('C2'!AH21),$L$336&lt;&gt;"Z"),"",'C2'!AH21)</f>
        <v>2202</v>
      </c>
      <c r="L336" s="187" t="str">
        <f>IF(ISBLANK('C2'!AI21),"",'C2'!AI21)</f>
        <v/>
      </c>
      <c r="M336" s="78" t="str">
        <f t="shared" si="5"/>
        <v>OK</v>
      </c>
      <c r="N336" s="79"/>
    </row>
    <row r="337" spans="1:14" hidden="1">
      <c r="A337" s="80" t="s">
        <v>2588</v>
      </c>
      <c r="B337" s="185" t="s">
        <v>1345</v>
      </c>
      <c r="C337" s="186" t="s">
        <v>171</v>
      </c>
      <c r="D337" s="188" t="s">
        <v>1346</v>
      </c>
      <c r="E337" s="186" t="s">
        <v>482</v>
      </c>
      <c r="F337" s="186" t="s">
        <v>171</v>
      </c>
      <c r="G337" s="188" t="s">
        <v>543</v>
      </c>
      <c r="H337" s="187">
        <f>IF(OR(AND('C2'!AH16="",'C2'!AI16=""),AND('C2'!AH19="",'C2'!AI19=""),AND('C2'!AI16="X",'C2'!AI19="X"),OR('C2'!AI16="M",'C2'!AI19="M")),"",SUM('C2'!AH16,'C2'!AH19))</f>
        <v>4634</v>
      </c>
      <c r="I337" s="187" t="str">
        <f>IF(AND(AND('C2'!AI16="X",'C2'!AI19="X"),SUM('C2'!AH16,'C2'!AH19)=0,ISNUMBER('C2'!AH22)),"",IF(OR('C2'!AI16="M",'C2'!AI19="M"),"M",IF(AND('C2'!AI16='C2'!AI19,OR('C2'!AI16="X",'C2'!AI16="W",'C2'!AI16="Z")),UPPER('C2'!AI16),"")))</f>
        <v/>
      </c>
      <c r="J337" s="81" t="s">
        <v>482</v>
      </c>
      <c r="K337" s="187">
        <f>IF(AND(ISBLANK('C2'!AH22),$L$337&lt;&gt;"Z"),"",'C2'!AH22)</f>
        <v>4634</v>
      </c>
      <c r="L337" s="187" t="str">
        <f>IF(ISBLANK('C2'!AI22),"",'C2'!AI22)</f>
        <v/>
      </c>
      <c r="M337" s="78" t="str">
        <f t="shared" si="5"/>
        <v>OK</v>
      </c>
      <c r="N337" s="79"/>
    </row>
    <row r="338" spans="1:14" hidden="1">
      <c r="A338" s="80" t="s">
        <v>2588</v>
      </c>
      <c r="B338" s="185" t="s">
        <v>1347</v>
      </c>
      <c r="C338" s="186" t="s">
        <v>171</v>
      </c>
      <c r="D338" s="188" t="s">
        <v>1348</v>
      </c>
      <c r="E338" s="186" t="s">
        <v>482</v>
      </c>
      <c r="F338" s="186" t="s">
        <v>171</v>
      </c>
      <c r="G338" s="188" t="s">
        <v>565</v>
      </c>
      <c r="H338" s="187" t="str">
        <f>IF(OR(AND('C2'!AK14="",'C2'!AL14=""),AND('C2'!AK15="",'C2'!AL15=""),AND('C2'!AL14="X",'C2'!AL15="X"),OR('C2'!AL14="M",'C2'!AL15="M")),"",SUM('C2'!AK14,'C2'!AK15))</f>
        <v/>
      </c>
      <c r="I338" s="187" t="str">
        <f>IF(AND(AND('C2'!AL14="X",'C2'!AL15="X"),SUM('C2'!AK14,'C2'!AK15)=0,ISNUMBER('C2'!AK16)),"",IF(OR('C2'!AL14="M",'C2'!AL15="M"),"M",IF(AND('C2'!AL14='C2'!AL15,OR('C2'!AL14="X",'C2'!AL14="W",'C2'!AL14="Z")),UPPER('C2'!AL14),"")))</f>
        <v/>
      </c>
      <c r="J338" s="81" t="s">
        <v>482</v>
      </c>
      <c r="K338" s="187" t="str">
        <f>IF(AND(ISBLANK('C2'!AK16),$L$338&lt;&gt;"Z"),"",'C2'!AK16)</f>
        <v/>
      </c>
      <c r="L338" s="187" t="str">
        <f>IF(ISBLANK('C2'!AL16),"",'C2'!AL16)</f>
        <v/>
      </c>
      <c r="M338" s="78" t="str">
        <f t="shared" si="5"/>
        <v>OK</v>
      </c>
      <c r="N338" s="79"/>
    </row>
    <row r="339" spans="1:14" hidden="1">
      <c r="A339" s="80" t="s">
        <v>2588</v>
      </c>
      <c r="B339" s="185" t="s">
        <v>1349</v>
      </c>
      <c r="C339" s="186" t="s">
        <v>171</v>
      </c>
      <c r="D339" s="188" t="s">
        <v>1350</v>
      </c>
      <c r="E339" s="186" t="s">
        <v>482</v>
      </c>
      <c r="F339" s="186" t="s">
        <v>171</v>
      </c>
      <c r="G339" s="188" t="s">
        <v>965</v>
      </c>
      <c r="H339" s="187" t="str">
        <f>IF(OR(AND('C2'!AK17="",'C2'!AL17=""),AND('C2'!AK18="",'C2'!AL18=""),AND('C2'!AL17="X",'C2'!AL18="X"),OR('C2'!AL17="M",'C2'!AL18="M")),"",SUM('C2'!AK17,'C2'!AK18))</f>
        <v/>
      </c>
      <c r="I339" s="187" t="str">
        <f>IF(AND(AND('C2'!AL17="X",'C2'!AL18="X"),SUM('C2'!AK17,'C2'!AK18)=0,ISNUMBER('C2'!AK19)),"",IF(OR('C2'!AL17="M",'C2'!AL18="M"),"M",IF(AND('C2'!AL17='C2'!AL18,OR('C2'!AL17="X",'C2'!AL17="W",'C2'!AL17="Z")),UPPER('C2'!AL17),"")))</f>
        <v/>
      </c>
      <c r="J339" s="81" t="s">
        <v>482</v>
      </c>
      <c r="K339" s="187" t="str">
        <f>IF(AND(ISBLANK('C2'!AK19),$L$339&lt;&gt;"Z"),"",'C2'!AK19)</f>
        <v/>
      </c>
      <c r="L339" s="187" t="str">
        <f>IF(ISBLANK('C2'!AL19),"",'C2'!AL19)</f>
        <v/>
      </c>
      <c r="M339" s="78" t="str">
        <f t="shared" si="5"/>
        <v>OK</v>
      </c>
      <c r="N339" s="79"/>
    </row>
    <row r="340" spans="1:14" hidden="1">
      <c r="A340" s="80" t="s">
        <v>2588</v>
      </c>
      <c r="B340" s="185" t="s">
        <v>1351</v>
      </c>
      <c r="C340" s="186" t="s">
        <v>171</v>
      </c>
      <c r="D340" s="188" t="s">
        <v>1352</v>
      </c>
      <c r="E340" s="186" t="s">
        <v>482</v>
      </c>
      <c r="F340" s="186" t="s">
        <v>171</v>
      </c>
      <c r="G340" s="188" t="s">
        <v>516</v>
      </c>
      <c r="H340" s="187" t="str">
        <f>IF(OR(AND('C2'!AK14="",'C2'!AL14=""),AND('C2'!AK17="",'C2'!AL17=""),AND('C2'!AL14="X",'C2'!AL17="X"),OR('C2'!AL14="M",'C2'!AL17="M")),"",SUM('C2'!AK14,'C2'!AK17))</f>
        <v/>
      </c>
      <c r="I340" s="187" t="str">
        <f>IF(AND(AND('C2'!AL14="X",'C2'!AL17="X"),SUM('C2'!AK14,'C2'!AK17)=0,ISNUMBER('C2'!AK20)),"",IF(OR('C2'!AL14="M",'C2'!AL17="M"),"M",IF(AND('C2'!AL14='C2'!AL17,OR('C2'!AL14="X",'C2'!AL14="W",'C2'!AL14="Z")),UPPER('C2'!AL14),"")))</f>
        <v/>
      </c>
      <c r="J340" s="81" t="s">
        <v>482</v>
      </c>
      <c r="K340" s="187" t="str">
        <f>IF(AND(ISBLANK('C2'!AK20),$L$340&lt;&gt;"Z"),"",'C2'!AK20)</f>
        <v/>
      </c>
      <c r="L340" s="187" t="str">
        <f>IF(ISBLANK('C2'!AL20),"",'C2'!AL20)</f>
        <v/>
      </c>
      <c r="M340" s="78" t="str">
        <f t="shared" si="5"/>
        <v>OK</v>
      </c>
      <c r="N340" s="79"/>
    </row>
    <row r="341" spans="1:14" hidden="1">
      <c r="A341" s="80" t="s">
        <v>2588</v>
      </c>
      <c r="B341" s="185" t="s">
        <v>1353</v>
      </c>
      <c r="C341" s="186" t="s">
        <v>171</v>
      </c>
      <c r="D341" s="188" t="s">
        <v>1354</v>
      </c>
      <c r="E341" s="186" t="s">
        <v>482</v>
      </c>
      <c r="F341" s="186" t="s">
        <v>171</v>
      </c>
      <c r="G341" s="188" t="s">
        <v>507</v>
      </c>
      <c r="H341" s="187" t="str">
        <f>IF(OR(AND('C2'!AK15="",'C2'!AL15=""),AND('C2'!AK18="",'C2'!AL18=""),AND('C2'!AL15="X",'C2'!AL18="X"),OR('C2'!AL15="M",'C2'!AL18="M")),"",SUM('C2'!AK15,'C2'!AK18))</f>
        <v/>
      </c>
      <c r="I341" s="187" t="str">
        <f>IF(AND(AND('C2'!AL15="X",'C2'!AL18="X"),SUM('C2'!AK15,'C2'!AK18)=0,ISNUMBER('C2'!AK21)),"",IF(OR('C2'!AL15="M",'C2'!AL18="M"),"M",IF(AND('C2'!AL15='C2'!AL18,OR('C2'!AL15="X",'C2'!AL15="W",'C2'!AL15="Z")),UPPER('C2'!AL15),"")))</f>
        <v/>
      </c>
      <c r="J341" s="81" t="s">
        <v>482</v>
      </c>
      <c r="K341" s="187" t="str">
        <f>IF(AND(ISBLANK('C2'!AK21),$L$341&lt;&gt;"Z"),"",'C2'!AK21)</f>
        <v/>
      </c>
      <c r="L341" s="187" t="str">
        <f>IF(ISBLANK('C2'!AL21),"",'C2'!AL21)</f>
        <v/>
      </c>
      <c r="M341" s="78" t="str">
        <f t="shared" si="5"/>
        <v>OK</v>
      </c>
      <c r="N341" s="79"/>
    </row>
    <row r="342" spans="1:14" hidden="1">
      <c r="A342" s="80" t="s">
        <v>2588</v>
      </c>
      <c r="B342" s="185" t="s">
        <v>1355</v>
      </c>
      <c r="C342" s="186" t="s">
        <v>171</v>
      </c>
      <c r="D342" s="188" t="s">
        <v>1356</v>
      </c>
      <c r="E342" s="186" t="s">
        <v>482</v>
      </c>
      <c r="F342" s="186" t="s">
        <v>171</v>
      </c>
      <c r="G342" s="188" t="s">
        <v>497</v>
      </c>
      <c r="H342" s="187" t="str">
        <f>IF(OR(AND('C2'!AK16="",'C2'!AL16=""),AND('C2'!AK19="",'C2'!AL19=""),AND('C2'!AL16="X",'C2'!AL19="X"),OR('C2'!AL16="M",'C2'!AL19="M")),"",SUM('C2'!AK16,'C2'!AK19))</f>
        <v/>
      </c>
      <c r="I342" s="187" t="str">
        <f>IF(AND(AND('C2'!AL16="X",'C2'!AL19="X"),SUM('C2'!AK16,'C2'!AK19)=0,ISNUMBER('C2'!AK22)),"",IF(OR('C2'!AL16="M",'C2'!AL19="M"),"M",IF(AND('C2'!AL16='C2'!AL19,OR('C2'!AL16="X",'C2'!AL16="W",'C2'!AL16="Z")),UPPER('C2'!AL16),"")))</f>
        <v/>
      </c>
      <c r="J342" s="81" t="s">
        <v>482</v>
      </c>
      <c r="K342" s="187" t="str">
        <f>IF(AND(ISBLANK('C2'!AK22),$L$342&lt;&gt;"Z"),"",'C2'!AK22)</f>
        <v/>
      </c>
      <c r="L342" s="187" t="str">
        <f>IF(ISBLANK('C2'!AL22),"",'C2'!AL22)</f>
        <v/>
      </c>
      <c r="M342" s="78" t="str">
        <f t="shared" si="5"/>
        <v>OK</v>
      </c>
      <c r="N342" s="79"/>
    </row>
    <row r="343" spans="1:14" hidden="1">
      <c r="A343" s="80" t="s">
        <v>2588</v>
      </c>
      <c r="B343" s="185" t="s">
        <v>1359</v>
      </c>
      <c r="C343" s="186" t="s">
        <v>171</v>
      </c>
      <c r="D343" s="188" t="s">
        <v>1360</v>
      </c>
      <c r="E343" s="186" t="s">
        <v>482</v>
      </c>
      <c r="F343" s="186" t="s">
        <v>171</v>
      </c>
      <c r="G343" s="188" t="s">
        <v>571</v>
      </c>
      <c r="H343" s="187">
        <f>IF(OR(AND('C2'!AN14="",'C2'!AO14=""),AND('C2'!AN15="",'C2'!AO15=""),AND('C2'!AO14="X",'C2'!AO15="X"),OR('C2'!AO14="M",'C2'!AO15="M")),"",SUM('C2'!AN14,'C2'!AN15))</f>
        <v>168</v>
      </c>
      <c r="I343" s="187" t="str">
        <f>IF(AND(AND('C2'!AO14="X",'C2'!AO15="X"),SUM('C2'!AN14,'C2'!AN15)=0,ISNUMBER('C2'!AN16)),"",IF(OR('C2'!AO14="M",'C2'!AO15="M"),"M",IF(AND('C2'!AO14='C2'!AO15,OR('C2'!AO14="X",'C2'!AO14="W",'C2'!AO14="Z")),UPPER('C2'!AO14),"")))</f>
        <v/>
      </c>
      <c r="J343" s="81" t="s">
        <v>482</v>
      </c>
      <c r="K343" s="187">
        <f>IF(AND(ISBLANK('C2'!AN16),$L$343&lt;&gt;"Z"),"",'C2'!AN16)</f>
        <v>168</v>
      </c>
      <c r="L343" s="187" t="str">
        <f>IF(ISBLANK('C2'!AO16),"",'C2'!AO16)</f>
        <v/>
      </c>
      <c r="M343" s="78" t="str">
        <f t="shared" si="5"/>
        <v>OK</v>
      </c>
      <c r="N343" s="79"/>
    </row>
    <row r="344" spans="1:14" hidden="1">
      <c r="A344" s="80" t="s">
        <v>2588</v>
      </c>
      <c r="B344" s="185" t="s">
        <v>1363</v>
      </c>
      <c r="C344" s="186" t="s">
        <v>171</v>
      </c>
      <c r="D344" s="188" t="s">
        <v>1364</v>
      </c>
      <c r="E344" s="186" t="s">
        <v>482</v>
      </c>
      <c r="F344" s="186" t="s">
        <v>171</v>
      </c>
      <c r="G344" s="188" t="s">
        <v>1025</v>
      </c>
      <c r="H344" s="187">
        <f>IF(OR(AND('C2'!AN17="",'C2'!AO17=""),AND('C2'!AN18="",'C2'!AO18=""),AND('C2'!AO17="X",'C2'!AO18="X"),OR('C2'!AO17="M",'C2'!AO18="M")),"",SUM('C2'!AN17,'C2'!AN18))</f>
        <v>0</v>
      </c>
      <c r="I344" s="187" t="str">
        <f>IF(AND(AND('C2'!AO17="X",'C2'!AO18="X"),SUM('C2'!AN17,'C2'!AN18)=0,ISNUMBER('C2'!AN19)),"",IF(OR('C2'!AO17="M",'C2'!AO18="M"),"M",IF(AND('C2'!AO17='C2'!AO18,OR('C2'!AO17="X",'C2'!AO17="W",'C2'!AO17="Z")),UPPER('C2'!AO17),"")))</f>
        <v/>
      </c>
      <c r="J344" s="81" t="s">
        <v>482</v>
      </c>
      <c r="K344" s="187">
        <f>IF(AND(ISBLANK('C2'!AN19),$L$344&lt;&gt;"Z"),"",'C2'!AN19)</f>
        <v>0</v>
      </c>
      <c r="L344" s="187" t="str">
        <f>IF(ISBLANK('C2'!AO19),"",'C2'!AO19)</f>
        <v/>
      </c>
      <c r="M344" s="78" t="str">
        <f t="shared" si="5"/>
        <v>OK</v>
      </c>
      <c r="N344" s="79"/>
    </row>
    <row r="345" spans="1:14" hidden="1">
      <c r="A345" s="80" t="s">
        <v>2588</v>
      </c>
      <c r="B345" s="185" t="s">
        <v>1365</v>
      </c>
      <c r="C345" s="186" t="s">
        <v>171</v>
      </c>
      <c r="D345" s="188" t="s">
        <v>1366</v>
      </c>
      <c r="E345" s="186" t="s">
        <v>482</v>
      </c>
      <c r="F345" s="186" t="s">
        <v>171</v>
      </c>
      <c r="G345" s="188" t="s">
        <v>511</v>
      </c>
      <c r="H345" s="187">
        <f>IF(OR(AND('C2'!AN14="",'C2'!AO14=""),AND('C2'!AN17="",'C2'!AO17=""),AND('C2'!AO14="X",'C2'!AO17="X"),OR('C2'!AO14="M",'C2'!AO17="M")),"",SUM('C2'!AN14,'C2'!AN17))</f>
        <v>91</v>
      </c>
      <c r="I345" s="187" t="str">
        <f>IF(AND(AND('C2'!AO14="X",'C2'!AO17="X"),SUM('C2'!AN14,'C2'!AN17)=0,ISNUMBER('C2'!AN20)),"",IF(OR('C2'!AO14="M",'C2'!AO17="M"),"M",IF(AND('C2'!AO14='C2'!AO17,OR('C2'!AO14="X",'C2'!AO14="W",'C2'!AO14="Z")),UPPER('C2'!AO14),"")))</f>
        <v/>
      </c>
      <c r="J345" s="81" t="s">
        <v>482</v>
      </c>
      <c r="K345" s="187">
        <f>IF(AND(ISBLANK('C2'!AN20),$L$345&lt;&gt;"Z"),"",'C2'!AN20)</f>
        <v>91</v>
      </c>
      <c r="L345" s="187" t="str">
        <f>IF(ISBLANK('C2'!AO20),"",'C2'!AO20)</f>
        <v/>
      </c>
      <c r="M345" s="78" t="str">
        <f t="shared" si="5"/>
        <v>OK</v>
      </c>
      <c r="N345" s="79"/>
    </row>
    <row r="346" spans="1:14" hidden="1">
      <c r="A346" s="80" t="s">
        <v>2588</v>
      </c>
      <c r="B346" s="185" t="s">
        <v>1367</v>
      </c>
      <c r="C346" s="186" t="s">
        <v>171</v>
      </c>
      <c r="D346" s="188" t="s">
        <v>1368</v>
      </c>
      <c r="E346" s="186" t="s">
        <v>482</v>
      </c>
      <c r="F346" s="186" t="s">
        <v>171</v>
      </c>
      <c r="G346" s="188" t="s">
        <v>501</v>
      </c>
      <c r="H346" s="187">
        <f>IF(OR(AND('C2'!AN15="",'C2'!AO15=""),AND('C2'!AN18="",'C2'!AO18=""),AND('C2'!AO15="X",'C2'!AO18="X"),OR('C2'!AO15="M",'C2'!AO18="M")),"",SUM('C2'!AN15,'C2'!AN18))</f>
        <v>77</v>
      </c>
      <c r="I346" s="187" t="str">
        <f>IF(AND(AND('C2'!AO15="X",'C2'!AO18="X"),SUM('C2'!AN15,'C2'!AN18)=0,ISNUMBER('C2'!AN21)),"",IF(OR('C2'!AO15="M",'C2'!AO18="M"),"M",IF(AND('C2'!AO15='C2'!AO18,OR('C2'!AO15="X",'C2'!AO15="W",'C2'!AO15="Z")),UPPER('C2'!AO15),"")))</f>
        <v/>
      </c>
      <c r="J346" s="81" t="s">
        <v>482</v>
      </c>
      <c r="K346" s="187">
        <f>IF(AND(ISBLANK('C2'!AN21),$L$346&lt;&gt;"Z"),"",'C2'!AN21)</f>
        <v>77</v>
      </c>
      <c r="L346" s="187" t="str">
        <f>IF(ISBLANK('C2'!AO21),"",'C2'!AO21)</f>
        <v/>
      </c>
      <c r="M346" s="78" t="str">
        <f t="shared" si="5"/>
        <v>OK</v>
      </c>
      <c r="N346" s="79"/>
    </row>
    <row r="347" spans="1:14" hidden="1">
      <c r="A347" s="80" t="s">
        <v>2588</v>
      </c>
      <c r="B347" s="185" t="s">
        <v>1369</v>
      </c>
      <c r="C347" s="186" t="s">
        <v>171</v>
      </c>
      <c r="D347" s="188" t="s">
        <v>1370</v>
      </c>
      <c r="E347" s="186" t="s">
        <v>482</v>
      </c>
      <c r="F347" s="186" t="s">
        <v>171</v>
      </c>
      <c r="G347" s="188" t="s">
        <v>491</v>
      </c>
      <c r="H347" s="187">
        <f>IF(OR(AND('C2'!AN16="",'C2'!AO16=""),AND('C2'!AN19="",'C2'!AO19=""),AND('C2'!AO16="X",'C2'!AO19="X"),OR('C2'!AO16="M",'C2'!AO19="M")),"",SUM('C2'!AN16,'C2'!AN19))</f>
        <v>168</v>
      </c>
      <c r="I347" s="187" t="str">
        <f>IF(AND(AND('C2'!AO16="X",'C2'!AO19="X"),SUM('C2'!AN16,'C2'!AN19)=0,ISNUMBER('C2'!AN22)),"",IF(OR('C2'!AO16="M",'C2'!AO19="M"),"M",IF(AND('C2'!AO16='C2'!AO19,OR('C2'!AO16="X",'C2'!AO16="W",'C2'!AO16="Z")),UPPER('C2'!AO16),"")))</f>
        <v/>
      </c>
      <c r="J347" s="81" t="s">
        <v>482</v>
      </c>
      <c r="K347" s="187">
        <f>IF(AND(ISBLANK('C2'!AN22),$L$347&lt;&gt;"Z"),"",'C2'!AN22)</f>
        <v>168</v>
      </c>
      <c r="L347" s="187" t="str">
        <f>IF(ISBLANK('C2'!AO22),"",'C2'!AO22)</f>
        <v/>
      </c>
      <c r="M347" s="78" t="str">
        <f t="shared" si="5"/>
        <v>OK</v>
      </c>
      <c r="N347" s="79"/>
    </row>
    <row r="348" spans="1:14" hidden="1">
      <c r="A348" s="80" t="s">
        <v>2588</v>
      </c>
      <c r="B348" s="185" t="s">
        <v>2645</v>
      </c>
      <c r="C348" s="186" t="s">
        <v>171</v>
      </c>
      <c r="D348" s="188" t="s">
        <v>2646</v>
      </c>
      <c r="E348" s="186" t="s">
        <v>482</v>
      </c>
      <c r="F348" s="186" t="s">
        <v>171</v>
      </c>
      <c r="G348" s="188" t="s">
        <v>2647</v>
      </c>
      <c r="H348" s="187">
        <f>IF(OR(EXACT('C2'!V14,'C2'!W14),EXACT('C2'!AB14,'C2'!AC14),EXACT('C2'!AH14,'C2'!AI14),EXACT('C2'!AN14,'C2'!AO14),AND('C2'!W14="X",'C2'!AC14="X",'C2'!AI14="X",'C2'!AO14="X"),OR('C2'!W14="M",'C2'!AC14="M",'C2'!AI14="M",'C2'!AO14="M")),"",SUM('C2'!V14,'C2'!AB14,'C2'!AH14,'C2'!AN14))</f>
        <v>50406</v>
      </c>
      <c r="I348" s="187" t="str">
        <f>IF(AND(AND('C2'!W14="X",'C2'!AC14="X",'C2'!AI14="X",'C2'!AO14="X"),SUM('C2'!V14,'C2'!AB14,'C2'!AH14,'C2'!AN14)=0,ISNUMBER('C2'!AQ14)),"",IF(OR('C2'!W14="M",'C2'!AC14="M",'C2'!AI14="M",'C2'!AO14="M"),"M",IF(AND('C2'!W14='C2'!AC14,'C2'!W14='C2'!AI14,'C2'!W14='C2'!AO14,OR('C2'!W14="X",'C2'!W14="W",'C2'!W14="Z")),UPPER('C2'!W14),"")))</f>
        <v/>
      </c>
      <c r="J348" s="81" t="s">
        <v>482</v>
      </c>
      <c r="K348" s="187">
        <f>IF(AND(ISBLANK('C2'!AQ14),$L$348&lt;&gt;"Z"),"",'C2'!AQ14)</f>
        <v>50406</v>
      </c>
      <c r="L348" s="187" t="str">
        <f>IF(ISBLANK('C2'!AR14),"",'C2'!AR14)</f>
        <v/>
      </c>
      <c r="M348" s="78" t="str">
        <f t="shared" si="5"/>
        <v>OK</v>
      </c>
      <c r="N348" s="79"/>
    </row>
    <row r="349" spans="1:14" hidden="1">
      <c r="A349" s="80" t="s">
        <v>2588</v>
      </c>
      <c r="B349" s="185" t="s">
        <v>2648</v>
      </c>
      <c r="C349" s="186" t="s">
        <v>171</v>
      </c>
      <c r="D349" s="188" t="s">
        <v>2649</v>
      </c>
      <c r="E349" s="186" t="s">
        <v>482</v>
      </c>
      <c r="F349" s="186" t="s">
        <v>171</v>
      </c>
      <c r="G349" s="188" t="s">
        <v>2650</v>
      </c>
      <c r="H349" s="187">
        <f>IF(OR(EXACT('C2'!V15,'C2'!W15),EXACT('C2'!AB15,'C2'!AC15),EXACT('C2'!AH15,'C2'!AI15),EXACT('C2'!AN15,'C2'!AO15),AND('C2'!W15="X",'C2'!AC15="X",'C2'!AI15="X",'C2'!AO15="X"),OR('C2'!W15="M",'C2'!AC15="M",'C2'!AI15="M",'C2'!AO15="M")),"",SUM('C2'!V15,'C2'!AB15,'C2'!AH15,'C2'!AN15))</f>
        <v>61397</v>
      </c>
      <c r="I349" s="187" t="str">
        <f>IF(AND(AND('C2'!W15="X",'C2'!AC15="X",'C2'!AI15="X",'C2'!AO15="X"),SUM('C2'!V15,'C2'!AB15,'C2'!AH15,'C2'!AN15)=0,ISNUMBER('C2'!AQ15)),"",IF(OR('C2'!W15="M",'C2'!AC15="M",'C2'!AI15="M",'C2'!AO15="M"),"M",IF(AND('C2'!W15='C2'!AC15,'C2'!W15='C2'!AI15,'C2'!W15='C2'!AO15,OR('C2'!W15="X",'C2'!W15="W",'C2'!W15="Z")),UPPER('C2'!W15),"")))</f>
        <v/>
      </c>
      <c r="J349" s="81" t="s">
        <v>482</v>
      </c>
      <c r="K349" s="187">
        <f>IF(AND(ISBLANK('C2'!AQ15),$L$349&lt;&gt;"Z"),"",'C2'!AQ15)</f>
        <v>61397</v>
      </c>
      <c r="L349" s="187" t="str">
        <f>IF(ISBLANK('C2'!AR15),"",'C2'!AR15)</f>
        <v/>
      </c>
      <c r="M349" s="78" t="str">
        <f t="shared" si="5"/>
        <v>OK</v>
      </c>
      <c r="N349" s="79"/>
    </row>
    <row r="350" spans="1:14" hidden="1">
      <c r="A350" s="80" t="s">
        <v>2588</v>
      </c>
      <c r="B350" s="185" t="s">
        <v>2651</v>
      </c>
      <c r="C350" s="186" t="s">
        <v>171</v>
      </c>
      <c r="D350" s="188" t="s">
        <v>2652</v>
      </c>
      <c r="E350" s="186" t="s">
        <v>482</v>
      </c>
      <c r="F350" s="186" t="s">
        <v>171</v>
      </c>
      <c r="G350" s="188" t="s">
        <v>2653</v>
      </c>
      <c r="H350" s="187">
        <f>IF(OR(AND('C2'!AQ14="",'C2'!AR14=""),AND('C2'!AQ15="",'C2'!AR15=""),AND('C2'!AR14="X",'C2'!AR15="X"),OR('C2'!AR14="M",'C2'!AR15="M")),"",SUM('C2'!AQ14,'C2'!AQ15))</f>
        <v>111803</v>
      </c>
      <c r="I350" s="187" t="str">
        <f>IF(AND(AND('C2'!AR14="X",'C2'!AR15="X"),SUM('C2'!AQ14,'C2'!AQ15)=0,ISNUMBER('C2'!AQ16)),"",IF(OR('C2'!AR14="M",'C2'!AR15="M"),"M",IF(AND('C2'!AR14='C2'!AR15,OR('C2'!AR14="X",'C2'!AR14="W",'C2'!AR14="Z")),UPPER('C2'!AR14),"")))</f>
        <v/>
      </c>
      <c r="J350" s="81" t="s">
        <v>482</v>
      </c>
      <c r="K350" s="187">
        <f>IF(AND(ISBLANK('C2'!AQ16),$L$350&lt;&gt;"Z"),"",'C2'!AQ16)</f>
        <v>111803</v>
      </c>
      <c r="L350" s="187" t="str">
        <f>IF(ISBLANK('C2'!AR16),"",'C2'!AR16)</f>
        <v/>
      </c>
      <c r="M350" s="78" t="str">
        <f t="shared" si="5"/>
        <v>OK</v>
      </c>
      <c r="N350" s="79"/>
    </row>
    <row r="351" spans="1:14" hidden="1">
      <c r="A351" s="80" t="s">
        <v>2588</v>
      </c>
      <c r="B351" s="185" t="s">
        <v>2654</v>
      </c>
      <c r="C351" s="186" t="s">
        <v>171</v>
      </c>
      <c r="D351" s="188" t="s">
        <v>2655</v>
      </c>
      <c r="E351" s="186" t="s">
        <v>482</v>
      </c>
      <c r="F351" s="186" t="s">
        <v>171</v>
      </c>
      <c r="G351" s="188" t="s">
        <v>2656</v>
      </c>
      <c r="H351" s="187">
        <f>IF(OR(EXACT('C2'!V17,'C2'!W17),EXACT('C2'!AB17,'C2'!AC17),EXACT('C2'!AH17,'C2'!AI17),EXACT('C2'!AN17,'C2'!AO17),AND('C2'!W17="X",'C2'!AC17="X",'C2'!AI17="X",'C2'!AO17="X"),OR('C2'!W17="M",'C2'!AC17="M",'C2'!AI17="M",'C2'!AO17="M")),"",SUM('C2'!V17,'C2'!AB17,'C2'!AH17,'C2'!AN17))</f>
        <v>0</v>
      </c>
      <c r="I351" s="187" t="str">
        <f>IF(AND(AND('C2'!W17="X",'C2'!AC17="X",'C2'!AI17="X",'C2'!AO17="X"),SUM('C2'!V17,'C2'!AB17,'C2'!AH17,'C2'!AN17)=0,ISNUMBER('C2'!AQ17)),"",IF(OR('C2'!W17="M",'C2'!AC17="M",'C2'!AI17="M",'C2'!AO17="M"),"M",IF(AND('C2'!W17='C2'!AC17,'C2'!W17='C2'!AI17,'C2'!W17='C2'!AO17,OR('C2'!W17="X",'C2'!W17="W",'C2'!W17="Z")),UPPER('C2'!W17),"")))</f>
        <v/>
      </c>
      <c r="J351" s="81" t="s">
        <v>482</v>
      </c>
      <c r="K351" s="187">
        <f>IF(AND(ISBLANK('C2'!AQ17),$L$351&lt;&gt;"Z"),"",'C2'!AQ17)</f>
        <v>0</v>
      </c>
      <c r="L351" s="187" t="str">
        <f>IF(ISBLANK('C2'!AR17),"",'C2'!AR17)</f>
        <v/>
      </c>
      <c r="M351" s="78" t="str">
        <f t="shared" si="5"/>
        <v>OK</v>
      </c>
      <c r="N351" s="79"/>
    </row>
    <row r="352" spans="1:14" hidden="1">
      <c r="A352" s="80" t="s">
        <v>2588</v>
      </c>
      <c r="B352" s="185" t="s">
        <v>2657</v>
      </c>
      <c r="C352" s="186" t="s">
        <v>171</v>
      </c>
      <c r="D352" s="188" t="s">
        <v>2658</v>
      </c>
      <c r="E352" s="186" t="s">
        <v>482</v>
      </c>
      <c r="F352" s="186" t="s">
        <v>171</v>
      </c>
      <c r="G352" s="188" t="s">
        <v>2659</v>
      </c>
      <c r="H352" s="187">
        <f>IF(OR(EXACT('C2'!V18,'C2'!W18),EXACT('C2'!AB18,'C2'!AC18),EXACT('C2'!AH18,'C2'!AI18),EXACT('C2'!AN18,'C2'!AO18),AND('C2'!W18="X",'C2'!AC18="X",'C2'!AI18="X",'C2'!AO18="X"),OR('C2'!W18="M",'C2'!AC18="M",'C2'!AI18="M",'C2'!AO18="M")),"",SUM('C2'!V18,'C2'!AB18,'C2'!AH18,'C2'!AN18))</f>
        <v>0</v>
      </c>
      <c r="I352" s="187" t="str">
        <f>IF(AND(AND('C2'!W18="X",'C2'!AC18="X",'C2'!AI18="X",'C2'!AO18="X"),SUM('C2'!V18,'C2'!AB18,'C2'!AH18,'C2'!AN18)=0,ISNUMBER('C2'!AQ18)),"",IF(OR('C2'!W18="M",'C2'!AC18="M",'C2'!AI18="M",'C2'!AO18="M"),"M",IF(AND('C2'!W18='C2'!AC18,'C2'!W18='C2'!AI18,'C2'!W18='C2'!AO18,OR('C2'!W18="X",'C2'!W18="W",'C2'!W18="Z")),UPPER('C2'!W18),"")))</f>
        <v/>
      </c>
      <c r="J352" s="81" t="s">
        <v>482</v>
      </c>
      <c r="K352" s="187">
        <f>IF(AND(ISBLANK('C2'!AQ18),$L$352&lt;&gt;"Z"),"",'C2'!AQ18)</f>
        <v>0</v>
      </c>
      <c r="L352" s="187" t="str">
        <f>IF(ISBLANK('C2'!AR18),"",'C2'!AR18)</f>
        <v/>
      </c>
      <c r="M352" s="78" t="str">
        <f t="shared" si="5"/>
        <v>OK</v>
      </c>
      <c r="N352" s="79"/>
    </row>
    <row r="353" spans="1:14" hidden="1">
      <c r="A353" s="80" t="s">
        <v>2588</v>
      </c>
      <c r="B353" s="185" t="s">
        <v>2660</v>
      </c>
      <c r="C353" s="186" t="s">
        <v>171</v>
      </c>
      <c r="D353" s="188" t="s">
        <v>2661</v>
      </c>
      <c r="E353" s="186" t="s">
        <v>482</v>
      </c>
      <c r="F353" s="186" t="s">
        <v>171</v>
      </c>
      <c r="G353" s="188" t="s">
        <v>2662</v>
      </c>
      <c r="H353" s="187">
        <f>IF(OR(AND('C2'!AQ17="",'C2'!AR17=""),AND('C2'!AQ18="",'C2'!AR18=""),AND('C2'!AR17="X",'C2'!AR18="X"),OR('C2'!AR17="M",'C2'!AR18="M")),"",SUM('C2'!AQ17,'C2'!AQ18))</f>
        <v>0</v>
      </c>
      <c r="I353" s="187" t="str">
        <f>IF(AND(AND('C2'!AR17="X",'C2'!AR18="X"),SUM('C2'!AQ17,'C2'!AQ18)=0,ISNUMBER('C2'!AQ19)),"",IF(OR('C2'!AR17="M",'C2'!AR18="M"),"M",IF(AND('C2'!AR17='C2'!AR18,OR('C2'!AR17="X",'C2'!AR17="W",'C2'!AR17="Z")),UPPER('C2'!AR17),"")))</f>
        <v/>
      </c>
      <c r="J353" s="81" t="s">
        <v>482</v>
      </c>
      <c r="K353" s="187">
        <f>IF(AND(ISBLANK('C2'!AQ19),$L$353&lt;&gt;"Z"),"",'C2'!AQ19)</f>
        <v>0</v>
      </c>
      <c r="L353" s="187" t="str">
        <f>IF(ISBLANK('C2'!AR19),"",'C2'!AR19)</f>
        <v/>
      </c>
      <c r="M353" s="78" t="str">
        <f t="shared" si="5"/>
        <v>OK</v>
      </c>
      <c r="N353" s="79"/>
    </row>
    <row r="354" spans="1:14" hidden="1">
      <c r="A354" s="80" t="s">
        <v>2588</v>
      </c>
      <c r="B354" s="185" t="s">
        <v>2663</v>
      </c>
      <c r="C354" s="186" t="s">
        <v>171</v>
      </c>
      <c r="D354" s="188" t="s">
        <v>2664</v>
      </c>
      <c r="E354" s="186" t="s">
        <v>482</v>
      </c>
      <c r="F354" s="186" t="s">
        <v>171</v>
      </c>
      <c r="G354" s="188" t="s">
        <v>2607</v>
      </c>
      <c r="H354" s="187">
        <f>IF(OR(AND('C2'!AQ14="",'C2'!AR14=""),AND('C2'!AQ17="",'C2'!AR17=""),AND('C2'!AR14="X",'C2'!AR17="X"),OR('C2'!AR14="M",'C2'!AR17="M")),"",SUM('C2'!AQ14,'C2'!AQ17))</f>
        <v>50406</v>
      </c>
      <c r="I354" s="187" t="str">
        <f>IF(AND(AND('C2'!AR14="X",'C2'!AR17="X"),SUM('C2'!AQ14,'C2'!AQ17)=0,ISNUMBER('C2'!AQ20)),"",IF(OR('C2'!AR14="M",'C2'!AR17="M"),"M",IF(AND('C2'!AR14='C2'!AR17,OR('C2'!AR14="X",'C2'!AR14="W",'C2'!AR14="Z")),UPPER('C2'!AR14),"")))</f>
        <v/>
      </c>
      <c r="J354" s="81" t="s">
        <v>482</v>
      </c>
      <c r="K354" s="187">
        <f>IF(AND(ISBLANK('C2'!AQ20),$L$354&lt;&gt;"Z"),"",'C2'!AQ20)</f>
        <v>50406</v>
      </c>
      <c r="L354" s="187" t="str">
        <f>IF(ISBLANK('C2'!AR20),"",'C2'!AR20)</f>
        <v/>
      </c>
      <c r="M354" s="78" t="str">
        <f t="shared" si="5"/>
        <v>OK</v>
      </c>
      <c r="N354" s="79"/>
    </row>
    <row r="355" spans="1:14" hidden="1">
      <c r="A355" s="80" t="s">
        <v>2588</v>
      </c>
      <c r="B355" s="185" t="s">
        <v>2665</v>
      </c>
      <c r="C355" s="186" t="s">
        <v>171</v>
      </c>
      <c r="D355" s="188" t="s">
        <v>2666</v>
      </c>
      <c r="E355" s="186" t="s">
        <v>482</v>
      </c>
      <c r="F355" s="186" t="s">
        <v>171</v>
      </c>
      <c r="G355" s="188" t="s">
        <v>2605</v>
      </c>
      <c r="H355" s="187">
        <f>IF(OR(AND('C2'!AQ15="",'C2'!AR15=""),AND('C2'!AQ18="",'C2'!AR18=""),AND('C2'!AR15="X",'C2'!AR18="X"),OR('C2'!AR15="M",'C2'!AR18="M")),"",SUM('C2'!AQ15,'C2'!AQ18))</f>
        <v>61397</v>
      </c>
      <c r="I355" s="187" t="str">
        <f>IF(AND(AND('C2'!AR15="X",'C2'!AR18="X"),SUM('C2'!AQ15,'C2'!AQ18)=0,ISNUMBER('C2'!AQ21)),"",IF(OR('C2'!AR15="M",'C2'!AR18="M"),"M",IF(AND('C2'!AR15='C2'!AR18,OR('C2'!AR15="X",'C2'!AR15="W",'C2'!AR15="Z")),UPPER('C2'!AR15),"")))</f>
        <v/>
      </c>
      <c r="J355" s="81" t="s">
        <v>482</v>
      </c>
      <c r="K355" s="187">
        <f>IF(AND(ISBLANK('C2'!AQ21),$L$355&lt;&gt;"Z"),"",'C2'!AQ21)</f>
        <v>61397</v>
      </c>
      <c r="L355" s="187" t="str">
        <f>IF(ISBLANK('C2'!AR21),"",'C2'!AR21)</f>
        <v/>
      </c>
      <c r="M355" s="78" t="str">
        <f t="shared" si="5"/>
        <v>OK</v>
      </c>
      <c r="N355" s="79"/>
    </row>
    <row r="356" spans="1:14" hidden="1">
      <c r="A356" s="80" t="s">
        <v>2588</v>
      </c>
      <c r="B356" s="185" t="s">
        <v>2667</v>
      </c>
      <c r="C356" s="186" t="s">
        <v>171</v>
      </c>
      <c r="D356" s="188" t="s">
        <v>2668</v>
      </c>
      <c r="E356" s="186" t="s">
        <v>482</v>
      </c>
      <c r="F356" s="186" t="s">
        <v>171</v>
      </c>
      <c r="G356" s="188" t="s">
        <v>2601</v>
      </c>
      <c r="H356" s="187">
        <f>IF(OR(AND('C2'!AQ16="",'C2'!AR16=""),AND('C2'!AQ19="",'C2'!AR19=""),AND('C2'!AR16="X",'C2'!AR19="X"),OR('C2'!AR16="M",'C2'!AR19="M")),"",SUM('C2'!AQ16,'C2'!AQ19))</f>
        <v>111803</v>
      </c>
      <c r="I356" s="187" t="str">
        <f>IF(AND(AND('C2'!AR16="X",'C2'!AR19="X"),SUM('C2'!AQ16,'C2'!AQ19)=0,ISNUMBER('C2'!AQ22)),"",IF(OR('C2'!AR16="M",'C2'!AR19="M"),"M",IF(AND('C2'!AR16='C2'!AR19,OR('C2'!AR16="X",'C2'!AR16="W",'C2'!AR16="Z")),UPPER('C2'!AR16),"")))</f>
        <v/>
      </c>
      <c r="J356" s="81" t="s">
        <v>482</v>
      </c>
      <c r="K356" s="187">
        <f>IF(AND(ISBLANK('C2'!AQ22),$L$356&lt;&gt;"Z"),"",'C2'!AQ22)</f>
        <v>111803</v>
      </c>
      <c r="L356" s="187" t="str">
        <f>IF(ISBLANK('C2'!AR22),"",'C2'!AR22)</f>
        <v/>
      </c>
      <c r="M356" s="78" t="str">
        <f t="shared" si="5"/>
        <v>OK</v>
      </c>
      <c r="N356" s="79"/>
    </row>
    <row r="357" spans="1:14" hidden="1">
      <c r="A357" s="80" t="s">
        <v>2588</v>
      </c>
      <c r="B357" s="185" t="s">
        <v>2669</v>
      </c>
      <c r="C357" s="186" t="s">
        <v>171</v>
      </c>
      <c r="D357" s="188" t="s">
        <v>2670</v>
      </c>
      <c r="E357" s="186" t="s">
        <v>482</v>
      </c>
      <c r="F357" s="186" t="s">
        <v>171</v>
      </c>
      <c r="G357" s="188" t="s">
        <v>2634</v>
      </c>
      <c r="H357" s="187">
        <f>IF(OR(EXACT('C2'!V23,'C2'!W23),EXACT('C2'!AB23,'C2'!AC23),EXACT('C2'!AH23,'C2'!AI23),EXACT('C2'!AN23,'C2'!AO23),AND('C2'!W23="X",'C2'!AC23="X",'C2'!AI23="X",'C2'!AO23="X"),OR('C2'!W23="M",'C2'!AC23="M",'C2'!AI23="M",'C2'!AO23="M")),"",SUM('C2'!V23,'C2'!AB23,'C2'!AH23,'C2'!AN23))</f>
        <v>112264.01</v>
      </c>
      <c r="I357" s="187" t="str">
        <f>IF(AND(AND('C2'!W23="X",'C2'!AC23="X",'C2'!AI23="X",'C2'!AO23="X"),SUM('C2'!V23,'C2'!AB23,'C2'!AH23,'C2'!AN23)=0,ISNUMBER('C2'!AQ23)),"",IF(OR('C2'!W23="M",'C2'!AC23="M",'C2'!AI23="M",'C2'!AO23="M"),"M",IF(AND('C2'!W23='C2'!AC23,'C2'!W23='C2'!AI23,'C2'!W23='C2'!AO23,OR('C2'!W23="X",'C2'!W23="W",'C2'!W23="Z")),UPPER('C2'!W23),"")))</f>
        <v/>
      </c>
      <c r="J357" s="81" t="s">
        <v>482</v>
      </c>
      <c r="K357" s="187">
        <f>IF(AND(ISBLANK('C2'!AQ23),$L$357&lt;&gt;"Z"),"",'C2'!AQ23)</f>
        <v>112264.01</v>
      </c>
      <c r="L357" s="187" t="str">
        <f>IF(ISBLANK('C2'!AR23),"",'C2'!AR23)</f>
        <v/>
      </c>
      <c r="M357" s="78" t="str">
        <f t="shared" si="5"/>
        <v>OK</v>
      </c>
      <c r="N357" s="79"/>
    </row>
    <row r="358" spans="1:14" hidden="1">
      <c r="A358" s="80" t="s">
        <v>2588</v>
      </c>
      <c r="B358" s="185" t="s">
        <v>1371</v>
      </c>
      <c r="C358" s="186" t="s">
        <v>171</v>
      </c>
      <c r="D358" s="188" t="s">
        <v>1372</v>
      </c>
      <c r="E358" s="186" t="s">
        <v>482</v>
      </c>
      <c r="F358" s="186" t="s">
        <v>171</v>
      </c>
      <c r="G358" s="188" t="s">
        <v>554</v>
      </c>
      <c r="H358" s="187">
        <f>IF(OR(EXACT('C2'!V23,'C2'!W23),EXACT('C2'!AB23,'C2'!AC23),EXACT('C2'!AH23,'C2'!AI23),EXACT('C2'!AN23,'C2'!AO23),AND('C2'!W23="X",'C2'!AC23="X",'C2'!AI23="X",'C2'!AO23="X"),OR('C2'!W23="M",'C2'!AC23="M",'C2'!AI23="M",'C2'!AO23="M")),"",SUM('C2'!V23,'C2'!AB23,'C2'!AH23,'C2'!AN23))</f>
        <v>112264.01</v>
      </c>
      <c r="I358" s="187" t="str">
        <f>IF(AND(AND('C2'!W23="X",'C2'!AC23="X",'C2'!AI23="X",'C2'!AO23="X"),SUM('C2'!V23,'C2'!AB23,'C2'!AH23,'C2'!AN23)=0,ISNUMBER('C2'!AQ23)),"",IF(OR('C2'!W23="M",'C2'!AC23="M",'C2'!AI23="M",'C2'!AO23="M"),"M",IF(AND('C2'!W23='C2'!AC23,'C2'!W23='C2'!AI23,'C2'!W23='C2'!AO23,OR('C2'!W23="X",'C2'!W23="W",'C2'!W23="Z")),UPPER('C2'!W23),"")))</f>
        <v/>
      </c>
      <c r="J358" s="81" t="s">
        <v>482</v>
      </c>
      <c r="K358" s="187">
        <f>IF(AND(ISBLANK('C2'!AQ23),$L$358&lt;&gt;"Z"),"",'C2'!AQ23)</f>
        <v>112264.01</v>
      </c>
      <c r="L358" s="187" t="str">
        <f>IF(ISBLANK('C2'!AR23),"",'C2'!AR23)</f>
        <v/>
      </c>
      <c r="M358" s="78" t="str">
        <f t="shared" si="5"/>
        <v>OK</v>
      </c>
      <c r="N358" s="79"/>
    </row>
    <row r="359" spans="1:14" hidden="1">
      <c r="A359" s="80" t="s">
        <v>2588</v>
      </c>
      <c r="B359" s="185" t="s">
        <v>1373</v>
      </c>
      <c r="C359" s="186" t="s">
        <v>429</v>
      </c>
      <c r="D359" s="188" t="s">
        <v>1374</v>
      </c>
      <c r="E359" s="186" t="s">
        <v>482</v>
      </c>
      <c r="F359" s="186" t="s">
        <v>429</v>
      </c>
      <c r="G359" s="188" t="s">
        <v>510</v>
      </c>
      <c r="H359" s="187" t="str">
        <f>IF(OR(SUMPRODUCT(--('C3'!V14:'C3'!V24=""),--('C3'!W14:'C3'!W24=""))&gt;0,COUNTIF('C3'!W14:'C3'!W24,"M")&gt;0,COUNTIF('C3'!W14:'C3'!W24,"X")=11),"",SUM('C3'!V14:'C3'!V24))</f>
        <v/>
      </c>
      <c r="I359" s="187" t="str">
        <f>IF(AND(COUNTIF('C3'!W14:'C3'!W24,"X")=11,SUM('C3'!V14:'C3'!V24)=0,ISNUMBER('C3'!V25)),"",IF(COUNTIF('C3'!W14:'C3'!W24,"M")&gt;0,"M",IF(AND(COUNTIF('C3'!W14:'C3'!W24,'C3'!W14)=11,OR('C3'!W14="X",'C3'!W14="W",'C3'!W14="Z")),UPPER('C3'!W14),"")))</f>
        <v/>
      </c>
      <c r="J359" s="81" t="s">
        <v>482</v>
      </c>
      <c r="K359" s="187" t="str">
        <f>IF(AND(ISBLANK('C3'!V25),$L$359&lt;&gt;"Z"),"",'C3'!V25)</f>
        <v/>
      </c>
      <c r="L359" s="187" t="str">
        <f>IF(ISBLANK('C3'!W25),"",'C3'!W25)</f>
        <v/>
      </c>
      <c r="M359" s="78" t="str">
        <f t="shared" si="5"/>
        <v>OK</v>
      </c>
      <c r="N359" s="79"/>
    </row>
    <row r="360" spans="1:14" hidden="1">
      <c r="A360" s="80" t="s">
        <v>2588</v>
      </c>
      <c r="B360" s="185" t="s">
        <v>1375</v>
      </c>
      <c r="C360" s="186" t="s">
        <v>429</v>
      </c>
      <c r="D360" s="188" t="s">
        <v>1376</v>
      </c>
      <c r="E360" s="186" t="s">
        <v>482</v>
      </c>
      <c r="F360" s="186" t="s">
        <v>429</v>
      </c>
      <c r="G360" s="188" t="s">
        <v>500</v>
      </c>
      <c r="H360" s="187" t="str">
        <f>IF(OR(SUMPRODUCT(--('C3'!V26:'C3'!V36=""),--('C3'!W26:'C3'!W36=""))&gt;0,COUNTIF('C3'!W26:'C3'!W36,"M")&gt;0,COUNTIF('C3'!W26:'C3'!W36,"X")=11),"",SUM('C3'!V26:'C3'!V36))</f>
        <v/>
      </c>
      <c r="I360" s="187" t="str">
        <f>IF(AND(COUNTIF('C3'!W26:'C3'!W36,"X")=11,SUM('C3'!V26:'C3'!V36)=0,ISNUMBER('C3'!V37)),"",IF(COUNTIF('C3'!W26:'C3'!W36,"M")&gt;0,"M",IF(AND(COUNTIF('C3'!W26:'C3'!W36,'C3'!W26)=11,OR('C3'!W26="X",'C3'!W26="W",'C3'!W26="Z")),UPPER('C3'!W26),"")))</f>
        <v/>
      </c>
      <c r="J360" s="81" t="s">
        <v>482</v>
      </c>
      <c r="K360" s="187" t="str">
        <f>IF(AND(ISBLANK('C3'!V37),$L$360&lt;&gt;"Z"),"",'C3'!V37)</f>
        <v/>
      </c>
      <c r="L360" s="187" t="str">
        <f>IF(ISBLANK('C3'!W37),"",'C3'!W37)</f>
        <v/>
      </c>
      <c r="M360" s="78" t="str">
        <f t="shared" si="5"/>
        <v>OK</v>
      </c>
      <c r="N360" s="79"/>
    </row>
    <row r="361" spans="1:14" hidden="1">
      <c r="A361" s="80" t="s">
        <v>2588</v>
      </c>
      <c r="B361" s="185" t="s">
        <v>1377</v>
      </c>
      <c r="C361" s="186" t="s">
        <v>429</v>
      </c>
      <c r="D361" s="188" t="s">
        <v>1378</v>
      </c>
      <c r="E361" s="186" t="s">
        <v>482</v>
      </c>
      <c r="F361" s="186" t="s">
        <v>429</v>
      </c>
      <c r="G361" s="188" t="s">
        <v>616</v>
      </c>
      <c r="H361" s="187" t="str">
        <f>IF(OR(AND('C3'!V14="",'C3'!W14=""),AND('C3'!V26="",'C3'!W26=""),AND('C3'!W14="X",'C3'!W26="X"),OR('C3'!W14="M",'C3'!W26="M")),"",SUM('C3'!V14,'C3'!V26))</f>
        <v/>
      </c>
      <c r="I361" s="187" t="str">
        <f>IF(AND(AND('C3'!W14="X",'C3'!W26="X"),SUM('C3'!V14,'C3'!V26)=0,ISNUMBER('C3'!V38)),"",IF(OR('C3'!W14="M",'C3'!W26="M"),"M",IF(AND('C3'!W14='C3'!W26,OR('C3'!W14="X",'C3'!W14="W",'C3'!W14="Z")),UPPER('C3'!W14),"")))</f>
        <v/>
      </c>
      <c r="J361" s="81" t="s">
        <v>482</v>
      </c>
      <c r="K361" s="187" t="str">
        <f>IF(AND(ISBLANK('C3'!V38),$L$361&lt;&gt;"Z"),"",'C3'!V38)</f>
        <v/>
      </c>
      <c r="L361" s="187" t="str">
        <f>IF(ISBLANK('C3'!W38),"",'C3'!W38)</f>
        <v/>
      </c>
      <c r="M361" s="78" t="str">
        <f t="shared" si="5"/>
        <v>OK</v>
      </c>
      <c r="N361" s="79"/>
    </row>
    <row r="362" spans="1:14" hidden="1">
      <c r="A362" s="80" t="s">
        <v>2588</v>
      </c>
      <c r="B362" s="185" t="s">
        <v>1379</v>
      </c>
      <c r="C362" s="186" t="s">
        <v>429</v>
      </c>
      <c r="D362" s="188" t="s">
        <v>1380</v>
      </c>
      <c r="E362" s="186" t="s">
        <v>482</v>
      </c>
      <c r="F362" s="186" t="s">
        <v>429</v>
      </c>
      <c r="G362" s="188" t="s">
        <v>619</v>
      </c>
      <c r="H362" s="187" t="str">
        <f>IF(OR(AND('C3'!V15="",'C3'!W15=""),AND('C3'!V27="",'C3'!W27=""),AND('C3'!W15="X",'C3'!W27="X"),OR('C3'!W15="M",'C3'!W27="M")),"",SUM('C3'!V15,'C3'!V27))</f>
        <v/>
      </c>
      <c r="I362" s="187" t="str">
        <f>IF(AND(AND('C3'!W15="X",'C3'!W27="X"),SUM('C3'!V15,'C3'!V27)=0,ISNUMBER('C3'!V39)),"",IF(OR('C3'!W15="M",'C3'!W27="M"),"M",IF(AND('C3'!W15='C3'!W27,OR('C3'!W15="X",'C3'!W15="W",'C3'!W15="Z")),UPPER('C3'!W15),"")))</f>
        <v/>
      </c>
      <c r="J362" s="81" t="s">
        <v>482</v>
      </c>
      <c r="K362" s="187" t="str">
        <f>IF(AND(ISBLANK('C3'!V39),$L$362&lt;&gt;"Z"),"",'C3'!V39)</f>
        <v/>
      </c>
      <c r="L362" s="187" t="str">
        <f>IF(ISBLANK('C3'!W39),"",'C3'!W39)</f>
        <v/>
      </c>
      <c r="M362" s="78" t="str">
        <f t="shared" si="5"/>
        <v>OK</v>
      </c>
      <c r="N362" s="79"/>
    </row>
    <row r="363" spans="1:14" hidden="1">
      <c r="A363" s="80" t="s">
        <v>2588</v>
      </c>
      <c r="B363" s="185" t="s">
        <v>1381</v>
      </c>
      <c r="C363" s="186" t="s">
        <v>429</v>
      </c>
      <c r="D363" s="188" t="s">
        <v>1382</v>
      </c>
      <c r="E363" s="186" t="s">
        <v>482</v>
      </c>
      <c r="F363" s="186" t="s">
        <v>429</v>
      </c>
      <c r="G363" s="188" t="s">
        <v>622</v>
      </c>
      <c r="H363" s="187" t="str">
        <f>IF(OR(AND('C3'!V16="",'C3'!W16=""),AND('C3'!V28="",'C3'!W28=""),AND('C3'!W16="X",'C3'!W28="X"),OR('C3'!W16="M",'C3'!W28="M")),"",SUM('C3'!V16,'C3'!V28))</f>
        <v/>
      </c>
      <c r="I363" s="187" t="str">
        <f>IF(AND(AND('C3'!W16="X",'C3'!W28="X"),SUM('C3'!V16,'C3'!V28)=0,ISNUMBER('C3'!V40)),"",IF(OR('C3'!W16="M",'C3'!W28="M"),"M",IF(AND('C3'!W16='C3'!W28,OR('C3'!W16="X",'C3'!W16="W",'C3'!W16="Z")),UPPER('C3'!W16),"")))</f>
        <v/>
      </c>
      <c r="J363" s="81" t="s">
        <v>482</v>
      </c>
      <c r="K363" s="187" t="str">
        <f>IF(AND(ISBLANK('C3'!V40),$L$363&lt;&gt;"Z"),"",'C3'!V40)</f>
        <v/>
      </c>
      <c r="L363" s="187" t="str">
        <f>IF(ISBLANK('C3'!W40),"",'C3'!W40)</f>
        <v/>
      </c>
      <c r="M363" s="78" t="str">
        <f t="shared" si="5"/>
        <v>OK</v>
      </c>
      <c r="N363" s="79"/>
    </row>
    <row r="364" spans="1:14" hidden="1">
      <c r="A364" s="80" t="s">
        <v>2588</v>
      </c>
      <c r="B364" s="185" t="s">
        <v>1383</v>
      </c>
      <c r="C364" s="186" t="s">
        <v>429</v>
      </c>
      <c r="D364" s="188" t="s">
        <v>1384</v>
      </c>
      <c r="E364" s="186" t="s">
        <v>482</v>
      </c>
      <c r="F364" s="186" t="s">
        <v>429</v>
      </c>
      <c r="G364" s="188" t="s">
        <v>625</v>
      </c>
      <c r="H364" s="187" t="str">
        <f>IF(OR(AND('C3'!V17="",'C3'!W17=""),AND('C3'!V29="",'C3'!W29=""),AND('C3'!W17="X",'C3'!W29="X"),OR('C3'!W17="M",'C3'!W29="M")),"",SUM('C3'!V17,'C3'!V29))</f>
        <v/>
      </c>
      <c r="I364" s="187" t="str">
        <f>IF(AND(AND('C3'!W17="X",'C3'!W29="X"),SUM('C3'!V17,'C3'!V29)=0,ISNUMBER('C3'!V41)),"",IF(OR('C3'!W17="M",'C3'!W29="M"),"M",IF(AND('C3'!W17='C3'!W29,OR('C3'!W17="X",'C3'!W17="W",'C3'!W17="Z")),UPPER('C3'!W17),"")))</f>
        <v/>
      </c>
      <c r="J364" s="81" t="s">
        <v>482</v>
      </c>
      <c r="K364" s="187" t="str">
        <f>IF(AND(ISBLANK('C3'!V41),$L$364&lt;&gt;"Z"),"",'C3'!V41)</f>
        <v/>
      </c>
      <c r="L364" s="187" t="str">
        <f>IF(ISBLANK('C3'!W41),"",'C3'!W41)</f>
        <v/>
      </c>
      <c r="M364" s="78" t="str">
        <f t="shared" si="5"/>
        <v>OK</v>
      </c>
      <c r="N364" s="79"/>
    </row>
    <row r="365" spans="1:14" hidden="1">
      <c r="A365" s="80" t="s">
        <v>2588</v>
      </c>
      <c r="B365" s="185" t="s">
        <v>1385</v>
      </c>
      <c r="C365" s="186" t="s">
        <v>429</v>
      </c>
      <c r="D365" s="188" t="s">
        <v>1386</v>
      </c>
      <c r="E365" s="186" t="s">
        <v>482</v>
      </c>
      <c r="F365" s="186" t="s">
        <v>429</v>
      </c>
      <c r="G365" s="188" t="s">
        <v>513</v>
      </c>
      <c r="H365" s="187" t="str">
        <f>IF(OR(AND('C3'!V18="",'C3'!W18=""),AND('C3'!V30="",'C3'!W30=""),AND('C3'!W18="X",'C3'!W30="X"),OR('C3'!W18="M",'C3'!W30="M")),"",SUM('C3'!V18,'C3'!V30))</f>
        <v/>
      </c>
      <c r="I365" s="187" t="str">
        <f>IF(AND(AND('C3'!W18="X",'C3'!W30="X"),SUM('C3'!V18,'C3'!V30)=0,ISNUMBER('C3'!V42)),"",IF(OR('C3'!W18="M",'C3'!W30="M"),"M",IF(AND('C3'!W18='C3'!W30,OR('C3'!W18="X",'C3'!W18="W",'C3'!W18="Z")),UPPER('C3'!W18),"")))</f>
        <v/>
      </c>
      <c r="J365" s="81" t="s">
        <v>482</v>
      </c>
      <c r="K365" s="187" t="str">
        <f>IF(AND(ISBLANK('C3'!V42),$L$365&lt;&gt;"Z"),"",'C3'!V42)</f>
        <v/>
      </c>
      <c r="L365" s="187" t="str">
        <f>IF(ISBLANK('C3'!W42),"",'C3'!W42)</f>
        <v/>
      </c>
      <c r="M365" s="78" t="str">
        <f t="shared" si="5"/>
        <v>OK</v>
      </c>
      <c r="N365" s="79"/>
    </row>
    <row r="366" spans="1:14" hidden="1">
      <c r="A366" s="80" t="s">
        <v>2588</v>
      </c>
      <c r="B366" s="185" t="s">
        <v>1387</v>
      </c>
      <c r="C366" s="186" t="s">
        <v>429</v>
      </c>
      <c r="D366" s="188" t="s">
        <v>1388</v>
      </c>
      <c r="E366" s="186" t="s">
        <v>482</v>
      </c>
      <c r="F366" s="186" t="s">
        <v>429</v>
      </c>
      <c r="G366" s="188" t="s">
        <v>831</v>
      </c>
      <c r="H366" s="187" t="str">
        <f>IF(OR(AND('C3'!V19="",'C3'!W19=""),AND('C3'!V31="",'C3'!W31=""),AND('C3'!W19="X",'C3'!W31="X"),OR('C3'!W19="M",'C3'!W31="M")),"",SUM('C3'!V19,'C3'!V31))</f>
        <v/>
      </c>
      <c r="I366" s="187" t="str">
        <f>IF(AND(AND('C3'!W19="X",'C3'!W31="X"),SUM('C3'!V19,'C3'!V31)=0,ISNUMBER('C3'!V43)),"",IF(OR('C3'!W19="M",'C3'!W31="M"),"M",IF(AND('C3'!W19='C3'!W31,OR('C3'!W19="X",'C3'!W19="W",'C3'!W19="Z")),UPPER('C3'!W19),"")))</f>
        <v/>
      </c>
      <c r="J366" s="81" t="s">
        <v>482</v>
      </c>
      <c r="K366" s="187" t="str">
        <f>IF(AND(ISBLANK('C3'!V43),$L$366&lt;&gt;"Z"),"",'C3'!V43)</f>
        <v/>
      </c>
      <c r="L366" s="187" t="str">
        <f>IF(ISBLANK('C3'!W43),"",'C3'!W43)</f>
        <v/>
      </c>
      <c r="M366" s="78" t="str">
        <f t="shared" si="5"/>
        <v>OK</v>
      </c>
      <c r="N366" s="79"/>
    </row>
    <row r="367" spans="1:14" hidden="1">
      <c r="A367" s="80" t="s">
        <v>2588</v>
      </c>
      <c r="B367" s="185" t="s">
        <v>1389</v>
      </c>
      <c r="C367" s="186" t="s">
        <v>429</v>
      </c>
      <c r="D367" s="188" t="s">
        <v>1390</v>
      </c>
      <c r="E367" s="186" t="s">
        <v>482</v>
      </c>
      <c r="F367" s="186" t="s">
        <v>429</v>
      </c>
      <c r="G367" s="188" t="s">
        <v>630</v>
      </c>
      <c r="H367" s="187" t="str">
        <f>IF(OR(AND('C3'!V20="",'C3'!W20=""),AND('C3'!V32="",'C3'!W32=""),AND('C3'!W20="X",'C3'!W32="X"),OR('C3'!W20="M",'C3'!W32="M")),"",SUM('C3'!V20,'C3'!V32))</f>
        <v/>
      </c>
      <c r="I367" s="187" t="str">
        <f>IF(AND(AND('C3'!W20="X",'C3'!W32="X"),SUM('C3'!V20,'C3'!V32)=0,ISNUMBER('C3'!V44)),"",IF(OR('C3'!W20="M",'C3'!W32="M"),"M",IF(AND('C3'!W20='C3'!W32,OR('C3'!W20="X",'C3'!W20="W",'C3'!W20="Z")),UPPER('C3'!W20),"")))</f>
        <v/>
      </c>
      <c r="J367" s="81" t="s">
        <v>482</v>
      </c>
      <c r="K367" s="187" t="str">
        <f>IF(AND(ISBLANK('C3'!V44),$L$367&lt;&gt;"Z"),"",'C3'!V44)</f>
        <v/>
      </c>
      <c r="L367" s="187" t="str">
        <f>IF(ISBLANK('C3'!W44),"",'C3'!W44)</f>
        <v/>
      </c>
      <c r="M367" s="78" t="str">
        <f t="shared" si="5"/>
        <v>OK</v>
      </c>
      <c r="N367" s="79"/>
    </row>
    <row r="368" spans="1:14" hidden="1">
      <c r="A368" s="80" t="s">
        <v>2588</v>
      </c>
      <c r="B368" s="185" t="s">
        <v>1391</v>
      </c>
      <c r="C368" s="186" t="s">
        <v>429</v>
      </c>
      <c r="D368" s="188" t="s">
        <v>1392</v>
      </c>
      <c r="E368" s="186" t="s">
        <v>482</v>
      </c>
      <c r="F368" s="186" t="s">
        <v>429</v>
      </c>
      <c r="G368" s="188" t="s">
        <v>633</v>
      </c>
      <c r="H368" s="187" t="str">
        <f>IF(OR(AND('C3'!V21="",'C3'!W21=""),AND('C3'!V33="",'C3'!W33=""),AND('C3'!W21="X",'C3'!W33="X"),OR('C3'!W21="M",'C3'!W33="M")),"",SUM('C3'!V21,'C3'!V33))</f>
        <v/>
      </c>
      <c r="I368" s="187" t="str">
        <f>IF(AND(AND('C3'!W21="X",'C3'!W33="X"),SUM('C3'!V21,'C3'!V33)=0,ISNUMBER('C3'!V45)),"",IF(OR('C3'!W21="M",'C3'!W33="M"),"M",IF(AND('C3'!W21='C3'!W33,OR('C3'!W21="X",'C3'!W21="W",'C3'!W21="Z")),UPPER('C3'!W21),"")))</f>
        <v/>
      </c>
      <c r="J368" s="81" t="s">
        <v>482</v>
      </c>
      <c r="K368" s="187" t="str">
        <f>IF(AND(ISBLANK('C3'!V45),$L$368&lt;&gt;"Z"),"",'C3'!V45)</f>
        <v/>
      </c>
      <c r="L368" s="187" t="str">
        <f>IF(ISBLANK('C3'!W45),"",'C3'!W45)</f>
        <v/>
      </c>
      <c r="M368" s="78" t="str">
        <f t="shared" si="5"/>
        <v>OK</v>
      </c>
      <c r="N368" s="79"/>
    </row>
    <row r="369" spans="1:14" hidden="1">
      <c r="A369" s="80" t="s">
        <v>2588</v>
      </c>
      <c r="B369" s="185" t="s">
        <v>1393</v>
      </c>
      <c r="C369" s="186" t="s">
        <v>429</v>
      </c>
      <c r="D369" s="188" t="s">
        <v>1394</v>
      </c>
      <c r="E369" s="186" t="s">
        <v>482</v>
      </c>
      <c r="F369" s="186" t="s">
        <v>429</v>
      </c>
      <c r="G369" s="188" t="s">
        <v>636</v>
      </c>
      <c r="H369" s="187" t="str">
        <f>IF(OR(AND('C3'!V22="",'C3'!W22=""),AND('C3'!V34="",'C3'!W34=""),AND('C3'!W22="X",'C3'!W34="X"),OR('C3'!W22="M",'C3'!W34="M")),"",SUM('C3'!V22,'C3'!V34))</f>
        <v/>
      </c>
      <c r="I369" s="187" t="str">
        <f>IF(AND(AND('C3'!W22="X",'C3'!W34="X"),SUM('C3'!V22,'C3'!V34)=0,ISNUMBER('C3'!V46)),"",IF(OR('C3'!W22="M",'C3'!W34="M"),"M",IF(AND('C3'!W22='C3'!W34,OR('C3'!W22="X",'C3'!W22="W",'C3'!W22="Z")),UPPER('C3'!W22),"")))</f>
        <v/>
      </c>
      <c r="J369" s="81" t="s">
        <v>482</v>
      </c>
      <c r="K369" s="187" t="str">
        <f>IF(AND(ISBLANK('C3'!V46),$L$369&lt;&gt;"Z"),"",'C3'!V46)</f>
        <v/>
      </c>
      <c r="L369" s="187" t="str">
        <f>IF(ISBLANK('C3'!W46),"",'C3'!W46)</f>
        <v/>
      </c>
      <c r="M369" s="78" t="str">
        <f t="shared" si="5"/>
        <v>OK</v>
      </c>
      <c r="N369" s="79"/>
    </row>
    <row r="370" spans="1:14" hidden="1">
      <c r="A370" s="80" t="s">
        <v>2588</v>
      </c>
      <c r="B370" s="185" t="s">
        <v>1395</v>
      </c>
      <c r="C370" s="186" t="s">
        <v>429</v>
      </c>
      <c r="D370" s="188" t="s">
        <v>1396</v>
      </c>
      <c r="E370" s="186" t="s">
        <v>482</v>
      </c>
      <c r="F370" s="186" t="s">
        <v>429</v>
      </c>
      <c r="G370" s="188" t="s">
        <v>639</v>
      </c>
      <c r="H370" s="187" t="str">
        <f>IF(OR(AND('C3'!V23="",'C3'!W23=""),AND('C3'!V35="",'C3'!W35=""),AND('C3'!W23="X",'C3'!W35="X"),OR('C3'!W23="M",'C3'!W35="M")),"",SUM('C3'!V23,'C3'!V35))</f>
        <v/>
      </c>
      <c r="I370" s="187" t="str">
        <f>IF(AND(AND('C3'!W23="X",'C3'!W35="X"),SUM('C3'!V23,'C3'!V35)=0,ISNUMBER('C3'!V47)),"",IF(OR('C3'!W23="M",'C3'!W35="M"),"M",IF(AND('C3'!W23='C3'!W35,OR('C3'!W23="X",'C3'!W23="W",'C3'!W23="Z")),UPPER('C3'!W23),"")))</f>
        <v/>
      </c>
      <c r="J370" s="81" t="s">
        <v>482</v>
      </c>
      <c r="K370" s="187" t="str">
        <f>IF(AND(ISBLANK('C3'!V47),$L$370&lt;&gt;"Z"),"",'C3'!V47)</f>
        <v/>
      </c>
      <c r="L370" s="187" t="str">
        <f>IF(ISBLANK('C3'!W47),"",'C3'!W47)</f>
        <v/>
      </c>
      <c r="M370" s="78" t="str">
        <f t="shared" si="5"/>
        <v>OK</v>
      </c>
      <c r="N370" s="79"/>
    </row>
    <row r="371" spans="1:14" hidden="1">
      <c r="A371" s="80" t="s">
        <v>2588</v>
      </c>
      <c r="B371" s="185" t="s">
        <v>1397</v>
      </c>
      <c r="C371" s="186" t="s">
        <v>429</v>
      </c>
      <c r="D371" s="188" t="s">
        <v>1398</v>
      </c>
      <c r="E371" s="186" t="s">
        <v>482</v>
      </c>
      <c r="F371" s="186" t="s">
        <v>429</v>
      </c>
      <c r="G371" s="188" t="s">
        <v>642</v>
      </c>
      <c r="H371" s="187" t="str">
        <f>IF(OR(AND('C3'!V24="",'C3'!W24=""),AND('C3'!V36="",'C3'!W36=""),AND('C3'!W24="X",'C3'!W36="X"),OR('C3'!W24="M",'C3'!W36="M")),"",SUM('C3'!V24,'C3'!V36))</f>
        <v/>
      </c>
      <c r="I371" s="187" t="str">
        <f>IF(AND(AND('C3'!W24="X",'C3'!W36="X"),SUM('C3'!V24,'C3'!V36)=0,ISNUMBER('C3'!V48)),"",IF(OR('C3'!W24="M",'C3'!W36="M"),"M",IF(AND('C3'!W24='C3'!W36,OR('C3'!W24="X",'C3'!W24="W",'C3'!W24="Z")),UPPER('C3'!W24),"")))</f>
        <v/>
      </c>
      <c r="J371" s="81" t="s">
        <v>482</v>
      </c>
      <c r="K371" s="187" t="str">
        <f>IF(AND(ISBLANK('C3'!V48),$L$371&lt;&gt;"Z"),"",'C3'!V48)</f>
        <v/>
      </c>
      <c r="L371" s="187" t="str">
        <f>IF(ISBLANK('C3'!W48),"",'C3'!W48)</f>
        <v/>
      </c>
      <c r="M371" s="78" t="str">
        <f t="shared" si="5"/>
        <v>OK</v>
      </c>
      <c r="N371" s="79"/>
    </row>
    <row r="372" spans="1:14" hidden="1">
      <c r="A372" s="80" t="s">
        <v>2588</v>
      </c>
      <c r="B372" s="185" t="s">
        <v>1399</v>
      </c>
      <c r="C372" s="186" t="s">
        <v>429</v>
      </c>
      <c r="D372" s="188" t="s">
        <v>1400</v>
      </c>
      <c r="E372" s="186" t="s">
        <v>482</v>
      </c>
      <c r="F372" s="186" t="s">
        <v>429</v>
      </c>
      <c r="G372" s="188" t="s">
        <v>490</v>
      </c>
      <c r="H372" s="187" t="str">
        <f>IF(OR(AND('C3'!V25="",'C3'!W25=""),AND('C3'!V37="",'C3'!W37=""),AND('C3'!W25="X",'C3'!W37="X"),OR('C3'!W25="M",'C3'!W37="M")),"",SUM('C3'!V25,'C3'!V37))</f>
        <v/>
      </c>
      <c r="I372" s="187" t="str">
        <f>IF(AND(AND('C3'!W25="X",'C3'!W37="X"),SUM('C3'!V25,'C3'!V37)=0,ISNUMBER('C3'!V49)),"",IF(OR('C3'!W25="M",'C3'!W37="M"),"M",IF(AND('C3'!W25='C3'!W37,OR('C3'!W25="X",'C3'!W25="W",'C3'!W25="Z")),UPPER('C3'!W25),"")))</f>
        <v/>
      </c>
      <c r="J372" s="81" t="s">
        <v>482</v>
      </c>
      <c r="K372" s="187" t="str">
        <f>IF(AND(ISBLANK('C3'!V49),$L$372&lt;&gt;"Z"),"",'C3'!V49)</f>
        <v/>
      </c>
      <c r="L372" s="187" t="str">
        <f>IF(ISBLANK('C3'!W49),"",'C3'!W49)</f>
        <v/>
      </c>
      <c r="M372" s="78" t="str">
        <f t="shared" si="5"/>
        <v>OK</v>
      </c>
      <c r="N372" s="79"/>
    </row>
    <row r="373" spans="1:14" hidden="1">
      <c r="A373" s="80" t="s">
        <v>2588</v>
      </c>
      <c r="B373" s="185" t="s">
        <v>1401</v>
      </c>
      <c r="C373" s="186" t="s">
        <v>429</v>
      </c>
      <c r="D373" s="188" t="s">
        <v>1402</v>
      </c>
      <c r="E373" s="186" t="s">
        <v>482</v>
      </c>
      <c r="F373" s="186" t="s">
        <v>429</v>
      </c>
      <c r="G373" s="188" t="s">
        <v>185</v>
      </c>
      <c r="H373" s="187" t="str">
        <f>IF(OR(SUMPRODUCT(--('C3'!Y14:'C3'!Y24=""),--('C3'!Z14:'C3'!Z24=""))&gt;0,COUNTIF('C3'!Z14:'C3'!Z24,"M")&gt;0,COUNTIF('C3'!Z14:'C3'!Z24,"X")=11),"",SUM('C3'!Y14:'C3'!Y24))</f>
        <v/>
      </c>
      <c r="I373" s="187" t="str">
        <f>IF(AND(COUNTIF('C3'!Z14:'C3'!Z24,"X")=11,SUM('C3'!Y14:'C3'!Y24)=0,ISNUMBER('C3'!Y25)),"",IF(COUNTIF('C3'!Z14:'C3'!Z24,"M")&gt;0,"M",IF(AND(COUNTIF('C3'!Z14:'C3'!Z24,'C3'!Z14)=11,OR('C3'!Z14="X",'C3'!Z14="W",'C3'!Z14="Z")),UPPER('C3'!Z14),"")))</f>
        <v/>
      </c>
      <c r="J373" s="81" t="s">
        <v>482</v>
      </c>
      <c r="K373" s="187" t="str">
        <f>IF(AND(ISBLANK('C3'!Y25),$L$373&lt;&gt;"Z"),"",'C3'!Y25)</f>
        <v/>
      </c>
      <c r="L373" s="187" t="str">
        <f>IF(ISBLANK('C3'!Z25),"",'C3'!Z25)</f>
        <v/>
      </c>
      <c r="M373" s="78" t="str">
        <f t="shared" si="5"/>
        <v>OK</v>
      </c>
      <c r="N373" s="79"/>
    </row>
    <row r="374" spans="1:14" hidden="1">
      <c r="A374" s="80" t="s">
        <v>2588</v>
      </c>
      <c r="B374" s="185" t="s">
        <v>1403</v>
      </c>
      <c r="C374" s="186" t="s">
        <v>429</v>
      </c>
      <c r="D374" s="188" t="s">
        <v>1404</v>
      </c>
      <c r="E374" s="186" t="s">
        <v>482</v>
      </c>
      <c r="F374" s="186" t="s">
        <v>429</v>
      </c>
      <c r="G374" s="188" t="s">
        <v>504</v>
      </c>
      <c r="H374" s="187" t="str">
        <f>IF(OR(SUMPRODUCT(--('C3'!Y26:'C3'!Y36=""),--('C3'!Z26:'C3'!Z36=""))&gt;0,COUNTIF('C3'!Z26:'C3'!Z36,"M")&gt;0,COUNTIF('C3'!Z26:'C3'!Z36,"X")=11),"",SUM('C3'!Y26:'C3'!Y36))</f>
        <v/>
      </c>
      <c r="I374" s="187" t="str">
        <f>IF(AND(COUNTIF('C3'!Z26:'C3'!Z36,"X")=11,SUM('C3'!Y26:'C3'!Y36)=0,ISNUMBER('C3'!Y37)),"",IF(COUNTIF('C3'!Z26:'C3'!Z36,"M")&gt;0,"M",IF(AND(COUNTIF('C3'!Z26:'C3'!Z36,'C3'!Z26)=11,OR('C3'!Z26="X",'C3'!Z26="W",'C3'!Z26="Z")),UPPER('C3'!Z26),"")))</f>
        <v/>
      </c>
      <c r="J374" s="81" t="s">
        <v>482</v>
      </c>
      <c r="K374" s="187" t="str">
        <f>IF(AND(ISBLANK('C3'!Y37),$L$374&lt;&gt;"Z"),"",'C3'!Y37)</f>
        <v/>
      </c>
      <c r="L374" s="187" t="str">
        <f>IF(ISBLANK('C3'!Z37),"",'C3'!Z37)</f>
        <v/>
      </c>
      <c r="M374" s="78" t="str">
        <f t="shared" si="5"/>
        <v>OK</v>
      </c>
      <c r="N374" s="79"/>
    </row>
    <row r="375" spans="1:14" hidden="1">
      <c r="A375" s="80" t="s">
        <v>2588</v>
      </c>
      <c r="B375" s="185" t="s">
        <v>1405</v>
      </c>
      <c r="C375" s="186" t="s">
        <v>429</v>
      </c>
      <c r="D375" s="188" t="s">
        <v>1406</v>
      </c>
      <c r="E375" s="186" t="s">
        <v>482</v>
      </c>
      <c r="F375" s="186" t="s">
        <v>429</v>
      </c>
      <c r="G375" s="188" t="s">
        <v>615</v>
      </c>
      <c r="H375" s="187" t="str">
        <f>IF(OR(AND('C3'!Y14="",'C3'!Z14=""),AND('C3'!Y26="",'C3'!Z26=""),AND('C3'!Z14="X",'C3'!Z26="X"),OR('C3'!Z14="M",'C3'!Z26="M")),"",SUM('C3'!Y14,'C3'!Y26))</f>
        <v/>
      </c>
      <c r="I375" s="187" t="str">
        <f>IF(AND(AND('C3'!Z14="X",'C3'!Z26="X"),SUM('C3'!Y14,'C3'!Y26)=0,ISNUMBER('C3'!Y38)),"",IF(OR('C3'!Z14="M",'C3'!Z26="M"),"M",IF(AND('C3'!Z14='C3'!Z26,OR('C3'!Z14="X",'C3'!Z14="W",'C3'!Z14="Z")),UPPER('C3'!Z14),"")))</f>
        <v/>
      </c>
      <c r="J375" s="81" t="s">
        <v>482</v>
      </c>
      <c r="K375" s="187" t="str">
        <f>IF(AND(ISBLANK('C3'!Y38),$L$375&lt;&gt;"Z"),"",'C3'!Y38)</f>
        <v/>
      </c>
      <c r="L375" s="187" t="str">
        <f>IF(ISBLANK('C3'!Z38),"",'C3'!Z38)</f>
        <v/>
      </c>
      <c r="M375" s="78" t="str">
        <f t="shared" si="5"/>
        <v>OK</v>
      </c>
      <c r="N375" s="79"/>
    </row>
    <row r="376" spans="1:14" hidden="1">
      <c r="A376" s="80" t="s">
        <v>2588</v>
      </c>
      <c r="B376" s="185" t="s">
        <v>1407</v>
      </c>
      <c r="C376" s="186" t="s">
        <v>429</v>
      </c>
      <c r="D376" s="188" t="s">
        <v>1408</v>
      </c>
      <c r="E376" s="186" t="s">
        <v>482</v>
      </c>
      <c r="F376" s="186" t="s">
        <v>429</v>
      </c>
      <c r="G376" s="188" t="s">
        <v>618</v>
      </c>
      <c r="H376" s="187" t="str">
        <f>IF(OR(AND('C3'!Y15="",'C3'!Z15=""),AND('C3'!Y27="",'C3'!Z27=""),AND('C3'!Z15="X",'C3'!Z27="X"),OR('C3'!Z15="M",'C3'!Z27="M")),"",SUM('C3'!Y15,'C3'!Y27))</f>
        <v/>
      </c>
      <c r="I376" s="187" t="str">
        <f>IF(AND(AND('C3'!Z15="X",'C3'!Z27="X"),SUM('C3'!Y15,'C3'!Y27)=0,ISNUMBER('C3'!Y39)),"",IF(OR('C3'!Z15="M",'C3'!Z27="M"),"M",IF(AND('C3'!Z15='C3'!Z27,OR('C3'!Z15="X",'C3'!Z15="W",'C3'!Z15="Z")),UPPER('C3'!Z15),"")))</f>
        <v/>
      </c>
      <c r="J376" s="81" t="s">
        <v>482</v>
      </c>
      <c r="K376" s="187" t="str">
        <f>IF(AND(ISBLANK('C3'!Y39),$L$376&lt;&gt;"Z"),"",'C3'!Y39)</f>
        <v/>
      </c>
      <c r="L376" s="187" t="str">
        <f>IF(ISBLANK('C3'!Z39),"",'C3'!Z39)</f>
        <v/>
      </c>
      <c r="M376" s="78" t="str">
        <f t="shared" si="5"/>
        <v>OK</v>
      </c>
      <c r="N376" s="79"/>
    </row>
    <row r="377" spans="1:14" hidden="1">
      <c r="A377" s="80" t="s">
        <v>2588</v>
      </c>
      <c r="B377" s="185" t="s">
        <v>1409</v>
      </c>
      <c r="C377" s="186" t="s">
        <v>429</v>
      </c>
      <c r="D377" s="188" t="s">
        <v>1410</v>
      </c>
      <c r="E377" s="186" t="s">
        <v>482</v>
      </c>
      <c r="F377" s="186" t="s">
        <v>429</v>
      </c>
      <c r="G377" s="188" t="s">
        <v>621</v>
      </c>
      <c r="H377" s="187" t="str">
        <f>IF(OR(AND('C3'!Y16="",'C3'!Z16=""),AND('C3'!Y28="",'C3'!Z28=""),AND('C3'!Z16="X",'C3'!Z28="X"),OR('C3'!Z16="M",'C3'!Z28="M")),"",SUM('C3'!Y16,'C3'!Y28))</f>
        <v/>
      </c>
      <c r="I377" s="187" t="str">
        <f>IF(AND(AND('C3'!Z16="X",'C3'!Z28="X"),SUM('C3'!Y16,'C3'!Y28)=0,ISNUMBER('C3'!Y40)),"",IF(OR('C3'!Z16="M",'C3'!Z28="M"),"M",IF(AND('C3'!Z16='C3'!Z28,OR('C3'!Z16="X",'C3'!Z16="W",'C3'!Z16="Z")),UPPER('C3'!Z16),"")))</f>
        <v/>
      </c>
      <c r="J377" s="81" t="s">
        <v>482</v>
      </c>
      <c r="K377" s="187" t="str">
        <f>IF(AND(ISBLANK('C3'!Y40),$L$377&lt;&gt;"Z"),"",'C3'!Y40)</f>
        <v/>
      </c>
      <c r="L377" s="187" t="str">
        <f>IF(ISBLANK('C3'!Z40),"",'C3'!Z40)</f>
        <v/>
      </c>
      <c r="M377" s="78" t="str">
        <f t="shared" ref="M377:M440" si="6">IF(AND(ISNUMBER(H377),ISNUMBER(K377)),IF(OR(ROUND(H377,0)&lt;&gt;ROUND(K377,0),I377&lt;&gt;L377),"Check","OK"),IF(OR(AND(H377&lt;&gt;K377,I377&lt;&gt;"Z",L377&lt;&gt;"Z"),I377&lt;&gt;L377),"Check","OK"))</f>
        <v>OK</v>
      </c>
      <c r="N377" s="79"/>
    </row>
    <row r="378" spans="1:14" hidden="1">
      <c r="A378" s="80" t="s">
        <v>2588</v>
      </c>
      <c r="B378" s="185" t="s">
        <v>1411</v>
      </c>
      <c r="C378" s="186" t="s">
        <v>429</v>
      </c>
      <c r="D378" s="188" t="s">
        <v>1412</v>
      </c>
      <c r="E378" s="186" t="s">
        <v>482</v>
      </c>
      <c r="F378" s="186" t="s">
        <v>429</v>
      </c>
      <c r="G378" s="188" t="s">
        <v>624</v>
      </c>
      <c r="H378" s="187" t="str">
        <f>IF(OR(AND('C3'!Y17="",'C3'!Z17=""),AND('C3'!Y29="",'C3'!Z29=""),AND('C3'!Z17="X",'C3'!Z29="X"),OR('C3'!Z17="M",'C3'!Z29="M")),"",SUM('C3'!Y17,'C3'!Y29))</f>
        <v/>
      </c>
      <c r="I378" s="187" t="str">
        <f>IF(AND(AND('C3'!Z17="X",'C3'!Z29="X"),SUM('C3'!Y17,'C3'!Y29)=0,ISNUMBER('C3'!Y41)),"",IF(OR('C3'!Z17="M",'C3'!Z29="M"),"M",IF(AND('C3'!Z17='C3'!Z29,OR('C3'!Z17="X",'C3'!Z17="W",'C3'!Z17="Z")),UPPER('C3'!Z17),"")))</f>
        <v/>
      </c>
      <c r="J378" s="81" t="s">
        <v>482</v>
      </c>
      <c r="K378" s="187" t="str">
        <f>IF(AND(ISBLANK('C3'!Y41),$L$378&lt;&gt;"Z"),"",'C3'!Y41)</f>
        <v/>
      </c>
      <c r="L378" s="187" t="str">
        <f>IF(ISBLANK('C3'!Z41),"",'C3'!Z41)</f>
        <v/>
      </c>
      <c r="M378" s="78" t="str">
        <f t="shared" si="6"/>
        <v>OK</v>
      </c>
      <c r="N378" s="79"/>
    </row>
    <row r="379" spans="1:14" hidden="1">
      <c r="A379" s="80" t="s">
        <v>2588</v>
      </c>
      <c r="B379" s="185" t="s">
        <v>1413</v>
      </c>
      <c r="C379" s="186" t="s">
        <v>429</v>
      </c>
      <c r="D379" s="188" t="s">
        <v>1414</v>
      </c>
      <c r="E379" s="186" t="s">
        <v>482</v>
      </c>
      <c r="F379" s="186" t="s">
        <v>429</v>
      </c>
      <c r="G379" s="188" t="s">
        <v>627</v>
      </c>
      <c r="H379" s="187" t="str">
        <f>IF(OR(AND('C3'!Y18="",'C3'!Z18=""),AND('C3'!Y30="",'C3'!Z30=""),AND('C3'!Z18="X",'C3'!Z30="X"),OR('C3'!Z18="M",'C3'!Z30="M")),"",SUM('C3'!Y18,'C3'!Y30))</f>
        <v/>
      </c>
      <c r="I379" s="187" t="str">
        <f>IF(AND(AND('C3'!Z18="X",'C3'!Z30="X"),SUM('C3'!Y18,'C3'!Y30)=0,ISNUMBER('C3'!Y42)),"",IF(OR('C3'!Z18="M",'C3'!Z30="M"),"M",IF(AND('C3'!Z18='C3'!Z30,OR('C3'!Z18="X",'C3'!Z18="W",'C3'!Z18="Z")),UPPER('C3'!Z18),"")))</f>
        <v/>
      </c>
      <c r="J379" s="81" t="s">
        <v>482</v>
      </c>
      <c r="K379" s="187" t="str">
        <f>IF(AND(ISBLANK('C3'!Y42),$L$379&lt;&gt;"Z"),"",'C3'!Y42)</f>
        <v/>
      </c>
      <c r="L379" s="187" t="str">
        <f>IF(ISBLANK('C3'!Z42),"",'C3'!Z42)</f>
        <v/>
      </c>
      <c r="M379" s="78" t="str">
        <f t="shared" si="6"/>
        <v>OK</v>
      </c>
      <c r="N379" s="79"/>
    </row>
    <row r="380" spans="1:14" hidden="1">
      <c r="A380" s="80" t="s">
        <v>2588</v>
      </c>
      <c r="B380" s="185" t="s">
        <v>1415</v>
      </c>
      <c r="C380" s="186" t="s">
        <v>429</v>
      </c>
      <c r="D380" s="188" t="s">
        <v>1416</v>
      </c>
      <c r="E380" s="186" t="s">
        <v>482</v>
      </c>
      <c r="F380" s="186" t="s">
        <v>429</v>
      </c>
      <c r="G380" s="188" t="s">
        <v>868</v>
      </c>
      <c r="H380" s="187" t="str">
        <f>IF(OR(AND('C3'!Y19="",'C3'!Z19=""),AND('C3'!Y31="",'C3'!Z31=""),AND('C3'!Z19="X",'C3'!Z31="X"),OR('C3'!Z19="M",'C3'!Z31="M")),"",SUM('C3'!Y19,'C3'!Y31))</f>
        <v/>
      </c>
      <c r="I380" s="187" t="str">
        <f>IF(AND(AND('C3'!Z19="X",'C3'!Z31="X"),SUM('C3'!Y19,'C3'!Y31)=0,ISNUMBER('C3'!Y43)),"",IF(OR('C3'!Z19="M",'C3'!Z31="M"),"M",IF(AND('C3'!Z19='C3'!Z31,OR('C3'!Z19="X",'C3'!Z19="W",'C3'!Z19="Z")),UPPER('C3'!Z19),"")))</f>
        <v/>
      </c>
      <c r="J380" s="81" t="s">
        <v>482</v>
      </c>
      <c r="K380" s="187" t="str">
        <f>IF(AND(ISBLANK('C3'!Y43),$L$380&lt;&gt;"Z"),"",'C3'!Y43)</f>
        <v/>
      </c>
      <c r="L380" s="187" t="str">
        <f>IF(ISBLANK('C3'!Z43),"",'C3'!Z43)</f>
        <v/>
      </c>
      <c r="M380" s="78" t="str">
        <f t="shared" si="6"/>
        <v>OK</v>
      </c>
      <c r="N380" s="79"/>
    </row>
    <row r="381" spans="1:14" hidden="1">
      <c r="A381" s="80" t="s">
        <v>2588</v>
      </c>
      <c r="B381" s="185" t="s">
        <v>1417</v>
      </c>
      <c r="C381" s="186" t="s">
        <v>429</v>
      </c>
      <c r="D381" s="188" t="s">
        <v>1418</v>
      </c>
      <c r="E381" s="186" t="s">
        <v>482</v>
      </c>
      <c r="F381" s="186" t="s">
        <v>429</v>
      </c>
      <c r="G381" s="188" t="s">
        <v>629</v>
      </c>
      <c r="H381" s="187" t="str">
        <f>IF(OR(AND('C3'!Y20="",'C3'!Z20=""),AND('C3'!Y32="",'C3'!Z32=""),AND('C3'!Z20="X",'C3'!Z32="X"),OR('C3'!Z20="M",'C3'!Z32="M")),"",SUM('C3'!Y20,'C3'!Y32))</f>
        <v/>
      </c>
      <c r="I381" s="187" t="str">
        <f>IF(AND(AND('C3'!Z20="X",'C3'!Z32="X"),SUM('C3'!Y20,'C3'!Y32)=0,ISNUMBER('C3'!Y44)),"",IF(OR('C3'!Z20="M",'C3'!Z32="M"),"M",IF(AND('C3'!Z20='C3'!Z32,OR('C3'!Z20="X",'C3'!Z20="W",'C3'!Z20="Z")),UPPER('C3'!Z20),"")))</f>
        <v/>
      </c>
      <c r="J381" s="81" t="s">
        <v>482</v>
      </c>
      <c r="K381" s="187" t="str">
        <f>IF(AND(ISBLANK('C3'!Y44),$L$381&lt;&gt;"Z"),"",'C3'!Y44)</f>
        <v/>
      </c>
      <c r="L381" s="187" t="str">
        <f>IF(ISBLANK('C3'!Z44),"",'C3'!Z44)</f>
        <v/>
      </c>
      <c r="M381" s="78" t="str">
        <f t="shared" si="6"/>
        <v>OK</v>
      </c>
      <c r="N381" s="79"/>
    </row>
    <row r="382" spans="1:14" hidden="1">
      <c r="A382" s="80" t="s">
        <v>2588</v>
      </c>
      <c r="B382" s="185" t="s">
        <v>1419</v>
      </c>
      <c r="C382" s="186" t="s">
        <v>429</v>
      </c>
      <c r="D382" s="188" t="s">
        <v>1420</v>
      </c>
      <c r="E382" s="186" t="s">
        <v>482</v>
      </c>
      <c r="F382" s="186" t="s">
        <v>429</v>
      </c>
      <c r="G382" s="188" t="s">
        <v>632</v>
      </c>
      <c r="H382" s="187" t="str">
        <f>IF(OR(AND('C3'!Y21="",'C3'!Z21=""),AND('C3'!Y33="",'C3'!Z33=""),AND('C3'!Z21="X",'C3'!Z33="X"),OR('C3'!Z21="M",'C3'!Z33="M")),"",SUM('C3'!Y21,'C3'!Y33))</f>
        <v/>
      </c>
      <c r="I382" s="187" t="str">
        <f>IF(AND(AND('C3'!Z21="X",'C3'!Z33="X"),SUM('C3'!Y21,'C3'!Y33)=0,ISNUMBER('C3'!Y45)),"",IF(OR('C3'!Z21="M",'C3'!Z33="M"),"M",IF(AND('C3'!Z21='C3'!Z33,OR('C3'!Z21="X",'C3'!Z21="W",'C3'!Z21="Z")),UPPER('C3'!Z21),"")))</f>
        <v/>
      </c>
      <c r="J382" s="81" t="s">
        <v>482</v>
      </c>
      <c r="K382" s="187" t="str">
        <f>IF(AND(ISBLANK('C3'!Y45),$L$382&lt;&gt;"Z"),"",'C3'!Y45)</f>
        <v/>
      </c>
      <c r="L382" s="187" t="str">
        <f>IF(ISBLANK('C3'!Z45),"",'C3'!Z45)</f>
        <v/>
      </c>
      <c r="M382" s="78" t="str">
        <f t="shared" si="6"/>
        <v>OK</v>
      </c>
      <c r="N382" s="79"/>
    </row>
    <row r="383" spans="1:14" hidden="1">
      <c r="A383" s="80" t="s">
        <v>2588</v>
      </c>
      <c r="B383" s="185" t="s">
        <v>1421</v>
      </c>
      <c r="C383" s="186" t="s">
        <v>429</v>
      </c>
      <c r="D383" s="188" t="s">
        <v>1422</v>
      </c>
      <c r="E383" s="186" t="s">
        <v>482</v>
      </c>
      <c r="F383" s="186" t="s">
        <v>429</v>
      </c>
      <c r="G383" s="188" t="s">
        <v>635</v>
      </c>
      <c r="H383" s="187" t="str">
        <f>IF(OR(AND('C3'!Y22="",'C3'!Z22=""),AND('C3'!Y34="",'C3'!Z34=""),AND('C3'!Z22="X",'C3'!Z34="X"),OR('C3'!Z22="M",'C3'!Z34="M")),"",SUM('C3'!Y22,'C3'!Y34))</f>
        <v/>
      </c>
      <c r="I383" s="187" t="str">
        <f>IF(AND(AND('C3'!Z22="X",'C3'!Z34="X"),SUM('C3'!Y22,'C3'!Y34)=0,ISNUMBER('C3'!Y46)),"",IF(OR('C3'!Z22="M",'C3'!Z34="M"),"M",IF(AND('C3'!Z22='C3'!Z34,OR('C3'!Z22="X",'C3'!Z22="W",'C3'!Z22="Z")),UPPER('C3'!Z22),"")))</f>
        <v/>
      </c>
      <c r="J383" s="81" t="s">
        <v>482</v>
      </c>
      <c r="K383" s="187" t="str">
        <f>IF(AND(ISBLANK('C3'!Y46),$L$383&lt;&gt;"Z"),"",'C3'!Y46)</f>
        <v/>
      </c>
      <c r="L383" s="187" t="str">
        <f>IF(ISBLANK('C3'!Z46),"",'C3'!Z46)</f>
        <v/>
      </c>
      <c r="M383" s="78" t="str">
        <f t="shared" si="6"/>
        <v>OK</v>
      </c>
      <c r="N383" s="79"/>
    </row>
    <row r="384" spans="1:14" hidden="1">
      <c r="A384" s="80" t="s">
        <v>2588</v>
      </c>
      <c r="B384" s="185" t="s">
        <v>1423</v>
      </c>
      <c r="C384" s="186" t="s">
        <v>429</v>
      </c>
      <c r="D384" s="188" t="s">
        <v>1424</v>
      </c>
      <c r="E384" s="186" t="s">
        <v>482</v>
      </c>
      <c r="F384" s="186" t="s">
        <v>429</v>
      </c>
      <c r="G384" s="188" t="s">
        <v>638</v>
      </c>
      <c r="H384" s="187" t="str">
        <f>IF(OR(AND('C3'!Y23="",'C3'!Z23=""),AND('C3'!Y35="",'C3'!Z35=""),AND('C3'!Z23="X",'C3'!Z35="X"),OR('C3'!Z23="M",'C3'!Z35="M")),"",SUM('C3'!Y23,'C3'!Y35))</f>
        <v/>
      </c>
      <c r="I384" s="187" t="str">
        <f>IF(AND(AND('C3'!Z23="X",'C3'!Z35="X"),SUM('C3'!Y23,'C3'!Y35)=0,ISNUMBER('C3'!Y47)),"",IF(OR('C3'!Z23="M",'C3'!Z35="M"),"M",IF(AND('C3'!Z23='C3'!Z35,OR('C3'!Z23="X",'C3'!Z23="W",'C3'!Z23="Z")),UPPER('C3'!Z23),"")))</f>
        <v/>
      </c>
      <c r="J384" s="81" t="s">
        <v>482</v>
      </c>
      <c r="K384" s="187" t="str">
        <f>IF(AND(ISBLANK('C3'!Y47),$L$384&lt;&gt;"Z"),"",'C3'!Y47)</f>
        <v/>
      </c>
      <c r="L384" s="187" t="str">
        <f>IF(ISBLANK('C3'!Z47),"",'C3'!Z47)</f>
        <v/>
      </c>
      <c r="M384" s="78" t="str">
        <f t="shared" si="6"/>
        <v>OK</v>
      </c>
      <c r="N384" s="79"/>
    </row>
    <row r="385" spans="1:14" hidden="1">
      <c r="A385" s="80" t="s">
        <v>2588</v>
      </c>
      <c r="B385" s="185" t="s">
        <v>1425</v>
      </c>
      <c r="C385" s="186" t="s">
        <v>429</v>
      </c>
      <c r="D385" s="188" t="s">
        <v>1426</v>
      </c>
      <c r="E385" s="186" t="s">
        <v>482</v>
      </c>
      <c r="F385" s="186" t="s">
        <v>429</v>
      </c>
      <c r="G385" s="188" t="s">
        <v>641</v>
      </c>
      <c r="H385" s="187" t="str">
        <f>IF(OR(AND('C3'!Y24="",'C3'!Z24=""),AND('C3'!Y36="",'C3'!Z36=""),AND('C3'!Z24="X",'C3'!Z36="X"),OR('C3'!Z24="M",'C3'!Z36="M")),"",SUM('C3'!Y24,'C3'!Y36))</f>
        <v/>
      </c>
      <c r="I385" s="187" t="str">
        <f>IF(AND(AND('C3'!Z24="X",'C3'!Z36="X"),SUM('C3'!Y24,'C3'!Y36)=0,ISNUMBER('C3'!Y48)),"",IF(OR('C3'!Z24="M",'C3'!Z36="M"),"M",IF(AND('C3'!Z24='C3'!Z36,OR('C3'!Z24="X",'C3'!Z24="W",'C3'!Z24="Z")),UPPER('C3'!Z24),"")))</f>
        <v/>
      </c>
      <c r="J385" s="81" t="s">
        <v>482</v>
      </c>
      <c r="K385" s="187" t="str">
        <f>IF(AND(ISBLANK('C3'!Y48),$L$385&lt;&gt;"Z"),"",'C3'!Y48)</f>
        <v/>
      </c>
      <c r="L385" s="187" t="str">
        <f>IF(ISBLANK('C3'!Z48),"",'C3'!Z48)</f>
        <v/>
      </c>
      <c r="M385" s="78" t="str">
        <f t="shared" si="6"/>
        <v>OK</v>
      </c>
      <c r="N385" s="79"/>
    </row>
    <row r="386" spans="1:14" hidden="1">
      <c r="A386" s="80" t="s">
        <v>2588</v>
      </c>
      <c r="B386" s="185" t="s">
        <v>1427</v>
      </c>
      <c r="C386" s="186" t="s">
        <v>429</v>
      </c>
      <c r="D386" s="188" t="s">
        <v>1428</v>
      </c>
      <c r="E386" s="186" t="s">
        <v>482</v>
      </c>
      <c r="F386" s="186" t="s">
        <v>429</v>
      </c>
      <c r="G386" s="188" t="s">
        <v>494</v>
      </c>
      <c r="H386" s="187" t="str">
        <f>IF(OR(AND('C3'!Y25="",'C3'!Z25=""),AND('C3'!Y37="",'C3'!Z37=""),AND('C3'!Z25="X",'C3'!Z37="X"),OR('C3'!Z25="M",'C3'!Z37="M")),"",SUM('C3'!Y25,'C3'!Y37))</f>
        <v/>
      </c>
      <c r="I386" s="187" t="str">
        <f>IF(AND(AND('C3'!Z25="X",'C3'!Z37="X"),SUM('C3'!Y25,'C3'!Y37)=0,ISNUMBER('C3'!Y49)),"",IF(OR('C3'!Z25="M",'C3'!Z37="M"),"M",IF(AND('C3'!Z25='C3'!Z37,OR('C3'!Z25="X",'C3'!Z25="W",'C3'!Z25="Z")),UPPER('C3'!Z25),"")))</f>
        <v/>
      </c>
      <c r="J386" s="81" t="s">
        <v>482</v>
      </c>
      <c r="K386" s="187" t="str">
        <f>IF(AND(ISBLANK('C3'!Y49),$L$386&lt;&gt;"Z"),"",'C3'!Y49)</f>
        <v/>
      </c>
      <c r="L386" s="187" t="str">
        <f>IF(ISBLANK('C3'!Z49),"",'C3'!Z49)</f>
        <v/>
      </c>
      <c r="M386" s="78" t="str">
        <f t="shared" si="6"/>
        <v>OK</v>
      </c>
      <c r="N386" s="79"/>
    </row>
    <row r="387" spans="1:14" hidden="1">
      <c r="A387" s="80" t="s">
        <v>2588</v>
      </c>
      <c r="B387" s="185" t="s">
        <v>1429</v>
      </c>
      <c r="C387" s="186" t="s">
        <v>429</v>
      </c>
      <c r="D387" s="188" t="s">
        <v>1430</v>
      </c>
      <c r="E387" s="186" t="s">
        <v>482</v>
      </c>
      <c r="F387" s="186" t="s">
        <v>429</v>
      </c>
      <c r="G387" s="188" t="s">
        <v>515</v>
      </c>
      <c r="H387" s="187" t="str">
        <f>IF(OR(SUMPRODUCT(--('C3'!AB14:'C3'!AB24=""),--('C3'!AC14:'C3'!AC24=""))&gt;0,COUNTIF('C3'!AC14:'C3'!AC24,"M")&gt;0,COUNTIF('C3'!AC14:'C3'!AC24,"X")=11),"",SUM('C3'!AB14:'C3'!AB24))</f>
        <v/>
      </c>
      <c r="I387" s="187" t="str">
        <f>IF(AND(COUNTIF('C3'!AC14:'C3'!AC24,"X")=11,SUM('C3'!AB14:'C3'!AB24)=0,ISNUMBER('C3'!AB25)),"",IF(COUNTIF('C3'!AC14:'C3'!AC24,"M")&gt;0,"M",IF(AND(COUNTIF('C3'!AC14:'C3'!AC24,'C3'!AC14)=11,OR('C3'!AC14="X",'C3'!AC14="W",'C3'!AC14="Z")),UPPER('C3'!AC14),"")))</f>
        <v/>
      </c>
      <c r="J387" s="81" t="s">
        <v>482</v>
      </c>
      <c r="K387" s="187" t="str">
        <f>IF(AND(ISBLANK('C3'!AB25),$L$387&lt;&gt;"Z"),"",'C3'!AB25)</f>
        <v/>
      </c>
      <c r="L387" s="187" t="str">
        <f>IF(ISBLANK('C3'!AC25),"",'C3'!AC25)</f>
        <v/>
      </c>
      <c r="M387" s="78" t="str">
        <f t="shared" si="6"/>
        <v>OK</v>
      </c>
      <c r="N387" s="79"/>
    </row>
    <row r="388" spans="1:14" hidden="1">
      <c r="A388" s="80" t="s">
        <v>2588</v>
      </c>
      <c r="B388" s="185" t="s">
        <v>1431</v>
      </c>
      <c r="C388" s="186" t="s">
        <v>429</v>
      </c>
      <c r="D388" s="188" t="s">
        <v>1432</v>
      </c>
      <c r="E388" s="186" t="s">
        <v>482</v>
      </c>
      <c r="F388" s="186" t="s">
        <v>429</v>
      </c>
      <c r="G388" s="188" t="s">
        <v>506</v>
      </c>
      <c r="H388" s="187" t="str">
        <f>IF(OR(SUMPRODUCT(--('C3'!AB26:'C3'!AB36=""),--('C3'!AC26:'C3'!AC36=""))&gt;0,COUNTIF('C3'!AC26:'C3'!AC36,"M")&gt;0,COUNTIF('C3'!AC26:'C3'!AC36,"X")=11),"",SUM('C3'!AB26:'C3'!AB36))</f>
        <v/>
      </c>
      <c r="I388" s="187" t="str">
        <f>IF(AND(COUNTIF('C3'!AC26:'C3'!AC36,"X")=11,SUM('C3'!AB26:'C3'!AB36)=0,ISNUMBER('C3'!AB37)),"",IF(COUNTIF('C3'!AC26:'C3'!AC36,"M")&gt;0,"M",IF(AND(COUNTIF('C3'!AC26:'C3'!AC36,'C3'!AC26)=11,OR('C3'!AC26="X",'C3'!AC26="W",'C3'!AC26="Z")),UPPER('C3'!AC26),"")))</f>
        <v/>
      </c>
      <c r="J388" s="81" t="s">
        <v>482</v>
      </c>
      <c r="K388" s="187" t="str">
        <f>IF(AND(ISBLANK('C3'!AB37),$L$388&lt;&gt;"Z"),"",'C3'!AB37)</f>
        <v/>
      </c>
      <c r="L388" s="187" t="str">
        <f>IF(ISBLANK('C3'!AC37),"",'C3'!AC37)</f>
        <v/>
      </c>
      <c r="M388" s="78" t="str">
        <f t="shared" si="6"/>
        <v>OK</v>
      </c>
      <c r="N388" s="79"/>
    </row>
    <row r="389" spans="1:14" hidden="1">
      <c r="A389" s="80" t="s">
        <v>2588</v>
      </c>
      <c r="B389" s="185" t="s">
        <v>1433</v>
      </c>
      <c r="C389" s="186" t="s">
        <v>429</v>
      </c>
      <c r="D389" s="188" t="s">
        <v>1434</v>
      </c>
      <c r="E389" s="186" t="s">
        <v>482</v>
      </c>
      <c r="F389" s="186" t="s">
        <v>429</v>
      </c>
      <c r="G389" s="188" t="s">
        <v>925</v>
      </c>
      <c r="H389" s="187" t="str">
        <f>IF(OR(AND('C3'!AB14="",'C3'!AC14=""),AND('C3'!AB26="",'C3'!AC26=""),AND('C3'!AC14="X",'C3'!AC26="X"),OR('C3'!AC14="M",'C3'!AC26="M")),"",SUM('C3'!AB14,'C3'!AB26))</f>
        <v/>
      </c>
      <c r="I389" s="187" t="str">
        <f>IF(AND(AND('C3'!AC14="X",'C3'!AC26="X"),SUM('C3'!AB14,'C3'!AB26)=0,ISNUMBER('C3'!AB38)),"",IF(OR('C3'!AC14="M",'C3'!AC26="M"),"M",IF(AND('C3'!AC14='C3'!AC26,OR('C3'!AC14="X",'C3'!AC14="W",'C3'!AC14="Z")),UPPER('C3'!AC14),"")))</f>
        <v/>
      </c>
      <c r="J389" s="81" t="s">
        <v>482</v>
      </c>
      <c r="K389" s="187" t="str">
        <f>IF(AND(ISBLANK('C3'!AB38),$L$389&lt;&gt;"Z"),"",'C3'!AB38)</f>
        <v/>
      </c>
      <c r="L389" s="187" t="str">
        <f>IF(ISBLANK('C3'!AC38),"",'C3'!AC38)</f>
        <v/>
      </c>
      <c r="M389" s="78" t="str">
        <f t="shared" si="6"/>
        <v>OK</v>
      </c>
      <c r="N389" s="79"/>
    </row>
    <row r="390" spans="1:14" hidden="1">
      <c r="A390" s="80" t="s">
        <v>2588</v>
      </c>
      <c r="B390" s="185" t="s">
        <v>1435</v>
      </c>
      <c r="C390" s="186" t="s">
        <v>429</v>
      </c>
      <c r="D390" s="188" t="s">
        <v>1436</v>
      </c>
      <c r="E390" s="186" t="s">
        <v>482</v>
      </c>
      <c r="F390" s="186" t="s">
        <v>429</v>
      </c>
      <c r="G390" s="188" t="s">
        <v>928</v>
      </c>
      <c r="H390" s="187" t="str">
        <f>IF(OR(AND('C3'!AB15="",'C3'!AC15=""),AND('C3'!AB27="",'C3'!AC27=""),AND('C3'!AC15="X",'C3'!AC27="X"),OR('C3'!AC15="M",'C3'!AC27="M")),"",SUM('C3'!AB15,'C3'!AB27))</f>
        <v/>
      </c>
      <c r="I390" s="187" t="str">
        <f>IF(AND(AND('C3'!AC15="X",'C3'!AC27="X"),SUM('C3'!AB15,'C3'!AB27)=0,ISNUMBER('C3'!AB39)),"",IF(OR('C3'!AC15="M",'C3'!AC27="M"),"M",IF(AND('C3'!AC15='C3'!AC27,OR('C3'!AC15="X",'C3'!AC15="W",'C3'!AC15="Z")),UPPER('C3'!AC15),"")))</f>
        <v/>
      </c>
      <c r="J390" s="81" t="s">
        <v>482</v>
      </c>
      <c r="K390" s="187" t="str">
        <f>IF(AND(ISBLANK('C3'!AB39),$L$390&lt;&gt;"Z"),"",'C3'!AB39)</f>
        <v/>
      </c>
      <c r="L390" s="187" t="str">
        <f>IF(ISBLANK('C3'!AC39),"",'C3'!AC39)</f>
        <v/>
      </c>
      <c r="M390" s="78" t="str">
        <f t="shared" si="6"/>
        <v>OK</v>
      </c>
      <c r="N390" s="79"/>
    </row>
    <row r="391" spans="1:14" hidden="1">
      <c r="A391" s="80" t="s">
        <v>2588</v>
      </c>
      <c r="B391" s="185" t="s">
        <v>1437</v>
      </c>
      <c r="C391" s="186" t="s">
        <v>429</v>
      </c>
      <c r="D391" s="188" t="s">
        <v>1438</v>
      </c>
      <c r="E391" s="186" t="s">
        <v>482</v>
      </c>
      <c r="F391" s="186" t="s">
        <v>429</v>
      </c>
      <c r="G391" s="188" t="s">
        <v>931</v>
      </c>
      <c r="H391" s="187" t="str">
        <f>IF(OR(AND('C3'!AB16="",'C3'!AC16=""),AND('C3'!AB28="",'C3'!AC28=""),AND('C3'!AC16="X",'C3'!AC28="X"),OR('C3'!AC16="M",'C3'!AC28="M")),"",SUM('C3'!AB16,'C3'!AB28))</f>
        <v/>
      </c>
      <c r="I391" s="187" t="str">
        <f>IF(AND(AND('C3'!AC16="X",'C3'!AC28="X"),SUM('C3'!AB16,'C3'!AB28)=0,ISNUMBER('C3'!AB40)),"",IF(OR('C3'!AC16="M",'C3'!AC28="M"),"M",IF(AND('C3'!AC16='C3'!AC28,OR('C3'!AC16="X",'C3'!AC16="W",'C3'!AC16="Z")),UPPER('C3'!AC16),"")))</f>
        <v/>
      </c>
      <c r="J391" s="81" t="s">
        <v>482</v>
      </c>
      <c r="K391" s="187" t="str">
        <f>IF(AND(ISBLANK('C3'!AB40),$L$391&lt;&gt;"Z"),"",'C3'!AB40)</f>
        <v/>
      </c>
      <c r="L391" s="187" t="str">
        <f>IF(ISBLANK('C3'!AC40),"",'C3'!AC40)</f>
        <v/>
      </c>
      <c r="M391" s="78" t="str">
        <f t="shared" si="6"/>
        <v>OK</v>
      </c>
      <c r="N391" s="79"/>
    </row>
    <row r="392" spans="1:14" hidden="1">
      <c r="A392" s="80" t="s">
        <v>2588</v>
      </c>
      <c r="B392" s="185" t="s">
        <v>1439</v>
      </c>
      <c r="C392" s="186" t="s">
        <v>429</v>
      </c>
      <c r="D392" s="188" t="s">
        <v>1440</v>
      </c>
      <c r="E392" s="186" t="s">
        <v>482</v>
      </c>
      <c r="F392" s="186" t="s">
        <v>429</v>
      </c>
      <c r="G392" s="188" t="s">
        <v>934</v>
      </c>
      <c r="H392" s="187" t="str">
        <f>IF(OR(AND('C3'!AB17="",'C3'!AC17=""),AND('C3'!AB29="",'C3'!AC29=""),AND('C3'!AC17="X",'C3'!AC29="X"),OR('C3'!AC17="M",'C3'!AC29="M")),"",SUM('C3'!AB17,'C3'!AB29))</f>
        <v/>
      </c>
      <c r="I392" s="187" t="str">
        <f>IF(AND(AND('C3'!AC17="X",'C3'!AC29="X"),SUM('C3'!AB17,'C3'!AB29)=0,ISNUMBER('C3'!AB41)),"",IF(OR('C3'!AC17="M",'C3'!AC29="M"),"M",IF(AND('C3'!AC17='C3'!AC29,OR('C3'!AC17="X",'C3'!AC17="W",'C3'!AC17="Z")),UPPER('C3'!AC17),"")))</f>
        <v/>
      </c>
      <c r="J392" s="81" t="s">
        <v>482</v>
      </c>
      <c r="K392" s="187" t="str">
        <f>IF(AND(ISBLANK('C3'!AB41),$L$392&lt;&gt;"Z"),"",'C3'!AB41)</f>
        <v/>
      </c>
      <c r="L392" s="187" t="str">
        <f>IF(ISBLANK('C3'!AC41),"",'C3'!AC41)</f>
        <v/>
      </c>
      <c r="M392" s="78" t="str">
        <f t="shared" si="6"/>
        <v>OK</v>
      </c>
      <c r="N392" s="79"/>
    </row>
    <row r="393" spans="1:14" hidden="1">
      <c r="A393" s="80" t="s">
        <v>2588</v>
      </c>
      <c r="B393" s="185" t="s">
        <v>1441</v>
      </c>
      <c r="C393" s="186" t="s">
        <v>429</v>
      </c>
      <c r="D393" s="188" t="s">
        <v>1442</v>
      </c>
      <c r="E393" s="186" t="s">
        <v>482</v>
      </c>
      <c r="F393" s="186" t="s">
        <v>429</v>
      </c>
      <c r="G393" s="188" t="s">
        <v>937</v>
      </c>
      <c r="H393" s="187" t="str">
        <f>IF(OR(AND('C3'!AB18="",'C3'!AC18=""),AND('C3'!AB30="",'C3'!AC30=""),AND('C3'!AC18="X",'C3'!AC30="X"),OR('C3'!AC18="M",'C3'!AC30="M")),"",SUM('C3'!AB18,'C3'!AB30))</f>
        <v/>
      </c>
      <c r="I393" s="187" t="str">
        <f>IF(AND(AND('C3'!AC18="X",'C3'!AC30="X"),SUM('C3'!AB18,'C3'!AB30)=0,ISNUMBER('C3'!AB42)),"",IF(OR('C3'!AC18="M",'C3'!AC30="M"),"M",IF(AND('C3'!AC18='C3'!AC30,OR('C3'!AC18="X",'C3'!AC18="W",'C3'!AC18="Z")),UPPER('C3'!AC18),"")))</f>
        <v/>
      </c>
      <c r="J393" s="81" t="s">
        <v>482</v>
      </c>
      <c r="K393" s="187" t="str">
        <f>IF(AND(ISBLANK('C3'!AB42),$L$393&lt;&gt;"Z"),"",'C3'!AB42)</f>
        <v/>
      </c>
      <c r="L393" s="187" t="str">
        <f>IF(ISBLANK('C3'!AC42),"",'C3'!AC42)</f>
        <v/>
      </c>
      <c r="M393" s="78" t="str">
        <f t="shared" si="6"/>
        <v>OK</v>
      </c>
      <c r="N393" s="79"/>
    </row>
    <row r="394" spans="1:14" hidden="1">
      <c r="A394" s="80" t="s">
        <v>2588</v>
      </c>
      <c r="B394" s="185" t="s">
        <v>1443</v>
      </c>
      <c r="C394" s="186" t="s">
        <v>429</v>
      </c>
      <c r="D394" s="188" t="s">
        <v>1444</v>
      </c>
      <c r="E394" s="186" t="s">
        <v>482</v>
      </c>
      <c r="F394" s="186" t="s">
        <v>429</v>
      </c>
      <c r="G394" s="188" t="s">
        <v>940</v>
      </c>
      <c r="H394" s="187" t="str">
        <f>IF(OR(AND('C3'!AB19="",'C3'!AC19=""),AND('C3'!AB31="",'C3'!AC31=""),AND('C3'!AC19="X",'C3'!AC31="X"),OR('C3'!AC19="M",'C3'!AC31="M")),"",SUM('C3'!AB19,'C3'!AB31))</f>
        <v/>
      </c>
      <c r="I394" s="187" t="str">
        <f>IF(AND(AND('C3'!AC19="X",'C3'!AC31="X"),SUM('C3'!AB19,'C3'!AB31)=0,ISNUMBER('C3'!AB43)),"",IF(OR('C3'!AC19="M",'C3'!AC31="M"),"M",IF(AND('C3'!AC19='C3'!AC31,OR('C3'!AC19="X",'C3'!AC19="W",'C3'!AC19="Z")),UPPER('C3'!AC19),"")))</f>
        <v/>
      </c>
      <c r="J394" s="81" t="s">
        <v>482</v>
      </c>
      <c r="K394" s="187" t="str">
        <f>IF(AND(ISBLANK('C3'!AB43),$L$394&lt;&gt;"Z"),"",'C3'!AB43)</f>
        <v/>
      </c>
      <c r="L394" s="187" t="str">
        <f>IF(ISBLANK('C3'!AC43),"",'C3'!AC43)</f>
        <v/>
      </c>
      <c r="M394" s="78" t="str">
        <f t="shared" si="6"/>
        <v>OK</v>
      </c>
      <c r="N394" s="79"/>
    </row>
    <row r="395" spans="1:14" hidden="1">
      <c r="A395" s="80" t="s">
        <v>2588</v>
      </c>
      <c r="B395" s="185" t="s">
        <v>1445</v>
      </c>
      <c r="C395" s="186" t="s">
        <v>429</v>
      </c>
      <c r="D395" s="188" t="s">
        <v>1446</v>
      </c>
      <c r="E395" s="186" t="s">
        <v>482</v>
      </c>
      <c r="F395" s="186" t="s">
        <v>429</v>
      </c>
      <c r="G395" s="188" t="s">
        <v>943</v>
      </c>
      <c r="H395" s="187" t="str">
        <f>IF(OR(AND('C3'!AB20="",'C3'!AC20=""),AND('C3'!AB32="",'C3'!AC32=""),AND('C3'!AC20="X",'C3'!AC32="X"),OR('C3'!AC20="M",'C3'!AC32="M")),"",SUM('C3'!AB20,'C3'!AB32))</f>
        <v/>
      </c>
      <c r="I395" s="187" t="str">
        <f>IF(AND(AND('C3'!AC20="X",'C3'!AC32="X"),SUM('C3'!AB20,'C3'!AB32)=0,ISNUMBER('C3'!AB44)),"",IF(OR('C3'!AC20="M",'C3'!AC32="M"),"M",IF(AND('C3'!AC20='C3'!AC32,OR('C3'!AC20="X",'C3'!AC20="W",'C3'!AC20="Z")),UPPER('C3'!AC20),"")))</f>
        <v/>
      </c>
      <c r="J395" s="81" t="s">
        <v>482</v>
      </c>
      <c r="K395" s="187" t="str">
        <f>IF(AND(ISBLANK('C3'!AB44),$L$395&lt;&gt;"Z"),"",'C3'!AB44)</f>
        <v/>
      </c>
      <c r="L395" s="187" t="str">
        <f>IF(ISBLANK('C3'!AC44),"",'C3'!AC44)</f>
        <v/>
      </c>
      <c r="M395" s="78" t="str">
        <f t="shared" si="6"/>
        <v>OK</v>
      </c>
      <c r="N395" s="79"/>
    </row>
    <row r="396" spans="1:14" hidden="1">
      <c r="A396" s="80" t="s">
        <v>2588</v>
      </c>
      <c r="B396" s="185" t="s">
        <v>1447</v>
      </c>
      <c r="C396" s="186" t="s">
        <v>429</v>
      </c>
      <c r="D396" s="188" t="s">
        <v>1448</v>
      </c>
      <c r="E396" s="186" t="s">
        <v>482</v>
      </c>
      <c r="F396" s="186" t="s">
        <v>429</v>
      </c>
      <c r="G396" s="188" t="s">
        <v>946</v>
      </c>
      <c r="H396" s="187" t="str">
        <f>IF(OR(AND('C3'!AB21="",'C3'!AC21=""),AND('C3'!AB33="",'C3'!AC33=""),AND('C3'!AC21="X",'C3'!AC33="X"),OR('C3'!AC21="M",'C3'!AC33="M")),"",SUM('C3'!AB21,'C3'!AB33))</f>
        <v/>
      </c>
      <c r="I396" s="187" t="str">
        <f>IF(AND(AND('C3'!AC21="X",'C3'!AC33="X"),SUM('C3'!AB21,'C3'!AB33)=0,ISNUMBER('C3'!AB45)),"",IF(OR('C3'!AC21="M",'C3'!AC33="M"),"M",IF(AND('C3'!AC21='C3'!AC33,OR('C3'!AC21="X",'C3'!AC21="W",'C3'!AC21="Z")),UPPER('C3'!AC21),"")))</f>
        <v/>
      </c>
      <c r="J396" s="81" t="s">
        <v>482</v>
      </c>
      <c r="K396" s="187" t="str">
        <f>IF(AND(ISBLANK('C3'!AB45),$L$396&lt;&gt;"Z"),"",'C3'!AB45)</f>
        <v/>
      </c>
      <c r="L396" s="187" t="str">
        <f>IF(ISBLANK('C3'!AC45),"",'C3'!AC45)</f>
        <v/>
      </c>
      <c r="M396" s="78" t="str">
        <f t="shared" si="6"/>
        <v>OK</v>
      </c>
      <c r="N396" s="79"/>
    </row>
    <row r="397" spans="1:14" hidden="1">
      <c r="A397" s="80" t="s">
        <v>2588</v>
      </c>
      <c r="B397" s="185" t="s">
        <v>1449</v>
      </c>
      <c r="C397" s="186" t="s">
        <v>429</v>
      </c>
      <c r="D397" s="188" t="s">
        <v>1450</v>
      </c>
      <c r="E397" s="186" t="s">
        <v>482</v>
      </c>
      <c r="F397" s="186" t="s">
        <v>429</v>
      </c>
      <c r="G397" s="188" t="s">
        <v>949</v>
      </c>
      <c r="H397" s="187" t="str">
        <f>IF(OR(AND('C3'!AB22="",'C3'!AC22=""),AND('C3'!AB34="",'C3'!AC34=""),AND('C3'!AC22="X",'C3'!AC34="X"),OR('C3'!AC22="M",'C3'!AC34="M")),"",SUM('C3'!AB22,'C3'!AB34))</f>
        <v/>
      </c>
      <c r="I397" s="187" t="str">
        <f>IF(AND(AND('C3'!AC22="X",'C3'!AC34="X"),SUM('C3'!AB22,'C3'!AB34)=0,ISNUMBER('C3'!AB46)),"",IF(OR('C3'!AC22="M",'C3'!AC34="M"),"M",IF(AND('C3'!AC22='C3'!AC34,OR('C3'!AC22="X",'C3'!AC22="W",'C3'!AC22="Z")),UPPER('C3'!AC22),"")))</f>
        <v/>
      </c>
      <c r="J397" s="81" t="s">
        <v>482</v>
      </c>
      <c r="K397" s="187" t="str">
        <f>IF(AND(ISBLANK('C3'!AB46),$L$397&lt;&gt;"Z"),"",'C3'!AB46)</f>
        <v/>
      </c>
      <c r="L397" s="187" t="str">
        <f>IF(ISBLANK('C3'!AC46),"",'C3'!AC46)</f>
        <v/>
      </c>
      <c r="M397" s="78" t="str">
        <f t="shared" si="6"/>
        <v>OK</v>
      </c>
      <c r="N397" s="79"/>
    </row>
    <row r="398" spans="1:14" hidden="1">
      <c r="A398" s="80" t="s">
        <v>2588</v>
      </c>
      <c r="B398" s="185" t="s">
        <v>1451</v>
      </c>
      <c r="C398" s="186" t="s">
        <v>429</v>
      </c>
      <c r="D398" s="188" t="s">
        <v>1452</v>
      </c>
      <c r="E398" s="186" t="s">
        <v>482</v>
      </c>
      <c r="F398" s="186" t="s">
        <v>429</v>
      </c>
      <c r="G398" s="188" t="s">
        <v>952</v>
      </c>
      <c r="H398" s="187" t="str">
        <f>IF(OR(AND('C3'!AB23="",'C3'!AC23=""),AND('C3'!AB35="",'C3'!AC35=""),AND('C3'!AC23="X",'C3'!AC35="X"),OR('C3'!AC23="M",'C3'!AC35="M")),"",SUM('C3'!AB23,'C3'!AB35))</f>
        <v/>
      </c>
      <c r="I398" s="187" t="str">
        <f>IF(AND(AND('C3'!AC23="X",'C3'!AC35="X"),SUM('C3'!AB23,'C3'!AB35)=0,ISNUMBER('C3'!AB47)),"",IF(OR('C3'!AC23="M",'C3'!AC35="M"),"M",IF(AND('C3'!AC23='C3'!AC35,OR('C3'!AC23="X",'C3'!AC23="W",'C3'!AC23="Z")),UPPER('C3'!AC23),"")))</f>
        <v/>
      </c>
      <c r="J398" s="81" t="s">
        <v>482</v>
      </c>
      <c r="K398" s="187" t="str">
        <f>IF(AND(ISBLANK('C3'!AB47),$L$398&lt;&gt;"Z"),"",'C3'!AB47)</f>
        <v/>
      </c>
      <c r="L398" s="187" t="str">
        <f>IF(ISBLANK('C3'!AC47),"",'C3'!AC47)</f>
        <v/>
      </c>
      <c r="M398" s="78" t="str">
        <f t="shared" si="6"/>
        <v>OK</v>
      </c>
      <c r="N398" s="79"/>
    </row>
    <row r="399" spans="1:14" hidden="1">
      <c r="A399" s="80" t="s">
        <v>2588</v>
      </c>
      <c r="B399" s="185" t="s">
        <v>1453</v>
      </c>
      <c r="C399" s="186" t="s">
        <v>429</v>
      </c>
      <c r="D399" s="188" t="s">
        <v>1454</v>
      </c>
      <c r="E399" s="186" t="s">
        <v>482</v>
      </c>
      <c r="F399" s="186" t="s">
        <v>429</v>
      </c>
      <c r="G399" s="188" t="s">
        <v>955</v>
      </c>
      <c r="H399" s="187" t="str">
        <f>IF(OR(AND('C3'!AB24="",'C3'!AC24=""),AND('C3'!AB36="",'C3'!AC36=""),AND('C3'!AC24="X",'C3'!AC36="X"),OR('C3'!AC24="M",'C3'!AC36="M")),"",SUM('C3'!AB24,'C3'!AB36))</f>
        <v/>
      </c>
      <c r="I399" s="187" t="str">
        <f>IF(AND(AND('C3'!AC24="X",'C3'!AC36="X"),SUM('C3'!AB24,'C3'!AB36)=0,ISNUMBER('C3'!AB48)),"",IF(OR('C3'!AC24="M",'C3'!AC36="M"),"M",IF(AND('C3'!AC24='C3'!AC36,OR('C3'!AC24="X",'C3'!AC24="W",'C3'!AC24="Z")),UPPER('C3'!AC24),"")))</f>
        <v/>
      </c>
      <c r="J399" s="81" t="s">
        <v>482</v>
      </c>
      <c r="K399" s="187" t="str">
        <f>IF(AND(ISBLANK('C3'!AB48),$L$399&lt;&gt;"Z"),"",'C3'!AB48)</f>
        <v/>
      </c>
      <c r="L399" s="187" t="str">
        <f>IF(ISBLANK('C3'!AC48),"",'C3'!AC48)</f>
        <v/>
      </c>
      <c r="M399" s="78" t="str">
        <f t="shared" si="6"/>
        <v>OK</v>
      </c>
      <c r="N399" s="79"/>
    </row>
    <row r="400" spans="1:14" hidden="1">
      <c r="A400" s="80" t="s">
        <v>2588</v>
      </c>
      <c r="B400" s="185" t="s">
        <v>1455</v>
      </c>
      <c r="C400" s="186" t="s">
        <v>429</v>
      </c>
      <c r="D400" s="188" t="s">
        <v>1456</v>
      </c>
      <c r="E400" s="186" t="s">
        <v>482</v>
      </c>
      <c r="F400" s="186" t="s">
        <v>429</v>
      </c>
      <c r="G400" s="188" t="s">
        <v>496</v>
      </c>
      <c r="H400" s="187" t="str">
        <f>IF(OR(AND('C3'!AB25="",'C3'!AC25=""),AND('C3'!AB37="",'C3'!AC37=""),AND('C3'!AC25="X",'C3'!AC37="X"),OR('C3'!AC25="M",'C3'!AC37="M")),"",SUM('C3'!AB25,'C3'!AB37))</f>
        <v/>
      </c>
      <c r="I400" s="187" t="str">
        <f>IF(AND(AND('C3'!AC25="X",'C3'!AC37="X"),SUM('C3'!AB25,'C3'!AB37)=0,ISNUMBER('C3'!AB49)),"",IF(OR('C3'!AC25="M",'C3'!AC37="M"),"M",IF(AND('C3'!AC25='C3'!AC37,OR('C3'!AC25="X",'C3'!AC25="W",'C3'!AC25="Z")),UPPER('C3'!AC25),"")))</f>
        <v/>
      </c>
      <c r="J400" s="81" t="s">
        <v>482</v>
      </c>
      <c r="K400" s="187" t="str">
        <f>IF(AND(ISBLANK('C3'!AB49),$L$400&lt;&gt;"Z"),"",'C3'!AB49)</f>
        <v/>
      </c>
      <c r="L400" s="187" t="str">
        <f>IF(ISBLANK('C3'!AC49),"",'C3'!AC49)</f>
        <v/>
      </c>
      <c r="M400" s="78" t="str">
        <f t="shared" si="6"/>
        <v>OK</v>
      </c>
      <c r="N400" s="79"/>
    </row>
    <row r="401" spans="1:14" hidden="1">
      <c r="A401" s="80" t="s">
        <v>2588</v>
      </c>
      <c r="B401" s="185" t="s">
        <v>1457</v>
      </c>
      <c r="C401" s="186" t="s">
        <v>429</v>
      </c>
      <c r="D401" s="188" t="s">
        <v>1458</v>
      </c>
      <c r="E401" s="186" t="s">
        <v>482</v>
      </c>
      <c r="F401" s="186" t="s">
        <v>429</v>
      </c>
      <c r="G401" s="188" t="s">
        <v>517</v>
      </c>
      <c r="H401" s="187" t="str">
        <f>IF(OR(SUMPRODUCT(--('C3'!AE14:'C3'!AE24=""),--('C3'!AF14:'C3'!AF24=""))&gt;0,COUNTIF('C3'!AF14:'C3'!AF24,"M")&gt;0,COUNTIF('C3'!AF14:'C3'!AF24,"X")=11),"",SUM('C3'!AE14:'C3'!AE24))</f>
        <v/>
      </c>
      <c r="I401" s="187" t="str">
        <f>IF(AND(COUNTIF('C3'!AF14:'C3'!AF24,"X")=11,SUM('C3'!AE14:'C3'!AE24)=0,ISNUMBER('C3'!AE25)),"",IF(COUNTIF('C3'!AF14:'C3'!AF24,"M")&gt;0,"M",IF(AND(COUNTIF('C3'!AF14:'C3'!AF24,'C3'!AF14)=11,OR('C3'!AF14="X",'C3'!AF14="W",'C3'!AF14="Z")),UPPER('C3'!AF14),"")))</f>
        <v/>
      </c>
      <c r="J401" s="81" t="s">
        <v>482</v>
      </c>
      <c r="K401" s="187" t="str">
        <f>IF(AND(ISBLANK('C3'!AE25),$L$401&lt;&gt;"Z"),"",'C3'!AE25)</f>
        <v/>
      </c>
      <c r="L401" s="187" t="str">
        <f>IF(ISBLANK('C3'!AF25),"",'C3'!AF25)</f>
        <v/>
      </c>
      <c r="M401" s="78" t="str">
        <f t="shared" si="6"/>
        <v>OK</v>
      </c>
      <c r="N401" s="79"/>
    </row>
    <row r="402" spans="1:14" hidden="1">
      <c r="A402" s="80" t="s">
        <v>2588</v>
      </c>
      <c r="B402" s="185" t="s">
        <v>1459</v>
      </c>
      <c r="C402" s="186" t="s">
        <v>429</v>
      </c>
      <c r="D402" s="188" t="s">
        <v>1460</v>
      </c>
      <c r="E402" s="186" t="s">
        <v>482</v>
      </c>
      <c r="F402" s="186" t="s">
        <v>429</v>
      </c>
      <c r="G402" s="188" t="s">
        <v>508</v>
      </c>
      <c r="H402" s="187" t="str">
        <f>IF(OR(SUMPRODUCT(--('C3'!AE26:'C3'!AE36=""),--('C3'!AF26:'C3'!AF36=""))&gt;0,COUNTIF('C3'!AF26:'C3'!AF36,"M")&gt;0,COUNTIF('C3'!AF26:'C3'!AF36,"X")=11),"",SUM('C3'!AE26:'C3'!AE36))</f>
        <v/>
      </c>
      <c r="I402" s="187" t="str">
        <f>IF(AND(COUNTIF('C3'!AF26:'C3'!AF36,"X")=11,SUM('C3'!AE26:'C3'!AE36)=0,ISNUMBER('C3'!AE37)),"",IF(COUNTIF('C3'!AF26:'C3'!AF36,"M")&gt;0,"M",IF(AND(COUNTIF('C3'!AF26:'C3'!AF36,'C3'!AF26)=11,OR('C3'!AF26="X",'C3'!AF26="W",'C3'!AF26="Z")),UPPER('C3'!AF26),"")))</f>
        <v/>
      </c>
      <c r="J402" s="81" t="s">
        <v>482</v>
      </c>
      <c r="K402" s="187" t="str">
        <f>IF(AND(ISBLANK('C3'!AE37),$L$402&lt;&gt;"Z"),"",'C3'!AE37)</f>
        <v/>
      </c>
      <c r="L402" s="187" t="str">
        <f>IF(ISBLANK('C3'!AF37),"",'C3'!AF37)</f>
        <v/>
      </c>
      <c r="M402" s="78" t="str">
        <f t="shared" si="6"/>
        <v>OK</v>
      </c>
      <c r="N402" s="79"/>
    </row>
    <row r="403" spans="1:14" hidden="1">
      <c r="A403" s="80" t="s">
        <v>2588</v>
      </c>
      <c r="B403" s="185" t="s">
        <v>1461</v>
      </c>
      <c r="C403" s="186" t="s">
        <v>429</v>
      </c>
      <c r="D403" s="188" t="s">
        <v>1462</v>
      </c>
      <c r="E403" s="186" t="s">
        <v>482</v>
      </c>
      <c r="F403" s="186" t="s">
        <v>429</v>
      </c>
      <c r="G403" s="188" t="s">
        <v>924</v>
      </c>
      <c r="H403" s="187" t="str">
        <f>IF(OR(AND('C3'!AE14="",'C3'!AF14=""),AND('C3'!AE26="",'C3'!AF26=""),AND('C3'!AF14="X",'C3'!AF26="X"),OR('C3'!AF14="M",'C3'!AF26="M")),"",SUM('C3'!AE14,'C3'!AE26))</f>
        <v/>
      </c>
      <c r="I403" s="187" t="str">
        <f>IF(AND(AND('C3'!AF14="X",'C3'!AF26="X"),SUM('C3'!AE14,'C3'!AE26)=0,ISNUMBER('C3'!AE38)),"",IF(OR('C3'!AF14="M",'C3'!AF26="M"),"M",IF(AND('C3'!AF14='C3'!AF26,OR('C3'!AF14="X",'C3'!AF14="W",'C3'!AF14="Z")),UPPER('C3'!AF14),"")))</f>
        <v/>
      </c>
      <c r="J403" s="81" t="s">
        <v>482</v>
      </c>
      <c r="K403" s="187" t="str">
        <f>IF(AND(ISBLANK('C3'!AE38),$L$403&lt;&gt;"Z"),"",'C3'!AE38)</f>
        <v/>
      </c>
      <c r="L403" s="187" t="str">
        <f>IF(ISBLANK('C3'!AF38),"",'C3'!AF38)</f>
        <v/>
      </c>
      <c r="M403" s="78" t="str">
        <f t="shared" si="6"/>
        <v>OK</v>
      </c>
      <c r="N403" s="79"/>
    </row>
    <row r="404" spans="1:14" hidden="1">
      <c r="A404" s="80" t="s">
        <v>2588</v>
      </c>
      <c r="B404" s="185" t="s">
        <v>1463</v>
      </c>
      <c r="C404" s="186" t="s">
        <v>429</v>
      </c>
      <c r="D404" s="188" t="s">
        <v>1464</v>
      </c>
      <c r="E404" s="186" t="s">
        <v>482</v>
      </c>
      <c r="F404" s="186" t="s">
        <v>429</v>
      </c>
      <c r="G404" s="188" t="s">
        <v>927</v>
      </c>
      <c r="H404" s="187" t="str">
        <f>IF(OR(AND('C3'!AE15="",'C3'!AF15=""),AND('C3'!AE27="",'C3'!AF27=""),AND('C3'!AF15="X",'C3'!AF27="X"),OR('C3'!AF15="M",'C3'!AF27="M")),"",SUM('C3'!AE15,'C3'!AE27))</f>
        <v/>
      </c>
      <c r="I404" s="187" t="str">
        <f>IF(AND(AND('C3'!AF15="X",'C3'!AF27="X"),SUM('C3'!AE15,'C3'!AE27)=0,ISNUMBER('C3'!AE39)),"",IF(OR('C3'!AF15="M",'C3'!AF27="M"),"M",IF(AND('C3'!AF15='C3'!AF27,OR('C3'!AF15="X",'C3'!AF15="W",'C3'!AF15="Z")),UPPER('C3'!AF15),"")))</f>
        <v/>
      </c>
      <c r="J404" s="81" t="s">
        <v>482</v>
      </c>
      <c r="K404" s="187" t="str">
        <f>IF(AND(ISBLANK('C3'!AE39),$L$404&lt;&gt;"Z"),"",'C3'!AE39)</f>
        <v/>
      </c>
      <c r="L404" s="187" t="str">
        <f>IF(ISBLANK('C3'!AF39),"",'C3'!AF39)</f>
        <v/>
      </c>
      <c r="M404" s="78" t="str">
        <f t="shared" si="6"/>
        <v>OK</v>
      </c>
      <c r="N404" s="79"/>
    </row>
    <row r="405" spans="1:14" hidden="1">
      <c r="A405" s="80" t="s">
        <v>2588</v>
      </c>
      <c r="B405" s="185" t="s">
        <v>1465</v>
      </c>
      <c r="C405" s="186" t="s">
        <v>429</v>
      </c>
      <c r="D405" s="188" t="s">
        <v>1466</v>
      </c>
      <c r="E405" s="186" t="s">
        <v>482</v>
      </c>
      <c r="F405" s="186" t="s">
        <v>429</v>
      </c>
      <c r="G405" s="188" t="s">
        <v>930</v>
      </c>
      <c r="H405" s="187" t="str">
        <f>IF(OR(AND('C3'!AE16="",'C3'!AF16=""),AND('C3'!AE28="",'C3'!AF28=""),AND('C3'!AF16="X",'C3'!AF28="X"),OR('C3'!AF16="M",'C3'!AF28="M")),"",SUM('C3'!AE16,'C3'!AE28))</f>
        <v/>
      </c>
      <c r="I405" s="187" t="str">
        <f>IF(AND(AND('C3'!AF16="X",'C3'!AF28="X"),SUM('C3'!AE16,'C3'!AE28)=0,ISNUMBER('C3'!AE40)),"",IF(OR('C3'!AF16="M",'C3'!AF28="M"),"M",IF(AND('C3'!AF16='C3'!AF28,OR('C3'!AF16="X",'C3'!AF16="W",'C3'!AF16="Z")),UPPER('C3'!AF16),"")))</f>
        <v/>
      </c>
      <c r="J405" s="81" t="s">
        <v>482</v>
      </c>
      <c r="K405" s="187" t="str">
        <f>IF(AND(ISBLANK('C3'!AE40),$L$405&lt;&gt;"Z"),"",'C3'!AE40)</f>
        <v/>
      </c>
      <c r="L405" s="187" t="str">
        <f>IF(ISBLANK('C3'!AF40),"",'C3'!AF40)</f>
        <v/>
      </c>
      <c r="M405" s="78" t="str">
        <f t="shared" si="6"/>
        <v>OK</v>
      </c>
      <c r="N405" s="79"/>
    </row>
    <row r="406" spans="1:14" hidden="1">
      <c r="A406" s="80" t="s">
        <v>2588</v>
      </c>
      <c r="B406" s="185" t="s">
        <v>1467</v>
      </c>
      <c r="C406" s="186" t="s">
        <v>429</v>
      </c>
      <c r="D406" s="188" t="s">
        <v>1468</v>
      </c>
      <c r="E406" s="186" t="s">
        <v>482</v>
      </c>
      <c r="F406" s="186" t="s">
        <v>429</v>
      </c>
      <c r="G406" s="188" t="s">
        <v>933</v>
      </c>
      <c r="H406" s="187" t="str">
        <f>IF(OR(AND('C3'!AE17="",'C3'!AF17=""),AND('C3'!AE29="",'C3'!AF29=""),AND('C3'!AF17="X",'C3'!AF29="X"),OR('C3'!AF17="M",'C3'!AF29="M")),"",SUM('C3'!AE17,'C3'!AE29))</f>
        <v/>
      </c>
      <c r="I406" s="187" t="str">
        <f>IF(AND(AND('C3'!AF17="X",'C3'!AF29="X"),SUM('C3'!AE17,'C3'!AE29)=0,ISNUMBER('C3'!AE41)),"",IF(OR('C3'!AF17="M",'C3'!AF29="M"),"M",IF(AND('C3'!AF17='C3'!AF29,OR('C3'!AF17="X",'C3'!AF17="W",'C3'!AF17="Z")),UPPER('C3'!AF17),"")))</f>
        <v/>
      </c>
      <c r="J406" s="81" t="s">
        <v>482</v>
      </c>
      <c r="K406" s="187" t="str">
        <f>IF(AND(ISBLANK('C3'!AE41),$L$406&lt;&gt;"Z"),"",'C3'!AE41)</f>
        <v/>
      </c>
      <c r="L406" s="187" t="str">
        <f>IF(ISBLANK('C3'!AF41),"",'C3'!AF41)</f>
        <v/>
      </c>
      <c r="M406" s="78" t="str">
        <f t="shared" si="6"/>
        <v>OK</v>
      </c>
      <c r="N406" s="79"/>
    </row>
    <row r="407" spans="1:14" hidden="1">
      <c r="A407" s="80" t="s">
        <v>2588</v>
      </c>
      <c r="B407" s="185" t="s">
        <v>1469</v>
      </c>
      <c r="C407" s="186" t="s">
        <v>429</v>
      </c>
      <c r="D407" s="188" t="s">
        <v>1470</v>
      </c>
      <c r="E407" s="186" t="s">
        <v>482</v>
      </c>
      <c r="F407" s="186" t="s">
        <v>429</v>
      </c>
      <c r="G407" s="188" t="s">
        <v>936</v>
      </c>
      <c r="H407" s="187" t="str">
        <f>IF(OR(AND('C3'!AE18="",'C3'!AF18=""),AND('C3'!AE30="",'C3'!AF30=""),AND('C3'!AF18="X",'C3'!AF30="X"),OR('C3'!AF18="M",'C3'!AF30="M")),"",SUM('C3'!AE18,'C3'!AE30))</f>
        <v/>
      </c>
      <c r="I407" s="187" t="str">
        <f>IF(AND(AND('C3'!AF18="X",'C3'!AF30="X"),SUM('C3'!AE18,'C3'!AE30)=0,ISNUMBER('C3'!AE42)),"",IF(OR('C3'!AF18="M",'C3'!AF30="M"),"M",IF(AND('C3'!AF18='C3'!AF30,OR('C3'!AF18="X",'C3'!AF18="W",'C3'!AF18="Z")),UPPER('C3'!AF18),"")))</f>
        <v/>
      </c>
      <c r="J407" s="81" t="s">
        <v>482</v>
      </c>
      <c r="K407" s="187" t="str">
        <f>IF(AND(ISBLANK('C3'!AE42),$L$407&lt;&gt;"Z"),"",'C3'!AE42)</f>
        <v/>
      </c>
      <c r="L407" s="187" t="str">
        <f>IF(ISBLANK('C3'!AF42),"",'C3'!AF42)</f>
        <v/>
      </c>
      <c r="M407" s="78" t="str">
        <f t="shared" si="6"/>
        <v>OK</v>
      </c>
      <c r="N407" s="79"/>
    </row>
    <row r="408" spans="1:14" hidden="1">
      <c r="A408" s="80" t="s">
        <v>2588</v>
      </c>
      <c r="B408" s="185" t="s">
        <v>1471</v>
      </c>
      <c r="C408" s="186" t="s">
        <v>429</v>
      </c>
      <c r="D408" s="188" t="s">
        <v>1472</v>
      </c>
      <c r="E408" s="186" t="s">
        <v>482</v>
      </c>
      <c r="F408" s="186" t="s">
        <v>429</v>
      </c>
      <c r="G408" s="188" t="s">
        <v>939</v>
      </c>
      <c r="H408" s="187" t="str">
        <f>IF(OR(AND('C3'!AE19="",'C3'!AF19=""),AND('C3'!AE31="",'C3'!AF31=""),AND('C3'!AF19="X",'C3'!AF31="X"),OR('C3'!AF19="M",'C3'!AF31="M")),"",SUM('C3'!AE19,'C3'!AE31))</f>
        <v/>
      </c>
      <c r="I408" s="187" t="str">
        <f>IF(AND(AND('C3'!AF19="X",'C3'!AF31="X"),SUM('C3'!AE19,'C3'!AE31)=0,ISNUMBER('C3'!AE43)),"",IF(OR('C3'!AF19="M",'C3'!AF31="M"),"M",IF(AND('C3'!AF19='C3'!AF31,OR('C3'!AF19="X",'C3'!AF19="W",'C3'!AF19="Z")),UPPER('C3'!AF19),"")))</f>
        <v/>
      </c>
      <c r="J408" s="81" t="s">
        <v>482</v>
      </c>
      <c r="K408" s="187" t="str">
        <f>IF(AND(ISBLANK('C3'!AE43),$L$408&lt;&gt;"Z"),"",'C3'!AE43)</f>
        <v/>
      </c>
      <c r="L408" s="187" t="str">
        <f>IF(ISBLANK('C3'!AF43),"",'C3'!AF43)</f>
        <v/>
      </c>
      <c r="M408" s="78" t="str">
        <f t="shared" si="6"/>
        <v>OK</v>
      </c>
      <c r="N408" s="79"/>
    </row>
    <row r="409" spans="1:14" hidden="1">
      <c r="A409" s="80" t="s">
        <v>2588</v>
      </c>
      <c r="B409" s="185" t="s">
        <v>1473</v>
      </c>
      <c r="C409" s="186" t="s">
        <v>429</v>
      </c>
      <c r="D409" s="188" t="s">
        <v>1474</v>
      </c>
      <c r="E409" s="186" t="s">
        <v>482</v>
      </c>
      <c r="F409" s="186" t="s">
        <v>429</v>
      </c>
      <c r="G409" s="188" t="s">
        <v>942</v>
      </c>
      <c r="H409" s="187" t="str">
        <f>IF(OR(AND('C3'!AE20="",'C3'!AF20=""),AND('C3'!AE32="",'C3'!AF32=""),AND('C3'!AF20="X",'C3'!AF32="X"),OR('C3'!AF20="M",'C3'!AF32="M")),"",SUM('C3'!AE20,'C3'!AE32))</f>
        <v/>
      </c>
      <c r="I409" s="187" t="str">
        <f>IF(AND(AND('C3'!AF20="X",'C3'!AF32="X"),SUM('C3'!AE20,'C3'!AE32)=0,ISNUMBER('C3'!AE44)),"",IF(OR('C3'!AF20="M",'C3'!AF32="M"),"M",IF(AND('C3'!AF20='C3'!AF32,OR('C3'!AF20="X",'C3'!AF20="W",'C3'!AF20="Z")),UPPER('C3'!AF20),"")))</f>
        <v/>
      </c>
      <c r="J409" s="81" t="s">
        <v>482</v>
      </c>
      <c r="K409" s="187" t="str">
        <f>IF(AND(ISBLANK('C3'!AE44),$L$409&lt;&gt;"Z"),"",'C3'!AE44)</f>
        <v/>
      </c>
      <c r="L409" s="187" t="str">
        <f>IF(ISBLANK('C3'!AF44),"",'C3'!AF44)</f>
        <v/>
      </c>
      <c r="M409" s="78" t="str">
        <f t="shared" si="6"/>
        <v>OK</v>
      </c>
      <c r="N409" s="79"/>
    </row>
    <row r="410" spans="1:14" hidden="1">
      <c r="A410" s="80" t="s">
        <v>2588</v>
      </c>
      <c r="B410" s="185" t="s">
        <v>1475</v>
      </c>
      <c r="C410" s="186" t="s">
        <v>429</v>
      </c>
      <c r="D410" s="188" t="s">
        <v>1476</v>
      </c>
      <c r="E410" s="186" t="s">
        <v>482</v>
      </c>
      <c r="F410" s="186" t="s">
        <v>429</v>
      </c>
      <c r="G410" s="188" t="s">
        <v>945</v>
      </c>
      <c r="H410" s="187" t="str">
        <f>IF(OR(AND('C3'!AE21="",'C3'!AF21=""),AND('C3'!AE33="",'C3'!AF33=""),AND('C3'!AF21="X",'C3'!AF33="X"),OR('C3'!AF21="M",'C3'!AF33="M")),"",SUM('C3'!AE21,'C3'!AE33))</f>
        <v/>
      </c>
      <c r="I410" s="187" t="str">
        <f>IF(AND(AND('C3'!AF21="X",'C3'!AF33="X"),SUM('C3'!AE21,'C3'!AE33)=0,ISNUMBER('C3'!AE45)),"",IF(OR('C3'!AF21="M",'C3'!AF33="M"),"M",IF(AND('C3'!AF21='C3'!AF33,OR('C3'!AF21="X",'C3'!AF21="W",'C3'!AF21="Z")),UPPER('C3'!AF21),"")))</f>
        <v/>
      </c>
      <c r="J410" s="81" t="s">
        <v>482</v>
      </c>
      <c r="K410" s="187" t="str">
        <f>IF(AND(ISBLANK('C3'!AE45),$L$410&lt;&gt;"Z"),"",'C3'!AE45)</f>
        <v/>
      </c>
      <c r="L410" s="187" t="str">
        <f>IF(ISBLANK('C3'!AF45),"",'C3'!AF45)</f>
        <v/>
      </c>
      <c r="M410" s="78" t="str">
        <f t="shared" si="6"/>
        <v>OK</v>
      </c>
      <c r="N410" s="79"/>
    </row>
    <row r="411" spans="1:14" hidden="1">
      <c r="A411" s="80" t="s">
        <v>2588</v>
      </c>
      <c r="B411" s="185" t="s">
        <v>1477</v>
      </c>
      <c r="C411" s="186" t="s">
        <v>429</v>
      </c>
      <c r="D411" s="188" t="s">
        <v>1478</v>
      </c>
      <c r="E411" s="186" t="s">
        <v>482</v>
      </c>
      <c r="F411" s="186" t="s">
        <v>429</v>
      </c>
      <c r="G411" s="188" t="s">
        <v>948</v>
      </c>
      <c r="H411" s="187" t="str">
        <f>IF(OR(AND('C3'!AE22="",'C3'!AF22=""),AND('C3'!AE34="",'C3'!AF34=""),AND('C3'!AF22="X",'C3'!AF34="X"),OR('C3'!AF22="M",'C3'!AF34="M")),"",SUM('C3'!AE22,'C3'!AE34))</f>
        <v/>
      </c>
      <c r="I411" s="187" t="str">
        <f>IF(AND(AND('C3'!AF22="X",'C3'!AF34="X"),SUM('C3'!AE22,'C3'!AE34)=0,ISNUMBER('C3'!AE46)),"",IF(OR('C3'!AF22="M",'C3'!AF34="M"),"M",IF(AND('C3'!AF22='C3'!AF34,OR('C3'!AF22="X",'C3'!AF22="W",'C3'!AF22="Z")),UPPER('C3'!AF22),"")))</f>
        <v/>
      </c>
      <c r="J411" s="81" t="s">
        <v>482</v>
      </c>
      <c r="K411" s="187" t="str">
        <f>IF(AND(ISBLANK('C3'!AE46),$L$411&lt;&gt;"Z"),"",'C3'!AE46)</f>
        <v/>
      </c>
      <c r="L411" s="187" t="str">
        <f>IF(ISBLANK('C3'!AF46),"",'C3'!AF46)</f>
        <v/>
      </c>
      <c r="M411" s="78" t="str">
        <f t="shared" si="6"/>
        <v>OK</v>
      </c>
      <c r="N411" s="79"/>
    </row>
    <row r="412" spans="1:14" hidden="1">
      <c r="A412" s="80" t="s">
        <v>2588</v>
      </c>
      <c r="B412" s="185" t="s">
        <v>1479</v>
      </c>
      <c r="C412" s="186" t="s">
        <v>429</v>
      </c>
      <c r="D412" s="188" t="s">
        <v>1480</v>
      </c>
      <c r="E412" s="186" t="s">
        <v>482</v>
      </c>
      <c r="F412" s="186" t="s">
        <v>429</v>
      </c>
      <c r="G412" s="188" t="s">
        <v>951</v>
      </c>
      <c r="H412" s="187" t="str">
        <f>IF(OR(AND('C3'!AE23="",'C3'!AF23=""),AND('C3'!AE35="",'C3'!AF35=""),AND('C3'!AF23="X",'C3'!AF35="X"),OR('C3'!AF23="M",'C3'!AF35="M")),"",SUM('C3'!AE23,'C3'!AE35))</f>
        <v/>
      </c>
      <c r="I412" s="187" t="str">
        <f>IF(AND(AND('C3'!AF23="X",'C3'!AF35="X"),SUM('C3'!AE23,'C3'!AE35)=0,ISNUMBER('C3'!AE47)),"",IF(OR('C3'!AF23="M",'C3'!AF35="M"),"M",IF(AND('C3'!AF23='C3'!AF35,OR('C3'!AF23="X",'C3'!AF23="W",'C3'!AF23="Z")),UPPER('C3'!AF23),"")))</f>
        <v/>
      </c>
      <c r="J412" s="81" t="s">
        <v>482</v>
      </c>
      <c r="K412" s="187" t="str">
        <f>IF(AND(ISBLANK('C3'!AE47),$L$412&lt;&gt;"Z"),"",'C3'!AE47)</f>
        <v/>
      </c>
      <c r="L412" s="187" t="str">
        <f>IF(ISBLANK('C3'!AF47),"",'C3'!AF47)</f>
        <v/>
      </c>
      <c r="M412" s="78" t="str">
        <f t="shared" si="6"/>
        <v>OK</v>
      </c>
      <c r="N412" s="79"/>
    </row>
    <row r="413" spans="1:14" hidden="1">
      <c r="A413" s="80" t="s">
        <v>2588</v>
      </c>
      <c r="B413" s="185" t="s">
        <v>1481</v>
      </c>
      <c r="C413" s="186" t="s">
        <v>429</v>
      </c>
      <c r="D413" s="188" t="s">
        <v>1482</v>
      </c>
      <c r="E413" s="186" t="s">
        <v>482</v>
      </c>
      <c r="F413" s="186" t="s">
        <v>429</v>
      </c>
      <c r="G413" s="188" t="s">
        <v>954</v>
      </c>
      <c r="H413" s="187" t="str">
        <f>IF(OR(AND('C3'!AE24="",'C3'!AF24=""),AND('C3'!AE36="",'C3'!AF36=""),AND('C3'!AF24="X",'C3'!AF36="X"),OR('C3'!AF24="M",'C3'!AF36="M")),"",SUM('C3'!AE24,'C3'!AE36))</f>
        <v/>
      </c>
      <c r="I413" s="187" t="str">
        <f>IF(AND(AND('C3'!AF24="X",'C3'!AF36="X"),SUM('C3'!AE24,'C3'!AE36)=0,ISNUMBER('C3'!AE48)),"",IF(OR('C3'!AF24="M",'C3'!AF36="M"),"M",IF(AND('C3'!AF24='C3'!AF36,OR('C3'!AF24="X",'C3'!AF24="W",'C3'!AF24="Z")),UPPER('C3'!AF24),"")))</f>
        <v/>
      </c>
      <c r="J413" s="81" t="s">
        <v>482</v>
      </c>
      <c r="K413" s="187" t="str">
        <f>IF(AND(ISBLANK('C3'!AE48),$L$413&lt;&gt;"Z"),"",'C3'!AE48)</f>
        <v/>
      </c>
      <c r="L413" s="187" t="str">
        <f>IF(ISBLANK('C3'!AF48),"",'C3'!AF48)</f>
        <v/>
      </c>
      <c r="M413" s="78" t="str">
        <f t="shared" si="6"/>
        <v>OK</v>
      </c>
      <c r="N413" s="79"/>
    </row>
    <row r="414" spans="1:14" hidden="1">
      <c r="A414" s="80" t="s">
        <v>2588</v>
      </c>
      <c r="B414" s="185" t="s">
        <v>1483</v>
      </c>
      <c r="C414" s="186" t="s">
        <v>429</v>
      </c>
      <c r="D414" s="188" t="s">
        <v>1484</v>
      </c>
      <c r="E414" s="186" t="s">
        <v>482</v>
      </c>
      <c r="F414" s="186" t="s">
        <v>429</v>
      </c>
      <c r="G414" s="188" t="s">
        <v>498</v>
      </c>
      <c r="H414" s="187" t="str">
        <f>IF(OR(AND('C3'!AE25="",'C3'!AF25=""),AND('C3'!AE37="",'C3'!AF37=""),AND('C3'!AF25="X",'C3'!AF37="X"),OR('C3'!AF25="M",'C3'!AF37="M")),"",SUM('C3'!AE25,'C3'!AE37))</f>
        <v/>
      </c>
      <c r="I414" s="187" t="str">
        <f>IF(AND(AND('C3'!AF25="X",'C3'!AF37="X"),SUM('C3'!AE25,'C3'!AE37)=0,ISNUMBER('C3'!AE49)),"",IF(OR('C3'!AF25="M",'C3'!AF37="M"),"M",IF(AND('C3'!AF25='C3'!AF37,OR('C3'!AF25="X",'C3'!AF25="W",'C3'!AF25="Z")),UPPER('C3'!AF25),"")))</f>
        <v/>
      </c>
      <c r="J414" s="81" t="s">
        <v>482</v>
      </c>
      <c r="K414" s="187" t="str">
        <f>IF(AND(ISBLANK('C3'!AE49),$L$414&lt;&gt;"Z"),"",'C3'!AE49)</f>
        <v/>
      </c>
      <c r="L414" s="187" t="str">
        <f>IF(ISBLANK('C3'!AF49),"",'C3'!AF49)</f>
        <v/>
      </c>
      <c r="M414" s="78" t="str">
        <f t="shared" si="6"/>
        <v>OK</v>
      </c>
      <c r="N414" s="79"/>
    </row>
    <row r="415" spans="1:14" hidden="1">
      <c r="A415" s="80" t="s">
        <v>2588</v>
      </c>
      <c r="B415" s="185" t="s">
        <v>1485</v>
      </c>
      <c r="C415" s="186" t="s">
        <v>429</v>
      </c>
      <c r="D415" s="188" t="s">
        <v>1486</v>
      </c>
      <c r="E415" s="186" t="s">
        <v>482</v>
      </c>
      <c r="F415" s="186" t="s">
        <v>429</v>
      </c>
      <c r="G415" s="188" t="s">
        <v>512</v>
      </c>
      <c r="H415" s="187" t="str">
        <f>IF(OR(SUMPRODUCT(--('C3'!AH14:'C3'!AH24=""),--('C3'!AI14:'C3'!AI24=""))&gt;0,COUNTIF('C3'!AI14:'C3'!AI24,"M")&gt;0,COUNTIF('C3'!AI14:'C3'!AI24,"X")=11),"",SUM('C3'!AH14:'C3'!AH24))</f>
        <v/>
      </c>
      <c r="I415" s="187" t="str">
        <f>IF(AND(COUNTIF('C3'!AI14:'C3'!AI24,"X")=11,SUM('C3'!AH14:'C3'!AH24)=0,ISNUMBER('C3'!AH25)),"",IF(COUNTIF('C3'!AI14:'C3'!AI24,"M")&gt;0,"M",IF(AND(COUNTIF('C3'!AI14:'C3'!AI24,'C3'!AI14)=11,OR('C3'!AI14="X",'C3'!AI14="W",'C3'!AI14="Z")),UPPER('C3'!AI14),"")))</f>
        <v/>
      </c>
      <c r="J415" s="81" t="s">
        <v>482</v>
      </c>
      <c r="K415" s="187" t="str">
        <f>IF(AND(ISBLANK('C3'!AH25),$L$415&lt;&gt;"Z"),"",'C3'!AH25)</f>
        <v/>
      </c>
      <c r="L415" s="187" t="str">
        <f>IF(ISBLANK('C3'!AI25),"",'C3'!AI25)</f>
        <v/>
      </c>
      <c r="M415" s="78" t="str">
        <f t="shared" si="6"/>
        <v>OK</v>
      </c>
      <c r="N415" s="79"/>
    </row>
    <row r="416" spans="1:14" hidden="1">
      <c r="A416" s="80" t="s">
        <v>2588</v>
      </c>
      <c r="B416" s="185" t="s">
        <v>1487</v>
      </c>
      <c r="C416" s="186" t="s">
        <v>429</v>
      </c>
      <c r="D416" s="188" t="s">
        <v>1488</v>
      </c>
      <c r="E416" s="186" t="s">
        <v>482</v>
      </c>
      <c r="F416" s="186" t="s">
        <v>429</v>
      </c>
      <c r="G416" s="188" t="s">
        <v>502</v>
      </c>
      <c r="H416" s="187" t="str">
        <f>IF(OR(SUMPRODUCT(--('C3'!AH26:'C3'!AH36=""),--('C3'!AI26:'C3'!AI36=""))&gt;0,COUNTIF('C3'!AI26:'C3'!AI36,"M")&gt;0,COUNTIF('C3'!AI26:'C3'!AI36,"X")=11),"",SUM('C3'!AH26:'C3'!AH36))</f>
        <v/>
      </c>
      <c r="I416" s="187" t="str">
        <f>IF(AND(COUNTIF('C3'!AI26:'C3'!AI36,"X")=11,SUM('C3'!AH26:'C3'!AH36)=0,ISNUMBER('C3'!AH37)),"",IF(COUNTIF('C3'!AI26:'C3'!AI36,"M")&gt;0,"M",IF(AND(COUNTIF('C3'!AI26:'C3'!AI36,'C3'!AI26)=11,OR('C3'!AI26="X",'C3'!AI26="W",'C3'!AI26="Z")),UPPER('C3'!AI26),"")))</f>
        <v/>
      </c>
      <c r="J416" s="81" t="s">
        <v>482</v>
      </c>
      <c r="K416" s="187" t="str">
        <f>IF(AND(ISBLANK('C3'!AH37),$L$416&lt;&gt;"Z"),"",'C3'!AH37)</f>
        <v/>
      </c>
      <c r="L416" s="187" t="str">
        <f>IF(ISBLANK('C3'!AI37),"",'C3'!AI37)</f>
        <v/>
      </c>
      <c r="M416" s="78" t="str">
        <f t="shared" si="6"/>
        <v>OK</v>
      </c>
      <c r="N416" s="79"/>
    </row>
    <row r="417" spans="1:14" hidden="1">
      <c r="A417" s="80" t="s">
        <v>2588</v>
      </c>
      <c r="B417" s="185" t="s">
        <v>1489</v>
      </c>
      <c r="C417" s="186" t="s">
        <v>429</v>
      </c>
      <c r="D417" s="188" t="s">
        <v>1490</v>
      </c>
      <c r="E417" s="186" t="s">
        <v>482</v>
      </c>
      <c r="F417" s="186" t="s">
        <v>429</v>
      </c>
      <c r="G417" s="188" t="s">
        <v>1026</v>
      </c>
      <c r="H417" s="187" t="str">
        <f>IF(OR(AND('C3'!AH14="",'C3'!AI14=""),AND('C3'!AH26="",'C3'!AI26=""),AND('C3'!AI14="X",'C3'!AI26="X"),OR('C3'!AI14="M",'C3'!AI26="M")),"",SUM('C3'!AH14,'C3'!AH26))</f>
        <v/>
      </c>
      <c r="I417" s="187" t="str">
        <f>IF(AND(AND('C3'!AI14="X",'C3'!AI26="X"),SUM('C3'!AH14,'C3'!AH26)=0,ISNUMBER('C3'!AH38)),"",IF(OR('C3'!AI14="M",'C3'!AI26="M"),"M",IF(AND('C3'!AI14='C3'!AI26,OR('C3'!AI14="X",'C3'!AI14="W",'C3'!AI14="Z")),UPPER('C3'!AI14),"")))</f>
        <v/>
      </c>
      <c r="J417" s="81" t="s">
        <v>482</v>
      </c>
      <c r="K417" s="187" t="str">
        <f>IF(AND(ISBLANK('C3'!AH38),$L$417&lt;&gt;"Z"),"",'C3'!AH38)</f>
        <v/>
      </c>
      <c r="L417" s="187" t="str">
        <f>IF(ISBLANK('C3'!AI38),"",'C3'!AI38)</f>
        <v/>
      </c>
      <c r="M417" s="78" t="str">
        <f t="shared" si="6"/>
        <v>OK</v>
      </c>
      <c r="N417" s="79"/>
    </row>
    <row r="418" spans="1:14" hidden="1">
      <c r="A418" s="80" t="s">
        <v>2588</v>
      </c>
      <c r="B418" s="185" t="s">
        <v>1491</v>
      </c>
      <c r="C418" s="186" t="s">
        <v>429</v>
      </c>
      <c r="D418" s="188" t="s">
        <v>1492</v>
      </c>
      <c r="E418" s="186" t="s">
        <v>482</v>
      </c>
      <c r="F418" s="186" t="s">
        <v>429</v>
      </c>
      <c r="G418" s="188" t="s">
        <v>1027</v>
      </c>
      <c r="H418" s="187" t="str">
        <f>IF(OR(AND('C3'!AH15="",'C3'!AI15=""),AND('C3'!AH27="",'C3'!AI27=""),AND('C3'!AI15="X",'C3'!AI27="X"),OR('C3'!AI15="M",'C3'!AI27="M")),"",SUM('C3'!AH15,'C3'!AH27))</f>
        <v/>
      </c>
      <c r="I418" s="187" t="str">
        <f>IF(AND(AND('C3'!AI15="X",'C3'!AI27="X"),SUM('C3'!AH15,'C3'!AH27)=0,ISNUMBER('C3'!AH39)),"",IF(OR('C3'!AI15="M",'C3'!AI27="M"),"M",IF(AND('C3'!AI15='C3'!AI27,OR('C3'!AI15="X",'C3'!AI15="W",'C3'!AI15="Z")),UPPER('C3'!AI15),"")))</f>
        <v/>
      </c>
      <c r="J418" s="81" t="s">
        <v>482</v>
      </c>
      <c r="K418" s="187" t="str">
        <f>IF(AND(ISBLANK('C3'!AH39),$L$418&lt;&gt;"Z"),"",'C3'!AH39)</f>
        <v/>
      </c>
      <c r="L418" s="187" t="str">
        <f>IF(ISBLANK('C3'!AI39),"",'C3'!AI39)</f>
        <v/>
      </c>
      <c r="M418" s="78" t="str">
        <f t="shared" si="6"/>
        <v>OK</v>
      </c>
      <c r="N418" s="79"/>
    </row>
    <row r="419" spans="1:14" hidden="1">
      <c r="A419" s="80" t="s">
        <v>2588</v>
      </c>
      <c r="B419" s="185" t="s">
        <v>1493</v>
      </c>
      <c r="C419" s="186" t="s">
        <v>429</v>
      </c>
      <c r="D419" s="188" t="s">
        <v>1494</v>
      </c>
      <c r="E419" s="186" t="s">
        <v>482</v>
      </c>
      <c r="F419" s="186" t="s">
        <v>429</v>
      </c>
      <c r="G419" s="188" t="s">
        <v>1028</v>
      </c>
      <c r="H419" s="187" t="str">
        <f>IF(OR(AND('C3'!AH16="",'C3'!AI16=""),AND('C3'!AH28="",'C3'!AI28=""),AND('C3'!AI16="X",'C3'!AI28="X"),OR('C3'!AI16="M",'C3'!AI28="M")),"",SUM('C3'!AH16,'C3'!AH28))</f>
        <v/>
      </c>
      <c r="I419" s="187" t="str">
        <f>IF(AND(AND('C3'!AI16="X",'C3'!AI28="X"),SUM('C3'!AH16,'C3'!AH28)=0,ISNUMBER('C3'!AH40)),"",IF(OR('C3'!AI16="M",'C3'!AI28="M"),"M",IF(AND('C3'!AI16='C3'!AI28,OR('C3'!AI16="X",'C3'!AI16="W",'C3'!AI16="Z")),UPPER('C3'!AI16),"")))</f>
        <v/>
      </c>
      <c r="J419" s="81" t="s">
        <v>482</v>
      </c>
      <c r="K419" s="187" t="str">
        <f>IF(AND(ISBLANK('C3'!AH40),$L$419&lt;&gt;"Z"),"",'C3'!AH40)</f>
        <v/>
      </c>
      <c r="L419" s="187" t="str">
        <f>IF(ISBLANK('C3'!AI40),"",'C3'!AI40)</f>
        <v/>
      </c>
      <c r="M419" s="78" t="str">
        <f t="shared" si="6"/>
        <v>OK</v>
      </c>
      <c r="N419" s="79"/>
    </row>
    <row r="420" spans="1:14" hidden="1">
      <c r="A420" s="80" t="s">
        <v>2588</v>
      </c>
      <c r="B420" s="185" t="s">
        <v>1495</v>
      </c>
      <c r="C420" s="186" t="s">
        <v>429</v>
      </c>
      <c r="D420" s="188" t="s">
        <v>1496</v>
      </c>
      <c r="E420" s="186" t="s">
        <v>482</v>
      </c>
      <c r="F420" s="186" t="s">
        <v>429</v>
      </c>
      <c r="G420" s="188" t="s">
        <v>1029</v>
      </c>
      <c r="H420" s="187" t="str">
        <f>IF(OR(AND('C3'!AH17="",'C3'!AI17=""),AND('C3'!AH29="",'C3'!AI29=""),AND('C3'!AI17="X",'C3'!AI29="X"),OR('C3'!AI17="M",'C3'!AI29="M")),"",SUM('C3'!AH17,'C3'!AH29))</f>
        <v/>
      </c>
      <c r="I420" s="187" t="str">
        <f>IF(AND(AND('C3'!AI17="X",'C3'!AI29="X"),SUM('C3'!AH17,'C3'!AH29)=0,ISNUMBER('C3'!AH41)),"",IF(OR('C3'!AI17="M",'C3'!AI29="M"),"M",IF(AND('C3'!AI17='C3'!AI29,OR('C3'!AI17="X",'C3'!AI17="W",'C3'!AI17="Z")),UPPER('C3'!AI17),"")))</f>
        <v/>
      </c>
      <c r="J420" s="81" t="s">
        <v>482</v>
      </c>
      <c r="K420" s="187" t="str">
        <f>IF(AND(ISBLANK('C3'!AH41),$L$420&lt;&gt;"Z"),"",'C3'!AH41)</f>
        <v/>
      </c>
      <c r="L420" s="187" t="str">
        <f>IF(ISBLANK('C3'!AI41),"",'C3'!AI41)</f>
        <v/>
      </c>
      <c r="M420" s="78" t="str">
        <f t="shared" si="6"/>
        <v>OK</v>
      </c>
      <c r="N420" s="79"/>
    </row>
    <row r="421" spans="1:14" hidden="1">
      <c r="A421" s="80" t="s">
        <v>2588</v>
      </c>
      <c r="B421" s="185" t="s">
        <v>1497</v>
      </c>
      <c r="C421" s="186" t="s">
        <v>429</v>
      </c>
      <c r="D421" s="188" t="s">
        <v>1498</v>
      </c>
      <c r="E421" s="186" t="s">
        <v>482</v>
      </c>
      <c r="F421" s="186" t="s">
        <v>429</v>
      </c>
      <c r="G421" s="188" t="s">
        <v>1030</v>
      </c>
      <c r="H421" s="187" t="str">
        <f>IF(OR(AND('C3'!AH18="",'C3'!AI18=""),AND('C3'!AH30="",'C3'!AI30=""),AND('C3'!AI18="X",'C3'!AI30="X"),OR('C3'!AI18="M",'C3'!AI30="M")),"",SUM('C3'!AH18,'C3'!AH30))</f>
        <v/>
      </c>
      <c r="I421" s="187" t="str">
        <f>IF(AND(AND('C3'!AI18="X",'C3'!AI30="X"),SUM('C3'!AH18,'C3'!AH30)=0,ISNUMBER('C3'!AH42)),"",IF(OR('C3'!AI18="M",'C3'!AI30="M"),"M",IF(AND('C3'!AI18='C3'!AI30,OR('C3'!AI18="X",'C3'!AI18="W",'C3'!AI18="Z")),UPPER('C3'!AI18),"")))</f>
        <v/>
      </c>
      <c r="J421" s="81" t="s">
        <v>482</v>
      </c>
      <c r="K421" s="187" t="str">
        <f>IF(AND(ISBLANK('C3'!AH42),$L$421&lt;&gt;"Z"),"",'C3'!AH42)</f>
        <v/>
      </c>
      <c r="L421" s="187" t="str">
        <f>IF(ISBLANK('C3'!AI42),"",'C3'!AI42)</f>
        <v/>
      </c>
      <c r="M421" s="78" t="str">
        <f t="shared" si="6"/>
        <v>OK</v>
      </c>
      <c r="N421" s="79"/>
    </row>
    <row r="422" spans="1:14" hidden="1">
      <c r="A422" s="80" t="s">
        <v>2588</v>
      </c>
      <c r="B422" s="185" t="s">
        <v>1499</v>
      </c>
      <c r="C422" s="186" t="s">
        <v>429</v>
      </c>
      <c r="D422" s="188" t="s">
        <v>1500</v>
      </c>
      <c r="E422" s="186" t="s">
        <v>482</v>
      </c>
      <c r="F422" s="186" t="s">
        <v>429</v>
      </c>
      <c r="G422" s="188" t="s">
        <v>1031</v>
      </c>
      <c r="H422" s="187" t="str">
        <f>IF(OR(AND('C3'!AH19="",'C3'!AI19=""),AND('C3'!AH31="",'C3'!AI31=""),AND('C3'!AI19="X",'C3'!AI31="X"),OR('C3'!AI19="M",'C3'!AI31="M")),"",SUM('C3'!AH19,'C3'!AH31))</f>
        <v/>
      </c>
      <c r="I422" s="187" t="str">
        <f>IF(AND(AND('C3'!AI19="X",'C3'!AI31="X"),SUM('C3'!AH19,'C3'!AH31)=0,ISNUMBER('C3'!AH43)),"",IF(OR('C3'!AI19="M",'C3'!AI31="M"),"M",IF(AND('C3'!AI19='C3'!AI31,OR('C3'!AI19="X",'C3'!AI19="W",'C3'!AI19="Z")),UPPER('C3'!AI19),"")))</f>
        <v/>
      </c>
      <c r="J422" s="81" t="s">
        <v>482</v>
      </c>
      <c r="K422" s="187" t="str">
        <f>IF(AND(ISBLANK('C3'!AH43),$L$422&lt;&gt;"Z"),"",'C3'!AH43)</f>
        <v/>
      </c>
      <c r="L422" s="187" t="str">
        <f>IF(ISBLANK('C3'!AI43),"",'C3'!AI43)</f>
        <v/>
      </c>
      <c r="M422" s="78" t="str">
        <f t="shared" si="6"/>
        <v>OK</v>
      </c>
      <c r="N422" s="79"/>
    </row>
    <row r="423" spans="1:14" hidden="1">
      <c r="A423" s="80" t="s">
        <v>2588</v>
      </c>
      <c r="B423" s="185" t="s">
        <v>1501</v>
      </c>
      <c r="C423" s="186" t="s">
        <v>429</v>
      </c>
      <c r="D423" s="188" t="s">
        <v>1502</v>
      </c>
      <c r="E423" s="186" t="s">
        <v>482</v>
      </c>
      <c r="F423" s="186" t="s">
        <v>429</v>
      </c>
      <c r="G423" s="188" t="s">
        <v>1032</v>
      </c>
      <c r="H423" s="187" t="str">
        <f>IF(OR(AND('C3'!AH20="",'C3'!AI20=""),AND('C3'!AH32="",'C3'!AI32=""),AND('C3'!AI20="X",'C3'!AI32="X"),OR('C3'!AI20="M",'C3'!AI32="M")),"",SUM('C3'!AH20,'C3'!AH32))</f>
        <v/>
      </c>
      <c r="I423" s="187" t="str">
        <f>IF(AND(AND('C3'!AI20="X",'C3'!AI32="X"),SUM('C3'!AH20,'C3'!AH32)=0,ISNUMBER('C3'!AH44)),"",IF(OR('C3'!AI20="M",'C3'!AI32="M"),"M",IF(AND('C3'!AI20='C3'!AI32,OR('C3'!AI20="X",'C3'!AI20="W",'C3'!AI20="Z")),UPPER('C3'!AI20),"")))</f>
        <v/>
      </c>
      <c r="J423" s="81" t="s">
        <v>482</v>
      </c>
      <c r="K423" s="187" t="str">
        <f>IF(AND(ISBLANK('C3'!AH44),$L$423&lt;&gt;"Z"),"",'C3'!AH44)</f>
        <v/>
      </c>
      <c r="L423" s="187" t="str">
        <f>IF(ISBLANK('C3'!AI44),"",'C3'!AI44)</f>
        <v/>
      </c>
      <c r="M423" s="78" t="str">
        <f t="shared" si="6"/>
        <v>OK</v>
      </c>
      <c r="N423" s="79"/>
    </row>
    <row r="424" spans="1:14" hidden="1">
      <c r="A424" s="80" t="s">
        <v>2588</v>
      </c>
      <c r="B424" s="185" t="s">
        <v>1503</v>
      </c>
      <c r="C424" s="186" t="s">
        <v>429</v>
      </c>
      <c r="D424" s="188" t="s">
        <v>1504</v>
      </c>
      <c r="E424" s="186" t="s">
        <v>482</v>
      </c>
      <c r="F424" s="186" t="s">
        <v>429</v>
      </c>
      <c r="G424" s="188" t="s">
        <v>1033</v>
      </c>
      <c r="H424" s="187" t="str">
        <f>IF(OR(AND('C3'!AH21="",'C3'!AI21=""),AND('C3'!AH33="",'C3'!AI33=""),AND('C3'!AI21="X",'C3'!AI33="X"),OR('C3'!AI21="M",'C3'!AI33="M")),"",SUM('C3'!AH21,'C3'!AH33))</f>
        <v/>
      </c>
      <c r="I424" s="187" t="str">
        <f>IF(AND(AND('C3'!AI21="X",'C3'!AI33="X"),SUM('C3'!AH21,'C3'!AH33)=0,ISNUMBER('C3'!AH45)),"",IF(OR('C3'!AI21="M",'C3'!AI33="M"),"M",IF(AND('C3'!AI21='C3'!AI33,OR('C3'!AI21="X",'C3'!AI21="W",'C3'!AI21="Z")),UPPER('C3'!AI21),"")))</f>
        <v/>
      </c>
      <c r="J424" s="81" t="s">
        <v>482</v>
      </c>
      <c r="K424" s="187" t="str">
        <f>IF(AND(ISBLANK('C3'!AH45),$L$424&lt;&gt;"Z"),"",'C3'!AH45)</f>
        <v/>
      </c>
      <c r="L424" s="187" t="str">
        <f>IF(ISBLANK('C3'!AI45),"",'C3'!AI45)</f>
        <v/>
      </c>
      <c r="M424" s="78" t="str">
        <f t="shared" si="6"/>
        <v>OK</v>
      </c>
      <c r="N424" s="79"/>
    </row>
    <row r="425" spans="1:14" hidden="1">
      <c r="A425" s="80" t="s">
        <v>2588</v>
      </c>
      <c r="B425" s="185" t="s">
        <v>1505</v>
      </c>
      <c r="C425" s="186" t="s">
        <v>429</v>
      </c>
      <c r="D425" s="188" t="s">
        <v>1506</v>
      </c>
      <c r="E425" s="186" t="s">
        <v>482</v>
      </c>
      <c r="F425" s="186" t="s">
        <v>429</v>
      </c>
      <c r="G425" s="188" t="s">
        <v>1034</v>
      </c>
      <c r="H425" s="187" t="str">
        <f>IF(OR(AND('C3'!AH22="",'C3'!AI22=""),AND('C3'!AH34="",'C3'!AI34=""),AND('C3'!AI22="X",'C3'!AI34="X"),OR('C3'!AI22="M",'C3'!AI34="M")),"",SUM('C3'!AH22,'C3'!AH34))</f>
        <v/>
      </c>
      <c r="I425" s="187" t="str">
        <f>IF(AND(AND('C3'!AI22="X",'C3'!AI34="X"),SUM('C3'!AH22,'C3'!AH34)=0,ISNUMBER('C3'!AH46)),"",IF(OR('C3'!AI22="M",'C3'!AI34="M"),"M",IF(AND('C3'!AI22='C3'!AI34,OR('C3'!AI22="X",'C3'!AI22="W",'C3'!AI22="Z")),UPPER('C3'!AI22),"")))</f>
        <v/>
      </c>
      <c r="J425" s="81" t="s">
        <v>482</v>
      </c>
      <c r="K425" s="187" t="str">
        <f>IF(AND(ISBLANK('C3'!AH46),$L$425&lt;&gt;"Z"),"",'C3'!AH46)</f>
        <v/>
      </c>
      <c r="L425" s="187" t="str">
        <f>IF(ISBLANK('C3'!AI46),"",'C3'!AI46)</f>
        <v/>
      </c>
      <c r="M425" s="78" t="str">
        <f t="shared" si="6"/>
        <v>OK</v>
      </c>
      <c r="N425" s="79"/>
    </row>
    <row r="426" spans="1:14" hidden="1">
      <c r="A426" s="80" t="s">
        <v>2588</v>
      </c>
      <c r="B426" s="185" t="s">
        <v>1507</v>
      </c>
      <c r="C426" s="186" t="s">
        <v>429</v>
      </c>
      <c r="D426" s="188" t="s">
        <v>1508</v>
      </c>
      <c r="E426" s="186" t="s">
        <v>482</v>
      </c>
      <c r="F426" s="186" t="s">
        <v>429</v>
      </c>
      <c r="G426" s="188" t="s">
        <v>1035</v>
      </c>
      <c r="H426" s="187" t="str">
        <f>IF(OR(AND('C3'!AH23="",'C3'!AI23=""),AND('C3'!AH35="",'C3'!AI35=""),AND('C3'!AI23="X",'C3'!AI35="X"),OR('C3'!AI23="M",'C3'!AI35="M")),"",SUM('C3'!AH23,'C3'!AH35))</f>
        <v/>
      </c>
      <c r="I426" s="187" t="str">
        <f>IF(AND(AND('C3'!AI23="X",'C3'!AI35="X"),SUM('C3'!AH23,'C3'!AH35)=0,ISNUMBER('C3'!AH47)),"",IF(OR('C3'!AI23="M",'C3'!AI35="M"),"M",IF(AND('C3'!AI23='C3'!AI35,OR('C3'!AI23="X",'C3'!AI23="W",'C3'!AI23="Z")),UPPER('C3'!AI23),"")))</f>
        <v/>
      </c>
      <c r="J426" s="81" t="s">
        <v>482</v>
      </c>
      <c r="K426" s="187" t="str">
        <f>IF(AND(ISBLANK('C3'!AH47),$L$426&lt;&gt;"Z"),"",'C3'!AH47)</f>
        <v/>
      </c>
      <c r="L426" s="187" t="str">
        <f>IF(ISBLANK('C3'!AI47),"",'C3'!AI47)</f>
        <v/>
      </c>
      <c r="M426" s="78" t="str">
        <f t="shared" si="6"/>
        <v>OK</v>
      </c>
      <c r="N426" s="79"/>
    </row>
    <row r="427" spans="1:14" hidden="1">
      <c r="A427" s="80" t="s">
        <v>2588</v>
      </c>
      <c r="B427" s="185" t="s">
        <v>1509</v>
      </c>
      <c r="C427" s="186" t="s">
        <v>429</v>
      </c>
      <c r="D427" s="188" t="s">
        <v>1510</v>
      </c>
      <c r="E427" s="186" t="s">
        <v>482</v>
      </c>
      <c r="F427" s="186" t="s">
        <v>429</v>
      </c>
      <c r="G427" s="188" t="s">
        <v>1036</v>
      </c>
      <c r="H427" s="187" t="str">
        <f>IF(OR(AND('C3'!AH24="",'C3'!AI24=""),AND('C3'!AH36="",'C3'!AI36=""),AND('C3'!AI24="X",'C3'!AI36="X"),OR('C3'!AI24="M",'C3'!AI36="M")),"",SUM('C3'!AH24,'C3'!AH36))</f>
        <v/>
      </c>
      <c r="I427" s="187" t="str">
        <f>IF(AND(AND('C3'!AI24="X",'C3'!AI36="X"),SUM('C3'!AH24,'C3'!AH36)=0,ISNUMBER('C3'!AH48)),"",IF(OR('C3'!AI24="M",'C3'!AI36="M"),"M",IF(AND('C3'!AI24='C3'!AI36,OR('C3'!AI24="X",'C3'!AI24="W",'C3'!AI24="Z")),UPPER('C3'!AI24),"")))</f>
        <v/>
      </c>
      <c r="J427" s="81" t="s">
        <v>482</v>
      </c>
      <c r="K427" s="187" t="str">
        <f>IF(AND(ISBLANK('C3'!AH48),$L$427&lt;&gt;"Z"),"",'C3'!AH48)</f>
        <v/>
      </c>
      <c r="L427" s="187" t="str">
        <f>IF(ISBLANK('C3'!AI48),"",'C3'!AI48)</f>
        <v/>
      </c>
      <c r="M427" s="78" t="str">
        <f t="shared" si="6"/>
        <v>OK</v>
      </c>
      <c r="N427" s="79"/>
    </row>
    <row r="428" spans="1:14" hidden="1">
      <c r="A428" s="80" t="s">
        <v>2588</v>
      </c>
      <c r="B428" s="185" t="s">
        <v>1511</v>
      </c>
      <c r="C428" s="186" t="s">
        <v>429</v>
      </c>
      <c r="D428" s="188" t="s">
        <v>1512</v>
      </c>
      <c r="E428" s="186" t="s">
        <v>482</v>
      </c>
      <c r="F428" s="186" t="s">
        <v>429</v>
      </c>
      <c r="G428" s="188" t="s">
        <v>492</v>
      </c>
      <c r="H428" s="187" t="str">
        <f>IF(OR(AND('C3'!AH25="",'C3'!AI25=""),AND('C3'!AH37="",'C3'!AI37=""),AND('C3'!AI25="X",'C3'!AI37="X"),OR('C3'!AI25="M",'C3'!AI37="M")),"",SUM('C3'!AH25,'C3'!AH37))</f>
        <v/>
      </c>
      <c r="I428" s="187" t="str">
        <f>IF(AND(AND('C3'!AI25="X",'C3'!AI37="X"),SUM('C3'!AH25,'C3'!AH37)=0,ISNUMBER('C3'!AH49)),"",IF(OR('C3'!AI25="M",'C3'!AI37="M"),"M",IF(AND('C3'!AI25='C3'!AI37,OR('C3'!AI25="X",'C3'!AI25="W",'C3'!AI25="Z")),UPPER('C3'!AI25),"")))</f>
        <v/>
      </c>
      <c r="J428" s="81" t="s">
        <v>482</v>
      </c>
      <c r="K428" s="187" t="str">
        <f>IF(AND(ISBLANK('C3'!AH49),$L$428&lt;&gt;"Z"),"",'C3'!AH49)</f>
        <v/>
      </c>
      <c r="L428" s="187" t="str">
        <f>IF(ISBLANK('C3'!AI49),"",'C3'!AI49)</f>
        <v/>
      </c>
      <c r="M428" s="78" t="str">
        <f t="shared" si="6"/>
        <v>OK</v>
      </c>
      <c r="N428" s="79"/>
    </row>
    <row r="429" spans="1:14" hidden="1">
      <c r="A429" s="80" t="s">
        <v>2588</v>
      </c>
      <c r="B429" s="185" t="s">
        <v>1513</v>
      </c>
      <c r="C429" s="186" t="s">
        <v>175</v>
      </c>
      <c r="D429" s="188" t="s">
        <v>1298</v>
      </c>
      <c r="E429" s="186" t="s">
        <v>482</v>
      </c>
      <c r="F429" s="186" t="s">
        <v>175</v>
      </c>
      <c r="G429" s="188" t="s">
        <v>559</v>
      </c>
      <c r="H429" s="187" t="str">
        <f>IF(OR(AND('C4'!V14="",'C4'!W14=""),AND('C4'!V15="",'C4'!W15=""),AND('C4'!W14="X",'C4'!W15="X"),OR('C4'!W14="M",'C4'!W15="M")),"",SUM('C4'!V14,'C4'!V15))</f>
        <v/>
      </c>
      <c r="I429" s="187" t="str">
        <f>IF(AND(AND('C4'!W14="X",'C4'!W15="X"),SUM('C4'!V14,'C4'!V15)=0,ISNUMBER('C4'!V16)),"",IF(OR('C4'!W14="M",'C4'!W15="M"),"M",IF(AND('C4'!W14='C4'!W15,OR('C4'!W14="X",'C4'!W14="W",'C4'!W14="Z")),UPPER('C4'!W14),"")))</f>
        <v/>
      </c>
      <c r="J429" s="81" t="s">
        <v>482</v>
      </c>
      <c r="K429" s="187" t="str">
        <f>IF(AND(ISBLANK('C4'!V16),$L$429&lt;&gt;"Z"),"",'C4'!V16)</f>
        <v/>
      </c>
      <c r="L429" s="187" t="str">
        <f>IF(ISBLANK('C4'!W16),"",'C4'!W16)</f>
        <v/>
      </c>
      <c r="M429" s="78" t="str">
        <f t="shared" si="6"/>
        <v>OK</v>
      </c>
      <c r="N429" s="79"/>
    </row>
    <row r="430" spans="1:14" hidden="1">
      <c r="A430" s="80" t="s">
        <v>2588</v>
      </c>
      <c r="B430" s="185" t="s">
        <v>1514</v>
      </c>
      <c r="C430" s="186" t="s">
        <v>175</v>
      </c>
      <c r="D430" s="188" t="s">
        <v>1308</v>
      </c>
      <c r="E430" s="186" t="s">
        <v>482</v>
      </c>
      <c r="F430" s="186" t="s">
        <v>175</v>
      </c>
      <c r="G430" s="188" t="s">
        <v>176</v>
      </c>
      <c r="H430" s="187" t="str">
        <f>IF(OR(AND('C4'!Y14="",'C4'!Z14=""),AND('C4'!Y15="",'C4'!Z15=""),AND('C4'!Z14="X",'C4'!Z15="X"),OR('C4'!Z14="M",'C4'!Z15="M")),"",SUM('C4'!Y14,'C4'!Y15))</f>
        <v/>
      </c>
      <c r="I430" s="187" t="str">
        <f>IF(AND(AND('C4'!Z14="X",'C4'!Z15="X"),SUM('C4'!Y14,'C4'!Y15)=0,ISNUMBER('C4'!Y16)),"",IF(OR('C4'!Z14="M",'C4'!Z15="M"),"M",IF(AND('C4'!Z14='C4'!Z15,OR('C4'!Z14="X",'C4'!Z14="W",'C4'!Z14="Z")),UPPER('C4'!Z14),"")))</f>
        <v/>
      </c>
      <c r="J430" s="81" t="s">
        <v>482</v>
      </c>
      <c r="K430" s="187" t="str">
        <f>IF(AND(ISBLANK('C4'!Y16),$L$430&lt;&gt;"Z"),"",'C4'!Y16)</f>
        <v/>
      </c>
      <c r="L430" s="187" t="str">
        <f>IF(ISBLANK('C4'!Z16),"",'C4'!Z16)</f>
        <v/>
      </c>
      <c r="M430" s="78" t="str">
        <f t="shared" si="6"/>
        <v>OK</v>
      </c>
      <c r="N430" s="79"/>
    </row>
    <row r="431" spans="1:14" hidden="1">
      <c r="A431" s="80" t="s">
        <v>2588</v>
      </c>
      <c r="B431" s="185" t="s">
        <v>1515</v>
      </c>
      <c r="C431" s="186" t="s">
        <v>175</v>
      </c>
      <c r="D431" s="188" t="s">
        <v>1318</v>
      </c>
      <c r="E431" s="186" t="s">
        <v>482</v>
      </c>
      <c r="F431" s="186" t="s">
        <v>175</v>
      </c>
      <c r="G431" s="188" t="s">
        <v>521</v>
      </c>
      <c r="H431" s="187" t="str">
        <f>IF(OR(AND('C4'!AB14="",'C4'!AC14=""),AND('C4'!AB15="",'C4'!AC15=""),AND('C4'!AC14="X",'C4'!AC15="X"),OR('C4'!AC14="M",'C4'!AC15="M")),"",SUM('C4'!AB14,'C4'!AB15))</f>
        <v/>
      </c>
      <c r="I431" s="187" t="str">
        <f>IF(AND(AND('C4'!AC14="X",'C4'!AC15="X"),SUM('C4'!AB14,'C4'!AB15)=0,ISNUMBER('C4'!AB16)),"",IF(OR('C4'!AC14="M",'C4'!AC15="M"),"M",IF(AND('C4'!AC14='C4'!AC15,OR('C4'!AC14="X",'C4'!AC14="W",'C4'!AC14="Z")),UPPER('C4'!AC14),"")))</f>
        <v/>
      </c>
      <c r="J431" s="81" t="s">
        <v>482</v>
      </c>
      <c r="K431" s="187" t="str">
        <f>IF(AND(ISBLANK('C4'!AB16),$L$431&lt;&gt;"Z"),"",'C4'!AB16)</f>
        <v/>
      </c>
      <c r="L431" s="187" t="str">
        <f>IF(ISBLANK('C4'!AC16),"",'C4'!AC16)</f>
        <v/>
      </c>
      <c r="M431" s="78" t="str">
        <f t="shared" si="6"/>
        <v>OK</v>
      </c>
      <c r="N431" s="79"/>
    </row>
    <row r="432" spans="1:14" hidden="1">
      <c r="A432" s="80" t="s">
        <v>2588</v>
      </c>
      <c r="B432" s="185" t="s">
        <v>1516</v>
      </c>
      <c r="C432" s="186" t="s">
        <v>175</v>
      </c>
      <c r="D432" s="188" t="s">
        <v>1328</v>
      </c>
      <c r="E432" s="186" t="s">
        <v>482</v>
      </c>
      <c r="F432" s="186" t="s">
        <v>175</v>
      </c>
      <c r="G432" s="188" t="s">
        <v>534</v>
      </c>
      <c r="H432" s="187" t="str">
        <f>IF(OR(AND('C4'!AE14="",'C4'!AF14=""),AND('C4'!AE15="",'C4'!AF15=""),AND('C4'!AF14="X",'C4'!AF15="X"),OR('C4'!AF14="M",'C4'!AF15="M")),"",SUM('C4'!AE14,'C4'!AE15))</f>
        <v/>
      </c>
      <c r="I432" s="187" t="str">
        <f>IF(AND(AND('C4'!AF14="X",'C4'!AF15="X"),SUM('C4'!AE14,'C4'!AE15)=0,ISNUMBER('C4'!AE16)),"",IF(OR('C4'!AF14="M",'C4'!AF15="M"),"M",IF(AND('C4'!AF14='C4'!AF15,OR('C4'!AF14="X",'C4'!AF14="W",'C4'!AF14="Z")),UPPER('C4'!AF14),"")))</f>
        <v/>
      </c>
      <c r="J432" s="81" t="s">
        <v>482</v>
      </c>
      <c r="K432" s="187" t="str">
        <f>IF(AND(ISBLANK('C4'!AE16),$L$432&lt;&gt;"Z"),"",'C4'!AE16)</f>
        <v/>
      </c>
      <c r="L432" s="187" t="str">
        <f>IF(ISBLANK('C4'!AF16),"",'C4'!AF16)</f>
        <v/>
      </c>
      <c r="M432" s="78" t="str">
        <f t="shared" si="6"/>
        <v>OK</v>
      </c>
      <c r="N432" s="79"/>
    </row>
    <row r="433" spans="1:14" hidden="1">
      <c r="A433" s="80" t="s">
        <v>2588</v>
      </c>
      <c r="B433" s="185" t="s">
        <v>1517</v>
      </c>
      <c r="C433" s="186" t="s">
        <v>175</v>
      </c>
      <c r="D433" s="188" t="s">
        <v>1338</v>
      </c>
      <c r="E433" s="186" t="s">
        <v>482</v>
      </c>
      <c r="F433" s="186" t="s">
        <v>175</v>
      </c>
      <c r="G433" s="188" t="s">
        <v>533</v>
      </c>
      <c r="H433" s="187" t="str">
        <f>IF(OR(AND('C4'!AH14="",'C4'!AI14=""),AND('C4'!AH15="",'C4'!AI15=""),AND('C4'!AI14="X",'C4'!AI15="X"),OR('C4'!AI14="M",'C4'!AI15="M")),"",SUM('C4'!AH14,'C4'!AH15))</f>
        <v/>
      </c>
      <c r="I433" s="187" t="str">
        <f>IF(AND(AND('C4'!AI14="X",'C4'!AI15="X"),SUM('C4'!AH14,'C4'!AH15)=0,ISNUMBER('C4'!AH16)),"",IF(OR('C4'!AI14="M",'C4'!AI15="M"),"M",IF(AND('C4'!AI14='C4'!AI15,OR('C4'!AI14="X",'C4'!AI14="W",'C4'!AI14="Z")),UPPER('C4'!AI14),"")))</f>
        <v/>
      </c>
      <c r="J433" s="81" t="s">
        <v>482</v>
      </c>
      <c r="K433" s="187" t="str">
        <f>IF(AND(ISBLANK('C4'!AH16),$L$433&lt;&gt;"Z"),"",'C4'!AH16)</f>
        <v/>
      </c>
      <c r="L433" s="187" t="str">
        <f>IF(ISBLANK('C4'!AI16),"",'C4'!AI16)</f>
        <v/>
      </c>
      <c r="M433" s="78" t="str">
        <f t="shared" si="6"/>
        <v>OK</v>
      </c>
      <c r="N433" s="79"/>
    </row>
    <row r="434" spans="1:14" hidden="1">
      <c r="A434" s="80" t="s">
        <v>2588</v>
      </c>
      <c r="B434" s="185" t="s">
        <v>1518</v>
      </c>
      <c r="C434" s="186" t="s">
        <v>175</v>
      </c>
      <c r="D434" s="188" t="s">
        <v>1348</v>
      </c>
      <c r="E434" s="186" t="s">
        <v>482</v>
      </c>
      <c r="F434" s="186" t="s">
        <v>175</v>
      </c>
      <c r="G434" s="188" t="s">
        <v>565</v>
      </c>
      <c r="H434" s="187" t="str">
        <f>IF(OR(AND('C4'!AK14="",'C4'!AL14=""),AND('C4'!AK15="",'C4'!AL15=""),AND('C4'!AL14="X",'C4'!AL15="X"),OR('C4'!AL14="M",'C4'!AL15="M")),"",SUM('C4'!AK14,'C4'!AK15))</f>
        <v/>
      </c>
      <c r="I434" s="187" t="str">
        <f>IF(AND(AND('C4'!AL14="X",'C4'!AL15="X"),SUM('C4'!AK14,'C4'!AK15)=0,ISNUMBER('C4'!AK16)),"",IF(OR('C4'!AL14="M",'C4'!AL15="M"),"M",IF(AND('C4'!AL14='C4'!AL15,OR('C4'!AL14="X",'C4'!AL14="W",'C4'!AL14="Z")),UPPER('C4'!AL14),"")))</f>
        <v/>
      </c>
      <c r="J434" s="81" t="s">
        <v>482</v>
      </c>
      <c r="K434" s="187" t="str">
        <f>IF(AND(ISBLANK('C4'!AK16),$L$434&lt;&gt;"Z"),"",'C4'!AK16)</f>
        <v/>
      </c>
      <c r="L434" s="187" t="str">
        <f>IF(ISBLANK('C4'!AL16),"",'C4'!AL16)</f>
        <v/>
      </c>
      <c r="M434" s="78" t="str">
        <f t="shared" si="6"/>
        <v>OK</v>
      </c>
      <c r="N434" s="79"/>
    </row>
    <row r="435" spans="1:14" hidden="1">
      <c r="A435" s="80" t="s">
        <v>2588</v>
      </c>
      <c r="B435" s="185" t="s">
        <v>1519</v>
      </c>
      <c r="C435" s="186" t="s">
        <v>175</v>
      </c>
      <c r="D435" s="188" t="s">
        <v>1360</v>
      </c>
      <c r="E435" s="186" t="s">
        <v>482</v>
      </c>
      <c r="F435" s="186" t="s">
        <v>175</v>
      </c>
      <c r="G435" s="188" t="s">
        <v>571</v>
      </c>
      <c r="H435" s="187" t="str">
        <f>IF(OR(AND('C4'!AN14="",'C4'!AO14=""),AND('C4'!AN15="",'C4'!AO15=""),AND('C4'!AO14="X",'C4'!AO15="X"),OR('C4'!AO14="M",'C4'!AO15="M")),"",SUM('C4'!AN14,'C4'!AN15))</f>
        <v/>
      </c>
      <c r="I435" s="187" t="str">
        <f>IF(AND(AND('C4'!AO14="X",'C4'!AO15="X"),SUM('C4'!AN14,'C4'!AN15)=0,ISNUMBER('C4'!AN16)),"",IF(OR('C4'!AO14="M",'C4'!AO15="M"),"M",IF(AND('C4'!AO14='C4'!AO15,OR('C4'!AO14="X",'C4'!AO14="W",'C4'!AO14="Z")),UPPER('C4'!AO14),"")))</f>
        <v/>
      </c>
      <c r="J435" s="81" t="s">
        <v>482</v>
      </c>
      <c r="K435" s="187" t="str">
        <f>IF(AND(ISBLANK('C4'!AN16),$L$435&lt;&gt;"Z"),"",'C4'!AN16)</f>
        <v/>
      </c>
      <c r="L435" s="187" t="str">
        <f>IF(ISBLANK('C4'!AO16),"",'C4'!AO16)</f>
        <v/>
      </c>
      <c r="M435" s="78" t="str">
        <f t="shared" si="6"/>
        <v>OK</v>
      </c>
      <c r="N435" s="79"/>
    </row>
    <row r="436" spans="1:14" hidden="1">
      <c r="A436" s="80" t="s">
        <v>2588</v>
      </c>
      <c r="B436" s="185" t="s">
        <v>1520</v>
      </c>
      <c r="C436" s="186" t="s">
        <v>205</v>
      </c>
      <c r="D436" s="188" t="s">
        <v>1521</v>
      </c>
      <c r="E436" s="186" t="s">
        <v>482</v>
      </c>
      <c r="F436" s="186" t="s">
        <v>205</v>
      </c>
      <c r="G436" s="188" t="s">
        <v>513</v>
      </c>
      <c r="H436" s="187">
        <f>IF(OR(SUMPRODUCT(--('C5'!V14:'C5'!V41=""),--('C5'!W14:'C5'!W41=""))&gt;0,COUNTIF('C5'!W14:'C5'!W41,"M")&gt;0,COUNTIF('C5'!W14:'C5'!W41,"X")=28),"",SUM('C5'!V14:'C5'!V41))</f>
        <v>50406</v>
      </c>
      <c r="I436" s="187" t="str">
        <f>IF(AND(COUNTIF('C5'!W14:'C5'!W41,"X")=28,SUM('C5'!V14:'C5'!V41)=0,ISNUMBER('C5'!V42)),"",IF(COUNTIF('C5'!W14:'C5'!W41,"M")&gt;0,"M",IF(AND(COUNTIF('C5'!W14:'C5'!W41,'C5'!W14)=28,OR('C5'!W14="X",'C5'!W14="W",'C5'!W14="Z")),UPPER('C5'!W14),"")))</f>
        <v/>
      </c>
      <c r="J436" s="81" t="s">
        <v>482</v>
      </c>
      <c r="K436" s="187">
        <f>IF(AND(ISBLANK('C5'!V42),$L$436&lt;&gt;"Z"),"",'C5'!V42)</f>
        <v>50406</v>
      </c>
      <c r="L436" s="187" t="str">
        <f>IF(ISBLANK('C5'!W42),"",'C5'!W42)</f>
        <v/>
      </c>
      <c r="M436" s="78" t="str">
        <f t="shared" si="6"/>
        <v>OK</v>
      </c>
      <c r="N436" s="79"/>
    </row>
    <row r="437" spans="1:14" hidden="1">
      <c r="A437" s="80" t="s">
        <v>2588</v>
      </c>
      <c r="B437" s="185" t="s">
        <v>1522</v>
      </c>
      <c r="C437" s="186" t="s">
        <v>205</v>
      </c>
      <c r="D437" s="188" t="s">
        <v>1523</v>
      </c>
      <c r="E437" s="186" t="s">
        <v>482</v>
      </c>
      <c r="F437" s="186" t="s">
        <v>205</v>
      </c>
      <c r="G437" s="188" t="s">
        <v>503</v>
      </c>
      <c r="H437" s="187">
        <f>IF(OR(SUMPRODUCT(--('C5'!V44:'C5'!V71=""),--('C5'!W44:'C5'!W71=""))&gt;0,COUNTIF('C5'!W44:'C5'!W71,"M")&gt;0,COUNTIF('C5'!W44:'C5'!W71,"X")=28),"",SUM('C5'!V44:'C5'!V71))</f>
        <v>61397</v>
      </c>
      <c r="I437" s="187" t="str">
        <f>IF(AND(COUNTIF('C5'!W44:'C5'!W71,"X")=28,SUM('C5'!V44:'C5'!V71)=0,ISNUMBER('C5'!V72)),"",IF(COUNTIF('C5'!W44:'C5'!W71,"M")&gt;0,"M",IF(AND(COUNTIF('C5'!W44:'C5'!W71,'C5'!W44)=28,OR('C5'!W44="X",'C5'!W44="W",'C5'!W44="Z")),UPPER('C5'!W44),"")))</f>
        <v/>
      </c>
      <c r="J437" s="81" t="s">
        <v>482</v>
      </c>
      <c r="K437" s="187">
        <f>IF(AND(ISBLANK('C5'!V72),$L$437&lt;&gt;"Z"),"",'C5'!V72)</f>
        <v>61397</v>
      </c>
      <c r="L437" s="187" t="str">
        <f>IF(ISBLANK('C5'!W72),"",'C5'!W72)</f>
        <v/>
      </c>
      <c r="M437" s="78" t="str">
        <f t="shared" si="6"/>
        <v>OK</v>
      </c>
      <c r="N437" s="79"/>
    </row>
    <row r="438" spans="1:14" hidden="1">
      <c r="A438" s="80" t="s">
        <v>2588</v>
      </c>
      <c r="B438" s="185" t="s">
        <v>1524</v>
      </c>
      <c r="C438" s="186" t="s">
        <v>205</v>
      </c>
      <c r="D438" s="188" t="s">
        <v>1525</v>
      </c>
      <c r="E438" s="186" t="s">
        <v>482</v>
      </c>
      <c r="F438" s="186" t="s">
        <v>205</v>
      </c>
      <c r="G438" s="188" t="s">
        <v>714</v>
      </c>
      <c r="H438" s="187">
        <f>IF(OR(AND('C5'!V14="",'C5'!W14=""),AND('C5'!V44="",'C5'!W44=""),AND('C5'!W14="X",'C5'!W44="X"),OR('C5'!W14="M",'C5'!W44="M")),"",SUM('C5'!V14,'C5'!V44))</f>
        <v>0</v>
      </c>
      <c r="I438" s="187" t="str">
        <f>IF(AND(AND('C5'!W14="X",'C5'!W44="X"),SUM('C5'!V14,'C5'!V44)=0,ISNUMBER('C5'!V74)),"",IF(OR('C5'!W14="M",'C5'!W44="M"),"M",IF(AND('C5'!W14='C5'!W44,OR('C5'!W14="X",'C5'!W14="W",'C5'!W14="Z")),UPPER('C5'!W14),"")))</f>
        <v/>
      </c>
      <c r="J438" s="81" t="s">
        <v>482</v>
      </c>
      <c r="K438" s="187">
        <f>IF(AND(ISBLANK('C5'!V74),$L$438&lt;&gt;"Z"),"",'C5'!V74)</f>
        <v>0</v>
      </c>
      <c r="L438" s="187" t="str">
        <f>IF(ISBLANK('C5'!W74),"",'C5'!W74)</f>
        <v/>
      </c>
      <c r="M438" s="78" t="str">
        <f t="shared" si="6"/>
        <v>OK</v>
      </c>
      <c r="N438" s="79"/>
    </row>
    <row r="439" spans="1:14" hidden="1">
      <c r="A439" s="80" t="s">
        <v>2588</v>
      </c>
      <c r="B439" s="185" t="s">
        <v>1526</v>
      </c>
      <c r="C439" s="186" t="s">
        <v>205</v>
      </c>
      <c r="D439" s="188" t="s">
        <v>1527</v>
      </c>
      <c r="E439" s="186" t="s">
        <v>482</v>
      </c>
      <c r="F439" s="186" t="s">
        <v>205</v>
      </c>
      <c r="G439" s="188" t="s">
        <v>717</v>
      </c>
      <c r="H439" s="187">
        <f>IF(OR(AND('C5'!V15="",'C5'!W15=""),AND('C5'!V45="",'C5'!W45=""),AND('C5'!W15="X",'C5'!W45="X"),OR('C5'!W15="M",'C5'!W45="M")),"",SUM('C5'!V15,'C5'!V45))</f>
        <v>0</v>
      </c>
      <c r="I439" s="187" t="str">
        <f>IF(AND(AND('C5'!W15="X",'C5'!W45="X"),SUM('C5'!V15,'C5'!V45)=0,ISNUMBER('C5'!V75)),"",IF(OR('C5'!W15="M",'C5'!W45="M"),"M",IF(AND('C5'!W15='C5'!W45,OR('C5'!W15="X",'C5'!W15="W",'C5'!W15="Z")),UPPER('C5'!W15),"")))</f>
        <v/>
      </c>
      <c r="J439" s="81" t="s">
        <v>482</v>
      </c>
      <c r="K439" s="187">
        <f>IF(AND(ISBLANK('C5'!V75),$L$439&lt;&gt;"Z"),"",'C5'!V75)</f>
        <v>0</v>
      </c>
      <c r="L439" s="187" t="str">
        <f>IF(ISBLANK('C5'!W75),"",'C5'!W75)</f>
        <v/>
      </c>
      <c r="M439" s="78" t="str">
        <f t="shared" si="6"/>
        <v>OK</v>
      </c>
      <c r="N439" s="79"/>
    </row>
    <row r="440" spans="1:14" hidden="1">
      <c r="A440" s="80" t="s">
        <v>2588</v>
      </c>
      <c r="B440" s="185" t="s">
        <v>1528</v>
      </c>
      <c r="C440" s="186" t="s">
        <v>205</v>
      </c>
      <c r="D440" s="188" t="s">
        <v>1529</v>
      </c>
      <c r="E440" s="186" t="s">
        <v>482</v>
      </c>
      <c r="F440" s="186" t="s">
        <v>205</v>
      </c>
      <c r="G440" s="188" t="s">
        <v>720</v>
      </c>
      <c r="H440" s="187">
        <f>IF(OR(AND('C5'!V16="",'C5'!W16=""),AND('C5'!V46="",'C5'!W46=""),AND('C5'!W16="X",'C5'!W46="X"),OR('C5'!W16="M",'C5'!W46="M")),"",SUM('C5'!V16,'C5'!V46))</f>
        <v>26</v>
      </c>
      <c r="I440" s="187" t="str">
        <f>IF(AND(AND('C5'!W16="X",'C5'!W46="X"),SUM('C5'!V16,'C5'!V46)=0,ISNUMBER('C5'!V76)),"",IF(OR('C5'!W16="M",'C5'!W46="M"),"M",IF(AND('C5'!W16='C5'!W46,OR('C5'!W16="X",'C5'!W16="W",'C5'!W16="Z")),UPPER('C5'!W16),"")))</f>
        <v/>
      </c>
      <c r="J440" s="81" t="s">
        <v>482</v>
      </c>
      <c r="K440" s="187">
        <f>IF(AND(ISBLANK('C5'!V76),$L$440&lt;&gt;"Z"),"",'C5'!V76)</f>
        <v>26</v>
      </c>
      <c r="L440" s="187" t="str">
        <f>IF(ISBLANK('C5'!W76),"",'C5'!W76)</f>
        <v/>
      </c>
      <c r="M440" s="78" t="str">
        <f t="shared" si="6"/>
        <v>OK</v>
      </c>
      <c r="N440" s="79"/>
    </row>
    <row r="441" spans="1:14" hidden="1">
      <c r="A441" s="80" t="s">
        <v>2588</v>
      </c>
      <c r="B441" s="185" t="s">
        <v>1530</v>
      </c>
      <c r="C441" s="186" t="s">
        <v>205</v>
      </c>
      <c r="D441" s="188" t="s">
        <v>1531</v>
      </c>
      <c r="E441" s="186" t="s">
        <v>482</v>
      </c>
      <c r="F441" s="186" t="s">
        <v>205</v>
      </c>
      <c r="G441" s="188" t="s">
        <v>723</v>
      </c>
      <c r="H441" s="187">
        <f>IF(OR(AND('C5'!V17="",'C5'!W17=""),AND('C5'!V47="",'C5'!W47=""),AND('C5'!W17="X",'C5'!W47="X"),OR('C5'!W17="M",'C5'!W47="M")),"",SUM('C5'!V17,'C5'!V47))</f>
        <v>1030</v>
      </c>
      <c r="I441" s="187" t="str">
        <f>IF(AND(AND('C5'!W17="X",'C5'!W47="X"),SUM('C5'!V17,'C5'!V47)=0,ISNUMBER('C5'!V77)),"",IF(OR('C5'!W17="M",'C5'!W47="M"),"M",IF(AND('C5'!W17='C5'!W47,OR('C5'!W17="X",'C5'!W17="W",'C5'!W17="Z")),UPPER('C5'!W17),"")))</f>
        <v/>
      </c>
      <c r="J441" s="81" t="s">
        <v>482</v>
      </c>
      <c r="K441" s="187">
        <f>IF(AND(ISBLANK('C5'!V77),$L$441&lt;&gt;"Z"),"",'C5'!V77)</f>
        <v>1030</v>
      </c>
      <c r="L441" s="187" t="str">
        <f>IF(ISBLANK('C5'!W77),"",'C5'!W77)</f>
        <v/>
      </c>
      <c r="M441" s="78" t="str">
        <f t="shared" ref="M441:M545" si="7">IF(AND(ISNUMBER(H441),ISNUMBER(K441)),IF(OR(ROUND(H441,0)&lt;&gt;ROUND(K441,0),I441&lt;&gt;L441),"Check","OK"),IF(OR(AND(H441&lt;&gt;K441,I441&lt;&gt;"Z",L441&lt;&gt;"Z"),I441&lt;&gt;L441),"Check","OK"))</f>
        <v>OK</v>
      </c>
      <c r="N441" s="79"/>
    </row>
    <row r="442" spans="1:14" hidden="1">
      <c r="A442" s="80" t="s">
        <v>2588</v>
      </c>
      <c r="B442" s="185" t="s">
        <v>1532</v>
      </c>
      <c r="C442" s="186" t="s">
        <v>205</v>
      </c>
      <c r="D442" s="188" t="s">
        <v>1533</v>
      </c>
      <c r="E442" s="186" t="s">
        <v>482</v>
      </c>
      <c r="F442" s="186" t="s">
        <v>205</v>
      </c>
      <c r="G442" s="188" t="s">
        <v>726</v>
      </c>
      <c r="H442" s="187">
        <f>IF(OR(AND('C5'!V18="",'C5'!W18=""),AND('C5'!V48="",'C5'!W48=""),AND('C5'!W18="X",'C5'!W48="X"),OR('C5'!W18="M",'C5'!W48="M")),"",SUM('C5'!V18,'C5'!V48))</f>
        <v>7042</v>
      </c>
      <c r="I442" s="187" t="str">
        <f>IF(AND(AND('C5'!W18="X",'C5'!W48="X"),SUM('C5'!V18,'C5'!V48)=0,ISNUMBER('C5'!V78)),"",IF(OR('C5'!W18="M",'C5'!W48="M"),"M",IF(AND('C5'!W18='C5'!W48,OR('C5'!W18="X",'C5'!W18="W",'C5'!W18="Z")),UPPER('C5'!W18),"")))</f>
        <v/>
      </c>
      <c r="J442" s="81" t="s">
        <v>482</v>
      </c>
      <c r="K442" s="187">
        <f>IF(AND(ISBLANK('C5'!V78),$L$442&lt;&gt;"Z"),"",'C5'!V78)</f>
        <v>7042</v>
      </c>
      <c r="L442" s="187" t="str">
        <f>IF(ISBLANK('C5'!W78),"",'C5'!W78)</f>
        <v/>
      </c>
      <c r="M442" s="78" t="str">
        <f t="shared" si="7"/>
        <v>OK</v>
      </c>
      <c r="N442" s="79"/>
    </row>
    <row r="443" spans="1:14" hidden="1">
      <c r="A443" s="80" t="s">
        <v>2588</v>
      </c>
      <c r="B443" s="185" t="s">
        <v>1534</v>
      </c>
      <c r="C443" s="186" t="s">
        <v>205</v>
      </c>
      <c r="D443" s="188" t="s">
        <v>1535</v>
      </c>
      <c r="E443" s="186" t="s">
        <v>482</v>
      </c>
      <c r="F443" s="186" t="s">
        <v>205</v>
      </c>
      <c r="G443" s="188" t="s">
        <v>729</v>
      </c>
      <c r="H443" s="187">
        <f>IF(OR(AND('C5'!V19="",'C5'!W19=""),AND('C5'!V49="",'C5'!W49=""),AND('C5'!W19="X",'C5'!W49="X"),OR('C5'!W19="M",'C5'!W49="M")),"",SUM('C5'!V19,'C5'!V49))</f>
        <v>10931</v>
      </c>
      <c r="I443" s="187" t="str">
        <f>IF(AND(AND('C5'!W19="X",'C5'!W49="X"),SUM('C5'!V19,'C5'!V49)=0,ISNUMBER('C5'!V79)),"",IF(OR('C5'!W19="M",'C5'!W49="M"),"M",IF(AND('C5'!W19='C5'!W49,OR('C5'!W19="X",'C5'!W19="W",'C5'!W19="Z")),UPPER('C5'!W19),"")))</f>
        <v/>
      </c>
      <c r="J443" s="81" t="s">
        <v>482</v>
      </c>
      <c r="K443" s="187">
        <f>IF(AND(ISBLANK('C5'!V79),$L$443&lt;&gt;"Z"),"",'C5'!V79)</f>
        <v>10931</v>
      </c>
      <c r="L443" s="187" t="str">
        <f>IF(ISBLANK('C5'!W79),"",'C5'!W79)</f>
        <v/>
      </c>
      <c r="M443" s="78" t="str">
        <f t="shared" si="7"/>
        <v>OK</v>
      </c>
      <c r="N443" s="79"/>
    </row>
    <row r="444" spans="1:14" hidden="1">
      <c r="A444" s="80" t="s">
        <v>2588</v>
      </c>
      <c r="B444" s="185" t="s">
        <v>1536</v>
      </c>
      <c r="C444" s="186" t="s">
        <v>205</v>
      </c>
      <c r="D444" s="188" t="s">
        <v>1537</v>
      </c>
      <c r="E444" s="186" t="s">
        <v>482</v>
      </c>
      <c r="F444" s="186" t="s">
        <v>205</v>
      </c>
      <c r="G444" s="188" t="s">
        <v>732</v>
      </c>
      <c r="H444" s="187">
        <f>IF(OR(AND('C5'!V20="",'C5'!W20=""),AND('C5'!V50="",'C5'!W50=""),AND('C5'!W20="X",'C5'!W50="X"),OR('C5'!W20="M",'C5'!W50="M")),"",SUM('C5'!V20,'C5'!V50))</f>
        <v>11661</v>
      </c>
      <c r="I444" s="187" t="str">
        <f>IF(AND(AND('C5'!W20="X",'C5'!W50="X"),SUM('C5'!V20,'C5'!V50)=0,ISNUMBER('C5'!V80)),"",IF(OR('C5'!W20="M",'C5'!W50="M"),"M",IF(AND('C5'!W20='C5'!W50,OR('C5'!W20="X",'C5'!W20="W",'C5'!W20="Z")),UPPER('C5'!W20),"")))</f>
        <v/>
      </c>
      <c r="J444" s="81" t="s">
        <v>482</v>
      </c>
      <c r="K444" s="187">
        <f>IF(AND(ISBLANK('C5'!V80),$L$444&lt;&gt;"Z"),"",'C5'!V80)</f>
        <v>11661</v>
      </c>
      <c r="L444" s="187" t="str">
        <f>IF(ISBLANK('C5'!W80),"",'C5'!W80)</f>
        <v/>
      </c>
      <c r="M444" s="78" t="str">
        <f t="shared" si="7"/>
        <v>OK</v>
      </c>
      <c r="N444" s="79"/>
    </row>
    <row r="445" spans="1:14" hidden="1">
      <c r="A445" s="80" t="s">
        <v>2588</v>
      </c>
      <c r="B445" s="185" t="s">
        <v>1538</v>
      </c>
      <c r="C445" s="186" t="s">
        <v>205</v>
      </c>
      <c r="D445" s="188" t="s">
        <v>1539</v>
      </c>
      <c r="E445" s="186" t="s">
        <v>482</v>
      </c>
      <c r="F445" s="186" t="s">
        <v>205</v>
      </c>
      <c r="G445" s="188" t="s">
        <v>735</v>
      </c>
      <c r="H445" s="187">
        <f>IF(OR(AND('C5'!V21="",'C5'!W21=""),AND('C5'!V51="",'C5'!W51=""),AND('C5'!W21="X",'C5'!W51="X"),OR('C5'!W21="M",'C5'!W51="M")),"",SUM('C5'!V21,'C5'!V51))</f>
        <v>11292</v>
      </c>
      <c r="I445" s="187" t="str">
        <f>IF(AND(AND('C5'!W21="X",'C5'!W51="X"),SUM('C5'!V21,'C5'!V51)=0,ISNUMBER('C5'!V81)),"",IF(OR('C5'!W21="M",'C5'!W51="M"),"M",IF(AND('C5'!W21='C5'!W51,OR('C5'!W21="X",'C5'!W21="W",'C5'!W21="Z")),UPPER('C5'!W21),"")))</f>
        <v/>
      </c>
      <c r="J445" s="81" t="s">
        <v>482</v>
      </c>
      <c r="K445" s="187">
        <f>IF(AND(ISBLANK('C5'!V81),$L$445&lt;&gt;"Z"),"",'C5'!V81)</f>
        <v>11292</v>
      </c>
      <c r="L445" s="187" t="str">
        <f>IF(ISBLANK('C5'!W81),"",'C5'!W81)</f>
        <v/>
      </c>
      <c r="M445" s="78" t="str">
        <f t="shared" si="7"/>
        <v>OK</v>
      </c>
      <c r="N445" s="79"/>
    </row>
    <row r="446" spans="1:14" hidden="1">
      <c r="A446" s="80" t="s">
        <v>2588</v>
      </c>
      <c r="B446" s="185" t="s">
        <v>1540</v>
      </c>
      <c r="C446" s="186" t="s">
        <v>205</v>
      </c>
      <c r="D446" s="188" t="s">
        <v>1541</v>
      </c>
      <c r="E446" s="186" t="s">
        <v>482</v>
      </c>
      <c r="F446" s="186" t="s">
        <v>205</v>
      </c>
      <c r="G446" s="188" t="s">
        <v>738</v>
      </c>
      <c r="H446" s="187">
        <f>IF(OR(AND('C5'!V22="",'C5'!W22=""),AND('C5'!V52="",'C5'!W52=""),AND('C5'!W22="X",'C5'!W52="X"),OR('C5'!W22="M",'C5'!W52="M")),"",SUM('C5'!V22,'C5'!V52))</f>
        <v>10514</v>
      </c>
      <c r="I446" s="187" t="str">
        <f>IF(AND(AND('C5'!W22="X",'C5'!W52="X"),SUM('C5'!V22,'C5'!V52)=0,ISNUMBER('C5'!V82)),"",IF(OR('C5'!W22="M",'C5'!W52="M"),"M",IF(AND('C5'!W22='C5'!W52,OR('C5'!W22="X",'C5'!W22="W",'C5'!W22="Z")),UPPER('C5'!W22),"")))</f>
        <v/>
      </c>
      <c r="J446" s="81" t="s">
        <v>482</v>
      </c>
      <c r="K446" s="187">
        <f>IF(AND(ISBLANK('C5'!V82),$L$446&lt;&gt;"Z"),"",'C5'!V82)</f>
        <v>10514</v>
      </c>
      <c r="L446" s="187" t="str">
        <f>IF(ISBLANK('C5'!W82),"",'C5'!W82)</f>
        <v/>
      </c>
      <c r="M446" s="78" t="str">
        <f t="shared" si="7"/>
        <v>OK</v>
      </c>
      <c r="N446" s="79"/>
    </row>
    <row r="447" spans="1:14" hidden="1">
      <c r="A447" s="80" t="s">
        <v>2588</v>
      </c>
      <c r="B447" s="185" t="s">
        <v>1542</v>
      </c>
      <c r="C447" s="186" t="s">
        <v>205</v>
      </c>
      <c r="D447" s="188" t="s">
        <v>1543</v>
      </c>
      <c r="E447" s="186" t="s">
        <v>482</v>
      </c>
      <c r="F447" s="186" t="s">
        <v>205</v>
      </c>
      <c r="G447" s="188" t="s">
        <v>741</v>
      </c>
      <c r="H447" s="187">
        <f>IF(OR(AND('C5'!V23="",'C5'!W23=""),AND('C5'!V53="",'C5'!W53=""),AND('C5'!W23="X",'C5'!W53="X"),OR('C5'!W23="M",'C5'!W53="M")),"",SUM('C5'!V23,'C5'!V53))</f>
        <v>9558</v>
      </c>
      <c r="I447" s="187" t="str">
        <f>IF(AND(AND('C5'!W23="X",'C5'!W53="X"),SUM('C5'!V23,'C5'!V53)=0,ISNUMBER('C5'!V83)),"",IF(OR('C5'!W23="M",'C5'!W53="M"),"M",IF(AND('C5'!W23='C5'!W53,OR('C5'!W23="X",'C5'!W23="W",'C5'!W23="Z")),UPPER('C5'!W23),"")))</f>
        <v/>
      </c>
      <c r="J447" s="81" t="s">
        <v>482</v>
      </c>
      <c r="K447" s="187">
        <f>IF(AND(ISBLANK('C5'!V83),$L$447&lt;&gt;"Z"),"",'C5'!V83)</f>
        <v>9558</v>
      </c>
      <c r="L447" s="187" t="str">
        <f>IF(ISBLANK('C5'!W83),"",'C5'!W83)</f>
        <v/>
      </c>
      <c r="M447" s="78" t="str">
        <f t="shared" si="7"/>
        <v>OK</v>
      </c>
      <c r="N447" s="79"/>
    </row>
    <row r="448" spans="1:14" hidden="1">
      <c r="A448" s="80" t="s">
        <v>2588</v>
      </c>
      <c r="B448" s="185" t="s">
        <v>1544</v>
      </c>
      <c r="C448" s="186" t="s">
        <v>205</v>
      </c>
      <c r="D448" s="188" t="s">
        <v>1545</v>
      </c>
      <c r="E448" s="186" t="s">
        <v>482</v>
      </c>
      <c r="F448" s="186" t="s">
        <v>205</v>
      </c>
      <c r="G448" s="188" t="s">
        <v>744</v>
      </c>
      <c r="H448" s="187">
        <f>IF(OR(AND('C5'!V24="",'C5'!W24=""),AND('C5'!V54="",'C5'!W54=""),AND('C5'!W24="X",'C5'!W54="X"),OR('C5'!W24="M",'C5'!W54="M")),"",SUM('C5'!V24,'C5'!V54))</f>
        <v>7964</v>
      </c>
      <c r="I448" s="187" t="str">
        <f>IF(AND(AND('C5'!W24="X",'C5'!W54="X"),SUM('C5'!V24,'C5'!V54)=0,ISNUMBER('C5'!V84)),"",IF(OR('C5'!W24="M",'C5'!W54="M"),"M",IF(AND('C5'!W24='C5'!W54,OR('C5'!W24="X",'C5'!W24="W",'C5'!W24="Z")),UPPER('C5'!W24),"")))</f>
        <v/>
      </c>
      <c r="J448" s="81" t="s">
        <v>482</v>
      </c>
      <c r="K448" s="187">
        <f>IF(AND(ISBLANK('C5'!V84),$L$448&lt;&gt;"Z"),"",'C5'!V84)</f>
        <v>7964</v>
      </c>
      <c r="L448" s="187" t="str">
        <f>IF(ISBLANK('C5'!W84),"",'C5'!W84)</f>
        <v/>
      </c>
      <c r="M448" s="78" t="str">
        <f t="shared" si="7"/>
        <v>OK</v>
      </c>
      <c r="N448" s="79"/>
    </row>
    <row r="449" spans="1:14" hidden="1">
      <c r="A449" s="80" t="s">
        <v>2588</v>
      </c>
      <c r="B449" s="185" t="s">
        <v>1546</v>
      </c>
      <c r="C449" s="186" t="s">
        <v>205</v>
      </c>
      <c r="D449" s="188" t="s">
        <v>1547</v>
      </c>
      <c r="E449" s="186" t="s">
        <v>482</v>
      </c>
      <c r="F449" s="186" t="s">
        <v>205</v>
      </c>
      <c r="G449" s="188" t="s">
        <v>747</v>
      </c>
      <c r="H449" s="187">
        <f>IF(OR(AND('C5'!V25="",'C5'!W25=""),AND('C5'!V55="",'C5'!W55=""),AND('C5'!W25="X",'C5'!W55="X"),OR('C5'!W25="M",'C5'!W55="M")),"",SUM('C5'!V25,'C5'!V55))</f>
        <v>6461</v>
      </c>
      <c r="I449" s="187" t="str">
        <f>IF(AND(AND('C5'!W25="X",'C5'!W55="X"),SUM('C5'!V25,'C5'!V55)=0,ISNUMBER('C5'!V85)),"",IF(OR('C5'!W25="M",'C5'!W55="M"),"M",IF(AND('C5'!W25='C5'!W55,OR('C5'!W25="X",'C5'!W25="W",'C5'!W25="Z")),UPPER('C5'!W25),"")))</f>
        <v/>
      </c>
      <c r="J449" s="81" t="s">
        <v>482</v>
      </c>
      <c r="K449" s="187">
        <f>IF(AND(ISBLANK('C5'!V85),$L$449&lt;&gt;"Z"),"",'C5'!V85)</f>
        <v>6461</v>
      </c>
      <c r="L449" s="187" t="str">
        <f>IF(ISBLANK('C5'!W85),"",'C5'!W85)</f>
        <v/>
      </c>
      <c r="M449" s="78" t="str">
        <f t="shared" si="7"/>
        <v>OK</v>
      </c>
      <c r="N449" s="79"/>
    </row>
    <row r="450" spans="1:14" hidden="1">
      <c r="A450" s="80" t="s">
        <v>2588</v>
      </c>
      <c r="B450" s="185" t="s">
        <v>1548</v>
      </c>
      <c r="C450" s="186" t="s">
        <v>205</v>
      </c>
      <c r="D450" s="188" t="s">
        <v>1549</v>
      </c>
      <c r="E450" s="186" t="s">
        <v>482</v>
      </c>
      <c r="F450" s="186" t="s">
        <v>205</v>
      </c>
      <c r="G450" s="188" t="s">
        <v>750</v>
      </c>
      <c r="H450" s="187">
        <f>IF(OR(AND('C5'!V26="",'C5'!W26=""),AND('C5'!V56="",'C5'!W56=""),AND('C5'!W26="X",'C5'!W56="X"),OR('C5'!W26="M",'C5'!W56="M")),"",SUM('C5'!V26,'C5'!V56))</f>
        <v>5135</v>
      </c>
      <c r="I450" s="187" t="str">
        <f>IF(AND(AND('C5'!W26="X",'C5'!W56="X"),SUM('C5'!V26,'C5'!V56)=0,ISNUMBER('C5'!V86)),"",IF(OR('C5'!W26="M",'C5'!W56="M"),"M",IF(AND('C5'!W26='C5'!W56,OR('C5'!W26="X",'C5'!W26="W",'C5'!W26="Z")),UPPER('C5'!W26),"")))</f>
        <v/>
      </c>
      <c r="J450" s="81" t="s">
        <v>482</v>
      </c>
      <c r="K450" s="187">
        <f>IF(AND(ISBLANK('C5'!V86),$L$450&lt;&gt;"Z"),"",'C5'!V86)</f>
        <v>5135</v>
      </c>
      <c r="L450" s="187" t="str">
        <f>IF(ISBLANK('C5'!W86),"",'C5'!W86)</f>
        <v/>
      </c>
      <c r="M450" s="78" t="str">
        <f t="shared" si="7"/>
        <v>OK</v>
      </c>
      <c r="N450" s="79"/>
    </row>
    <row r="451" spans="1:14" hidden="1">
      <c r="A451" s="80" t="s">
        <v>2588</v>
      </c>
      <c r="B451" s="185" t="s">
        <v>1550</v>
      </c>
      <c r="C451" s="186" t="s">
        <v>205</v>
      </c>
      <c r="D451" s="188" t="s">
        <v>1551</v>
      </c>
      <c r="E451" s="186" t="s">
        <v>482</v>
      </c>
      <c r="F451" s="186" t="s">
        <v>205</v>
      </c>
      <c r="G451" s="188" t="s">
        <v>753</v>
      </c>
      <c r="H451" s="187">
        <f>IF(OR(AND('C5'!V27="",'C5'!W27=""),AND('C5'!V57="",'C5'!W57=""),AND('C5'!W27="X",'C5'!W57="X"),OR('C5'!W27="M",'C5'!W57="M")),"",SUM('C5'!V27,'C5'!V57))</f>
        <v>4157</v>
      </c>
      <c r="I451" s="187" t="str">
        <f>IF(AND(AND('C5'!W27="X",'C5'!W57="X"),SUM('C5'!V27,'C5'!V57)=0,ISNUMBER('C5'!V87)),"",IF(OR('C5'!W27="M",'C5'!W57="M"),"M",IF(AND('C5'!W27='C5'!W57,OR('C5'!W27="X",'C5'!W27="W",'C5'!W27="Z")),UPPER('C5'!W27),"")))</f>
        <v/>
      </c>
      <c r="J451" s="81" t="s">
        <v>482</v>
      </c>
      <c r="K451" s="187">
        <f>IF(AND(ISBLANK('C5'!V87),$L$451&lt;&gt;"Z"),"",'C5'!V87)</f>
        <v>4157</v>
      </c>
      <c r="L451" s="187" t="str">
        <f>IF(ISBLANK('C5'!W87),"",'C5'!W87)</f>
        <v/>
      </c>
      <c r="M451" s="78" t="str">
        <f t="shared" si="7"/>
        <v>OK</v>
      </c>
      <c r="N451" s="79"/>
    </row>
    <row r="452" spans="1:14" hidden="1">
      <c r="A452" s="80" t="s">
        <v>2588</v>
      </c>
      <c r="B452" s="185" t="s">
        <v>1552</v>
      </c>
      <c r="C452" s="186" t="s">
        <v>205</v>
      </c>
      <c r="D452" s="188" t="s">
        <v>1553</v>
      </c>
      <c r="E452" s="186" t="s">
        <v>482</v>
      </c>
      <c r="F452" s="186" t="s">
        <v>205</v>
      </c>
      <c r="G452" s="188" t="s">
        <v>756</v>
      </c>
      <c r="H452" s="187">
        <f>IF(OR(AND('C5'!V28="",'C5'!W28=""),AND('C5'!V58="",'C5'!W58=""),AND('C5'!W28="X",'C5'!W58="X"),OR('C5'!W28="M",'C5'!W58="M")),"",SUM('C5'!V28,'C5'!V58))</f>
        <v>3427</v>
      </c>
      <c r="I452" s="187" t="str">
        <f>IF(AND(AND('C5'!W28="X",'C5'!W58="X"),SUM('C5'!V28,'C5'!V58)=0,ISNUMBER('C5'!V88)),"",IF(OR('C5'!W28="M",'C5'!W58="M"),"M",IF(AND('C5'!W28='C5'!W58,OR('C5'!W28="X",'C5'!W28="W",'C5'!W28="Z")),UPPER('C5'!W28),"")))</f>
        <v/>
      </c>
      <c r="J452" s="81" t="s">
        <v>482</v>
      </c>
      <c r="K452" s="187">
        <f>IF(AND(ISBLANK('C5'!V88),$L$452&lt;&gt;"Z"),"",'C5'!V88)</f>
        <v>3427</v>
      </c>
      <c r="L452" s="187" t="str">
        <f>IF(ISBLANK('C5'!W88),"",'C5'!W88)</f>
        <v/>
      </c>
      <c r="M452" s="78" t="str">
        <f t="shared" si="7"/>
        <v>OK</v>
      </c>
      <c r="N452" s="79"/>
    </row>
    <row r="453" spans="1:14" hidden="1">
      <c r="A453" s="80" t="s">
        <v>2588</v>
      </c>
      <c r="B453" s="185" t="s">
        <v>1554</v>
      </c>
      <c r="C453" s="186" t="s">
        <v>205</v>
      </c>
      <c r="D453" s="188" t="s">
        <v>1555</v>
      </c>
      <c r="E453" s="186" t="s">
        <v>482</v>
      </c>
      <c r="F453" s="186" t="s">
        <v>205</v>
      </c>
      <c r="G453" s="188" t="s">
        <v>759</v>
      </c>
      <c r="H453" s="187">
        <f>IF(OR(AND('C5'!V29="",'C5'!W29=""),AND('C5'!V59="",'C5'!W59=""),AND('C5'!W29="X",'C5'!W59="X"),OR('C5'!W29="M",'C5'!W59="M")),"",SUM('C5'!V29,'C5'!V59))</f>
        <v>2971</v>
      </c>
      <c r="I453" s="187" t="str">
        <f>IF(AND(AND('C5'!W29="X",'C5'!W59="X"),SUM('C5'!V29,'C5'!V59)=0,ISNUMBER('C5'!V89)),"",IF(OR('C5'!W29="M",'C5'!W59="M"),"M",IF(AND('C5'!W29='C5'!W59,OR('C5'!W29="X",'C5'!W29="W",'C5'!W29="Z")),UPPER('C5'!W29),"")))</f>
        <v/>
      </c>
      <c r="J453" s="81" t="s">
        <v>482</v>
      </c>
      <c r="K453" s="187">
        <f>IF(AND(ISBLANK('C5'!V89),$L$453&lt;&gt;"Z"),"",'C5'!V89)</f>
        <v>2971</v>
      </c>
      <c r="L453" s="187" t="str">
        <f>IF(ISBLANK('C5'!W89),"",'C5'!W89)</f>
        <v/>
      </c>
      <c r="M453" s="78" t="str">
        <f t="shared" si="7"/>
        <v>OK</v>
      </c>
      <c r="N453" s="79"/>
    </row>
    <row r="454" spans="1:14" hidden="1">
      <c r="A454" s="80" t="s">
        <v>2588</v>
      </c>
      <c r="B454" s="185" t="s">
        <v>1556</v>
      </c>
      <c r="C454" s="186" t="s">
        <v>205</v>
      </c>
      <c r="D454" s="188" t="s">
        <v>1557</v>
      </c>
      <c r="E454" s="186" t="s">
        <v>482</v>
      </c>
      <c r="F454" s="186" t="s">
        <v>205</v>
      </c>
      <c r="G454" s="188" t="s">
        <v>762</v>
      </c>
      <c r="H454" s="187">
        <f>IF(OR(AND('C5'!V30="",'C5'!W30=""),AND('C5'!V60="",'C5'!W60=""),AND('C5'!W30="X",'C5'!W60="X"),OR('C5'!W30="M",'C5'!W60="M")),"",SUM('C5'!V30,'C5'!V60))</f>
        <v>2523</v>
      </c>
      <c r="I454" s="187" t="str">
        <f>IF(AND(AND('C5'!W30="X",'C5'!W60="X"),SUM('C5'!V30,'C5'!V60)=0,ISNUMBER('C5'!V90)),"",IF(OR('C5'!W30="M",'C5'!W60="M"),"M",IF(AND('C5'!W30='C5'!W60,OR('C5'!W30="X",'C5'!W30="W",'C5'!W30="Z")),UPPER('C5'!W30),"")))</f>
        <v/>
      </c>
      <c r="J454" s="81" t="s">
        <v>482</v>
      </c>
      <c r="K454" s="187">
        <f>IF(AND(ISBLANK('C5'!V90),$L$454&lt;&gt;"Z"),"",'C5'!V90)</f>
        <v>2523</v>
      </c>
      <c r="L454" s="187" t="str">
        <f>IF(ISBLANK('C5'!W90),"",'C5'!W90)</f>
        <v/>
      </c>
      <c r="M454" s="78" t="str">
        <f t="shared" si="7"/>
        <v>OK</v>
      </c>
      <c r="N454" s="79"/>
    </row>
    <row r="455" spans="1:14" hidden="1">
      <c r="A455" s="80" t="s">
        <v>2588</v>
      </c>
      <c r="B455" s="185" t="s">
        <v>1558</v>
      </c>
      <c r="C455" s="186" t="s">
        <v>205</v>
      </c>
      <c r="D455" s="188" t="s">
        <v>1559</v>
      </c>
      <c r="E455" s="186" t="s">
        <v>482</v>
      </c>
      <c r="F455" s="186" t="s">
        <v>205</v>
      </c>
      <c r="G455" s="188" t="s">
        <v>765</v>
      </c>
      <c r="H455" s="187">
        <f>IF(OR(AND('C5'!V31="",'C5'!W31=""),AND('C5'!V61="",'C5'!W61=""),AND('C5'!W31="X",'C5'!W61="X"),OR('C5'!W31="M",'C5'!W61="M")),"",SUM('C5'!V31,'C5'!V61))</f>
        <v>2203</v>
      </c>
      <c r="I455" s="187" t="str">
        <f>IF(AND(AND('C5'!W31="X",'C5'!W61="X"),SUM('C5'!V31,'C5'!V61)=0,ISNUMBER('C5'!V91)),"",IF(OR('C5'!W31="M",'C5'!W61="M"),"M",IF(AND('C5'!W31='C5'!W61,OR('C5'!W31="X",'C5'!W31="W",'C5'!W31="Z")),UPPER('C5'!W31),"")))</f>
        <v/>
      </c>
      <c r="J455" s="81" t="s">
        <v>482</v>
      </c>
      <c r="K455" s="187">
        <f>IF(AND(ISBLANK('C5'!V91),$L$455&lt;&gt;"Z"),"",'C5'!V91)</f>
        <v>2203</v>
      </c>
      <c r="L455" s="187" t="str">
        <f>IF(ISBLANK('C5'!W91),"",'C5'!W91)</f>
        <v/>
      </c>
      <c r="M455" s="78" t="str">
        <f t="shared" si="7"/>
        <v>OK</v>
      </c>
      <c r="N455" s="79"/>
    </row>
    <row r="456" spans="1:14" hidden="1">
      <c r="A456" s="80" t="s">
        <v>2588</v>
      </c>
      <c r="B456" s="185" t="s">
        <v>1560</v>
      </c>
      <c r="C456" s="186" t="s">
        <v>205</v>
      </c>
      <c r="D456" s="188" t="s">
        <v>1561</v>
      </c>
      <c r="E456" s="186" t="s">
        <v>482</v>
      </c>
      <c r="F456" s="186" t="s">
        <v>205</v>
      </c>
      <c r="G456" s="188" t="s">
        <v>768</v>
      </c>
      <c r="H456" s="187">
        <f>IF(OR(AND('C5'!V32="",'C5'!W32=""),AND('C5'!V62="",'C5'!W62=""),AND('C5'!W32="X",'C5'!W62="X"),OR('C5'!W32="M",'C5'!W62="M")),"",SUM('C5'!V32,'C5'!V62))</f>
        <v>1854</v>
      </c>
      <c r="I456" s="187" t="str">
        <f>IF(AND(AND('C5'!W32="X",'C5'!W62="X"),SUM('C5'!V32,'C5'!V62)=0,ISNUMBER('C5'!V92)),"",IF(OR('C5'!W32="M",'C5'!W62="M"),"M",IF(AND('C5'!W32='C5'!W62,OR('C5'!W32="X",'C5'!W32="W",'C5'!W32="Z")),UPPER('C5'!W32),"")))</f>
        <v/>
      </c>
      <c r="J456" s="81" t="s">
        <v>482</v>
      </c>
      <c r="K456" s="187">
        <f>IF(AND(ISBLANK('C5'!V92),$L$456&lt;&gt;"Z"),"",'C5'!V92)</f>
        <v>1854</v>
      </c>
      <c r="L456" s="187" t="str">
        <f>IF(ISBLANK('C5'!W92),"",'C5'!W92)</f>
        <v/>
      </c>
      <c r="M456" s="78" t="str">
        <f t="shared" si="7"/>
        <v>OK</v>
      </c>
      <c r="N456" s="79"/>
    </row>
    <row r="457" spans="1:14" hidden="1">
      <c r="A457" s="80" t="s">
        <v>2588</v>
      </c>
      <c r="B457" s="185" t="s">
        <v>1562</v>
      </c>
      <c r="C457" s="186" t="s">
        <v>205</v>
      </c>
      <c r="D457" s="188" t="s">
        <v>1563</v>
      </c>
      <c r="E457" s="186" t="s">
        <v>482</v>
      </c>
      <c r="F457" s="186" t="s">
        <v>205</v>
      </c>
      <c r="G457" s="188" t="s">
        <v>771</v>
      </c>
      <c r="H457" s="187">
        <f>IF(OR(AND('C5'!V33="",'C5'!W33=""),AND('C5'!V63="",'C5'!W63=""),AND('C5'!W33="X",'C5'!W63="X"),OR('C5'!W33="M",'C5'!W63="M")),"",SUM('C5'!V33,'C5'!V63))</f>
        <v>1596</v>
      </c>
      <c r="I457" s="187" t="str">
        <f>IF(AND(AND('C5'!W33="X",'C5'!W63="X"),SUM('C5'!V33,'C5'!V63)=0,ISNUMBER('C5'!V93)),"",IF(OR('C5'!W33="M",'C5'!W63="M"),"M",IF(AND('C5'!W33='C5'!W63,OR('C5'!W33="X",'C5'!W33="W",'C5'!W33="Z")),UPPER('C5'!W33),"")))</f>
        <v/>
      </c>
      <c r="J457" s="81" t="s">
        <v>482</v>
      </c>
      <c r="K457" s="187">
        <f>IF(AND(ISBLANK('C5'!V93),$L$457&lt;&gt;"Z"),"",'C5'!V93)</f>
        <v>1596</v>
      </c>
      <c r="L457" s="187" t="str">
        <f>IF(ISBLANK('C5'!W93),"",'C5'!W93)</f>
        <v/>
      </c>
      <c r="M457" s="78" t="str">
        <f t="shared" si="7"/>
        <v>OK</v>
      </c>
      <c r="N457" s="79"/>
    </row>
    <row r="458" spans="1:14" hidden="1">
      <c r="A458" s="80" t="s">
        <v>2588</v>
      </c>
      <c r="B458" s="185" t="s">
        <v>1564</v>
      </c>
      <c r="C458" s="186" t="s">
        <v>205</v>
      </c>
      <c r="D458" s="188" t="s">
        <v>1565</v>
      </c>
      <c r="E458" s="186" t="s">
        <v>482</v>
      </c>
      <c r="F458" s="186" t="s">
        <v>205</v>
      </c>
      <c r="G458" s="188" t="s">
        <v>774</v>
      </c>
      <c r="H458" s="187">
        <f>IF(OR(AND('C5'!V34="",'C5'!W34=""),AND('C5'!V64="",'C5'!W64=""),AND('C5'!W34="X",'C5'!W64="X"),OR('C5'!W34="M",'C5'!W64="M")),"",SUM('C5'!V34,'C5'!V64))</f>
        <v>1403</v>
      </c>
      <c r="I458" s="187" t="str">
        <f>IF(AND(AND('C5'!W34="X",'C5'!W64="X"),SUM('C5'!V34,'C5'!V64)=0,ISNUMBER('C5'!V94)),"",IF(OR('C5'!W34="M",'C5'!W64="M"),"M",IF(AND('C5'!W34='C5'!W64,OR('C5'!W34="X",'C5'!W34="W",'C5'!W34="Z")),UPPER('C5'!W34),"")))</f>
        <v/>
      </c>
      <c r="J458" s="81" t="s">
        <v>482</v>
      </c>
      <c r="K458" s="187">
        <f>IF(AND(ISBLANK('C5'!V94),$L$458&lt;&gt;"Z"),"",'C5'!V94)</f>
        <v>1403</v>
      </c>
      <c r="L458" s="187" t="str">
        <f>IF(ISBLANK('C5'!W94),"",'C5'!W94)</f>
        <v/>
      </c>
      <c r="M458" s="78" t="str">
        <f t="shared" si="7"/>
        <v>OK</v>
      </c>
      <c r="N458" s="79"/>
    </row>
    <row r="459" spans="1:14" hidden="1">
      <c r="A459" s="80" t="s">
        <v>2588</v>
      </c>
      <c r="B459" s="185" t="s">
        <v>1566</v>
      </c>
      <c r="C459" s="186" t="s">
        <v>205</v>
      </c>
      <c r="D459" s="188" t="s">
        <v>1567</v>
      </c>
      <c r="E459" s="186" t="s">
        <v>482</v>
      </c>
      <c r="F459" s="186" t="s">
        <v>205</v>
      </c>
      <c r="G459" s="188" t="s">
        <v>777</v>
      </c>
      <c r="H459" s="187">
        <f>IF(OR(AND('C5'!V35="",'C5'!W35=""),AND('C5'!V65="",'C5'!W65=""),AND('C5'!W35="X",'C5'!W65="X"),OR('C5'!W35="M",'C5'!W65="M")),"",SUM('C5'!V35,'C5'!V65))</f>
        <v>5174</v>
      </c>
      <c r="I459" s="187" t="str">
        <f>IF(AND(AND('C5'!W35="X",'C5'!W65="X"),SUM('C5'!V35,'C5'!V65)=0,ISNUMBER('C5'!V95)),"",IF(OR('C5'!W35="M",'C5'!W65="M"),"M",IF(AND('C5'!W35='C5'!W65,OR('C5'!W35="X",'C5'!W35="W",'C5'!W35="Z")),UPPER('C5'!W35),"")))</f>
        <v/>
      </c>
      <c r="J459" s="81" t="s">
        <v>482</v>
      </c>
      <c r="K459" s="187">
        <f>IF(AND(ISBLANK('C5'!V95),$L$459&lt;&gt;"Z"),"",'C5'!V95)</f>
        <v>5174</v>
      </c>
      <c r="L459" s="187" t="str">
        <f>IF(ISBLANK('C5'!W95),"",'C5'!W95)</f>
        <v/>
      </c>
      <c r="M459" s="78" t="str">
        <f t="shared" si="7"/>
        <v>OK</v>
      </c>
      <c r="N459" s="79"/>
    </row>
    <row r="460" spans="1:14" hidden="1">
      <c r="A460" s="80" t="s">
        <v>2588</v>
      </c>
      <c r="B460" s="185" t="s">
        <v>1568</v>
      </c>
      <c r="C460" s="186" t="s">
        <v>205</v>
      </c>
      <c r="D460" s="188" t="s">
        <v>1569</v>
      </c>
      <c r="E460" s="186" t="s">
        <v>482</v>
      </c>
      <c r="F460" s="186" t="s">
        <v>205</v>
      </c>
      <c r="G460" s="188" t="s">
        <v>780</v>
      </c>
      <c r="H460" s="187">
        <f>IF(OR(AND('C5'!V36="",'C5'!W36=""),AND('C5'!V66="",'C5'!W66=""),AND('C5'!W36="X",'C5'!W66="X"),OR('C5'!W36="M",'C5'!W66="M")),"",SUM('C5'!V36,'C5'!V66))</f>
        <v>2560</v>
      </c>
      <c r="I460" s="187" t="str">
        <f>IF(AND(AND('C5'!W36="X",'C5'!W66="X"),SUM('C5'!V36,'C5'!V66)=0,ISNUMBER('C5'!V96)),"",IF(OR('C5'!W36="M",'C5'!W66="M"),"M",IF(AND('C5'!W36='C5'!W66,OR('C5'!W36="X",'C5'!W36="W",'C5'!W36="Z")),UPPER('C5'!W36),"")))</f>
        <v/>
      </c>
      <c r="J460" s="81" t="s">
        <v>482</v>
      </c>
      <c r="K460" s="187">
        <f>IF(AND(ISBLANK('C5'!V96),$L$460&lt;&gt;"Z"),"",'C5'!V96)</f>
        <v>2560</v>
      </c>
      <c r="L460" s="187" t="str">
        <f>IF(ISBLANK('C5'!W96),"",'C5'!W96)</f>
        <v/>
      </c>
      <c r="M460" s="78" t="str">
        <f t="shared" si="7"/>
        <v>OK</v>
      </c>
      <c r="N460" s="79"/>
    </row>
    <row r="461" spans="1:14" hidden="1">
      <c r="A461" s="80" t="s">
        <v>2588</v>
      </c>
      <c r="B461" s="185" t="s">
        <v>1570</v>
      </c>
      <c r="C461" s="186" t="s">
        <v>205</v>
      </c>
      <c r="D461" s="188" t="s">
        <v>1571</v>
      </c>
      <c r="E461" s="186" t="s">
        <v>482</v>
      </c>
      <c r="F461" s="186" t="s">
        <v>205</v>
      </c>
      <c r="G461" s="188" t="s">
        <v>783</v>
      </c>
      <c r="H461" s="187">
        <f>IF(OR(AND('C5'!V37="",'C5'!W37=""),AND('C5'!V67="",'C5'!W67=""),AND('C5'!W37="X",'C5'!W67="X"),OR('C5'!W37="M",'C5'!W67="M")),"",SUM('C5'!V37,'C5'!V67))</f>
        <v>1196</v>
      </c>
      <c r="I461" s="187" t="str">
        <f>IF(AND(AND('C5'!W37="X",'C5'!W67="X"),SUM('C5'!V37,'C5'!V67)=0,ISNUMBER('C5'!V97)),"",IF(OR('C5'!W37="M",'C5'!W67="M"),"M",IF(AND('C5'!W37='C5'!W67,OR('C5'!W37="X",'C5'!W37="W",'C5'!W37="Z")),UPPER('C5'!W37),"")))</f>
        <v/>
      </c>
      <c r="J461" s="81" t="s">
        <v>482</v>
      </c>
      <c r="K461" s="187">
        <f>IF(AND(ISBLANK('C5'!V97),$L$461&lt;&gt;"Z"),"",'C5'!V97)</f>
        <v>1196</v>
      </c>
      <c r="L461" s="187" t="str">
        <f>IF(ISBLANK('C5'!W97),"",'C5'!W97)</f>
        <v/>
      </c>
      <c r="M461" s="78" t="str">
        <f t="shared" si="7"/>
        <v>OK</v>
      </c>
      <c r="N461" s="79"/>
    </row>
    <row r="462" spans="1:14" hidden="1">
      <c r="A462" s="80" t="s">
        <v>2588</v>
      </c>
      <c r="B462" s="185" t="s">
        <v>1572</v>
      </c>
      <c r="C462" s="186" t="s">
        <v>205</v>
      </c>
      <c r="D462" s="188" t="s">
        <v>1573</v>
      </c>
      <c r="E462" s="186" t="s">
        <v>482</v>
      </c>
      <c r="F462" s="186" t="s">
        <v>205</v>
      </c>
      <c r="G462" s="188" t="s">
        <v>786</v>
      </c>
      <c r="H462" s="187">
        <f>IF(OR(AND('C5'!V38="",'C5'!W38=""),AND('C5'!V68="",'C5'!W68=""),AND('C5'!W38="X",'C5'!W68="X"),OR('C5'!W38="M",'C5'!W68="M")),"",SUM('C5'!V38,'C5'!V68))</f>
        <v>634</v>
      </c>
      <c r="I462" s="187" t="str">
        <f>IF(AND(AND('C5'!W38="X",'C5'!W68="X"),SUM('C5'!V38,'C5'!V68)=0,ISNUMBER('C5'!V98)),"",IF(OR('C5'!W38="M",'C5'!W68="M"),"M",IF(AND('C5'!W38='C5'!W68,OR('C5'!W38="X",'C5'!W38="W",'C5'!W38="Z")),UPPER('C5'!W38),"")))</f>
        <v/>
      </c>
      <c r="J462" s="81" t="s">
        <v>482</v>
      </c>
      <c r="K462" s="187">
        <f>IF(AND(ISBLANK('C5'!V98),$L$462&lt;&gt;"Z"),"",'C5'!V98)</f>
        <v>634</v>
      </c>
      <c r="L462" s="187" t="str">
        <f>IF(ISBLANK('C5'!W98),"",'C5'!W98)</f>
        <v/>
      </c>
      <c r="M462" s="78" t="str">
        <f t="shared" si="7"/>
        <v>OK</v>
      </c>
      <c r="N462" s="79"/>
    </row>
    <row r="463" spans="1:14" hidden="1">
      <c r="A463" s="80" t="s">
        <v>2588</v>
      </c>
      <c r="B463" s="185" t="s">
        <v>1574</v>
      </c>
      <c r="C463" s="186" t="s">
        <v>205</v>
      </c>
      <c r="D463" s="188" t="s">
        <v>1575</v>
      </c>
      <c r="E463" s="186" t="s">
        <v>482</v>
      </c>
      <c r="F463" s="186" t="s">
        <v>205</v>
      </c>
      <c r="G463" s="188" t="s">
        <v>789</v>
      </c>
      <c r="H463" s="187">
        <f>IF(OR(AND('C5'!V39="",'C5'!W39=""),AND('C5'!V69="",'C5'!W69=""),AND('C5'!W39="X",'C5'!W69="X"),OR('C5'!W39="M",'C5'!W69="M")),"",SUM('C5'!V39,'C5'!V69))</f>
        <v>318</v>
      </c>
      <c r="I463" s="187" t="str">
        <f>IF(AND(AND('C5'!W39="X",'C5'!W69="X"),SUM('C5'!V39,'C5'!V69)=0,ISNUMBER('C5'!V99)),"",IF(OR('C5'!W39="M",'C5'!W69="M"),"M",IF(AND('C5'!W39='C5'!W69,OR('C5'!W39="X",'C5'!W39="W",'C5'!W39="Z")),UPPER('C5'!W39),"")))</f>
        <v/>
      </c>
      <c r="J463" s="81" t="s">
        <v>482</v>
      </c>
      <c r="K463" s="187">
        <f>IF(AND(ISBLANK('C5'!V99),$L$463&lt;&gt;"Z"),"",'C5'!V99)</f>
        <v>318</v>
      </c>
      <c r="L463" s="187" t="str">
        <f>IF(ISBLANK('C5'!W99),"",'C5'!W99)</f>
        <v/>
      </c>
      <c r="M463" s="78" t="str">
        <f t="shared" si="7"/>
        <v>OK</v>
      </c>
      <c r="N463" s="79"/>
    </row>
    <row r="464" spans="1:14" hidden="1">
      <c r="A464" s="80" t="s">
        <v>2588</v>
      </c>
      <c r="B464" s="185" t="s">
        <v>1576</v>
      </c>
      <c r="C464" s="186" t="s">
        <v>205</v>
      </c>
      <c r="D464" s="188" t="s">
        <v>1577</v>
      </c>
      <c r="E464" s="186" t="s">
        <v>482</v>
      </c>
      <c r="F464" s="186" t="s">
        <v>205</v>
      </c>
      <c r="G464" s="188" t="s">
        <v>792</v>
      </c>
      <c r="H464" s="187">
        <f>IF(OR(AND('C5'!V40="",'C5'!W40=""),AND('C5'!V70="",'C5'!W70=""),AND('C5'!W40="X",'C5'!W70="X"),OR('C5'!W40="M",'C5'!W70="M")),"",SUM('C5'!V40,'C5'!V70))</f>
        <v>172</v>
      </c>
      <c r="I464" s="187" t="str">
        <f>IF(AND(AND('C5'!W40="X",'C5'!W70="X"),SUM('C5'!V40,'C5'!V70)=0,ISNUMBER('C5'!V100)),"",IF(OR('C5'!W40="M",'C5'!W70="M"),"M",IF(AND('C5'!W40='C5'!W70,OR('C5'!W40="X",'C5'!W40="W",'C5'!W40="Z")),UPPER('C5'!W40),"")))</f>
        <v/>
      </c>
      <c r="J464" s="81" t="s">
        <v>482</v>
      </c>
      <c r="K464" s="187">
        <f>IF(AND(ISBLANK('C5'!V100),$L$464&lt;&gt;"Z"),"",'C5'!V100)</f>
        <v>172</v>
      </c>
      <c r="L464" s="187" t="str">
        <f>IF(ISBLANK('C5'!W100),"",'C5'!W100)</f>
        <v/>
      </c>
      <c r="M464" s="78" t="str">
        <f t="shared" si="7"/>
        <v>OK</v>
      </c>
      <c r="N464" s="79"/>
    </row>
    <row r="465" spans="1:14" hidden="1">
      <c r="A465" s="80" t="s">
        <v>2588</v>
      </c>
      <c r="B465" s="185" t="s">
        <v>1578</v>
      </c>
      <c r="C465" s="186" t="s">
        <v>205</v>
      </c>
      <c r="D465" s="188" t="s">
        <v>1579</v>
      </c>
      <c r="E465" s="186" t="s">
        <v>482</v>
      </c>
      <c r="F465" s="186" t="s">
        <v>205</v>
      </c>
      <c r="G465" s="188" t="s">
        <v>795</v>
      </c>
      <c r="H465" s="187">
        <f>IF(OR(AND('C5'!V41="",'C5'!W41=""),AND('C5'!V71="",'C5'!W71=""),AND('C5'!W41="X",'C5'!W71="X"),OR('C5'!W41="M",'C5'!W71="M")),"",SUM('C5'!V41,'C5'!V71))</f>
        <v>1</v>
      </c>
      <c r="I465" s="187" t="str">
        <f>IF(AND(AND('C5'!W41="X",'C5'!W71="X"),SUM('C5'!V41,'C5'!V71)=0,ISNUMBER('C5'!V101)),"",IF(OR('C5'!W41="M",'C5'!W71="M"),"M",IF(AND('C5'!W41='C5'!W71,OR('C5'!W41="X",'C5'!W41="W",'C5'!W41="Z")),UPPER('C5'!W41),"")))</f>
        <v/>
      </c>
      <c r="J465" s="81" t="s">
        <v>482</v>
      </c>
      <c r="K465" s="187">
        <f>IF(AND(ISBLANK('C5'!V101),$L$465&lt;&gt;"Z"),"",'C5'!V101)</f>
        <v>1</v>
      </c>
      <c r="L465" s="187" t="str">
        <f>IF(ISBLANK('C5'!W101),"",'C5'!W101)</f>
        <v/>
      </c>
      <c r="M465" s="78" t="str">
        <f t="shared" si="7"/>
        <v>OK</v>
      </c>
      <c r="N465" s="79"/>
    </row>
    <row r="466" spans="1:14" hidden="1">
      <c r="A466" s="80" t="s">
        <v>2588</v>
      </c>
      <c r="B466" s="185" t="s">
        <v>1580</v>
      </c>
      <c r="C466" s="186" t="s">
        <v>205</v>
      </c>
      <c r="D466" s="188" t="s">
        <v>1581</v>
      </c>
      <c r="E466" s="186" t="s">
        <v>482</v>
      </c>
      <c r="F466" s="186" t="s">
        <v>205</v>
      </c>
      <c r="G466" s="188" t="s">
        <v>493</v>
      </c>
      <c r="H466" s="187">
        <f>IF(OR(AND('C5'!V42="",'C5'!W42=""),AND('C5'!V72="",'C5'!W72=""),AND('C5'!W42="X",'C5'!W72="X"),OR('C5'!W42="M",'C5'!W72="M")),"",SUM('C5'!V42,'C5'!V72))</f>
        <v>111803</v>
      </c>
      <c r="I466" s="187" t="str">
        <f>IF(AND(AND('C5'!W42="X",'C5'!W72="X"),SUM('C5'!V42,'C5'!V72)=0,ISNUMBER('C5'!V102)),"",IF(OR('C5'!W42="M",'C5'!W72="M"),"M",IF(AND('C5'!W42='C5'!W72,OR('C5'!W42="X",'C5'!W42="W",'C5'!W42="Z")),UPPER('C5'!W42),"")))</f>
        <v/>
      </c>
      <c r="J466" s="81" t="s">
        <v>482</v>
      </c>
      <c r="K466" s="187">
        <f>IF(AND(ISBLANK('C5'!V102),$L$466&lt;&gt;"Z"),"",'C5'!V102)</f>
        <v>111803</v>
      </c>
      <c r="L466" s="187" t="str">
        <f>IF(ISBLANK('C5'!W102),"",'C5'!W102)</f>
        <v/>
      </c>
      <c r="M466" s="78" t="str">
        <f t="shared" si="7"/>
        <v>OK</v>
      </c>
      <c r="N466" s="79"/>
    </row>
    <row r="467" spans="1:14" hidden="1">
      <c r="A467" s="80" t="s">
        <v>2588</v>
      </c>
      <c r="B467" s="185" t="s">
        <v>1582</v>
      </c>
      <c r="C467" s="186" t="s">
        <v>205</v>
      </c>
      <c r="D467" s="188" t="s">
        <v>1583</v>
      </c>
      <c r="E467" s="186" t="s">
        <v>482</v>
      </c>
      <c r="F467" s="186" t="s">
        <v>205</v>
      </c>
      <c r="G467" s="188" t="s">
        <v>627</v>
      </c>
      <c r="H467" s="187">
        <f>IF(OR(SUMPRODUCT(--('C5'!Y14:'C5'!Y41=""),--('C5'!Z14:'C5'!Z41=""))&gt;0,COUNTIF('C5'!Z14:'C5'!Z41,"M")&gt;0,COUNTIF('C5'!Z14:'C5'!Z41,"X")=28),"",SUM('C5'!Y14:'C5'!Y41))</f>
        <v>9770</v>
      </c>
      <c r="I467" s="187" t="str">
        <f>IF(AND(COUNTIF('C5'!Z14:'C5'!Z41,"X")=28,SUM('C5'!Y14:'C5'!Y41)=0,ISNUMBER('C5'!Y42)),"",IF(COUNTIF('C5'!Z14:'C5'!Z41,"M")&gt;0,"M",IF(AND(COUNTIF('C5'!Z14:'C5'!Z41,'C5'!Z14)=28,OR('C5'!Z14="X",'C5'!Z14="W",'C5'!Z14="Z")),UPPER('C5'!Z14),"")))</f>
        <v/>
      </c>
      <c r="J467" s="81" t="s">
        <v>482</v>
      </c>
      <c r="K467" s="187">
        <f>IF(AND(ISBLANK('C5'!Y42),$L$467&lt;&gt;"Z"),"",'C5'!Y42)</f>
        <v>9770</v>
      </c>
      <c r="L467" s="187" t="str">
        <f>IF(ISBLANK('C5'!Z42),"",'C5'!Z42)</f>
        <v/>
      </c>
      <c r="M467" s="78" t="str">
        <f t="shared" si="7"/>
        <v>OK</v>
      </c>
      <c r="N467" s="79"/>
    </row>
    <row r="468" spans="1:14" hidden="1">
      <c r="A468" s="80" t="s">
        <v>2588</v>
      </c>
      <c r="B468" s="185" t="s">
        <v>1584</v>
      </c>
      <c r="C468" s="186" t="s">
        <v>205</v>
      </c>
      <c r="D468" s="188" t="s">
        <v>1585</v>
      </c>
      <c r="E468" s="186" t="s">
        <v>482</v>
      </c>
      <c r="F468" s="186" t="s">
        <v>205</v>
      </c>
      <c r="G468" s="188" t="s">
        <v>711</v>
      </c>
      <c r="H468" s="187">
        <f>IF(OR(SUMPRODUCT(--('C5'!Y44:'C5'!Y71=""),--('C5'!Z44:'C5'!Z71=""))&gt;0,COUNTIF('C5'!Z44:'C5'!Z71,"M")&gt;0,COUNTIF('C5'!Z44:'C5'!Z71,"X")=28),"",SUM('C5'!Y44:'C5'!Y71))</f>
        <v>11559</v>
      </c>
      <c r="I468" s="187" t="str">
        <f>IF(AND(COUNTIF('C5'!Z44:'C5'!Z71,"X")=28,SUM('C5'!Y44:'C5'!Y71)=0,ISNUMBER('C5'!Y72)),"",IF(COUNTIF('C5'!Z44:'C5'!Z71,"M")&gt;0,"M",IF(AND(COUNTIF('C5'!Z44:'C5'!Z71,'C5'!Z44)=28,OR('C5'!Z44="X",'C5'!Z44="W",'C5'!Z44="Z")),UPPER('C5'!Z44),"")))</f>
        <v/>
      </c>
      <c r="J468" s="81" t="s">
        <v>482</v>
      </c>
      <c r="K468" s="187">
        <f>IF(AND(ISBLANK('C5'!Y72),$L$468&lt;&gt;"Z"),"",'C5'!Y72)</f>
        <v>11559</v>
      </c>
      <c r="L468" s="187" t="str">
        <f>IF(ISBLANK('C5'!Z72),"",'C5'!Z72)</f>
        <v/>
      </c>
      <c r="M468" s="78" t="str">
        <f t="shared" si="7"/>
        <v>OK</v>
      </c>
      <c r="N468" s="79"/>
    </row>
    <row r="469" spans="1:14" hidden="1">
      <c r="A469" s="80" t="s">
        <v>2588</v>
      </c>
      <c r="B469" s="185" t="s">
        <v>1586</v>
      </c>
      <c r="C469" s="186" t="s">
        <v>205</v>
      </c>
      <c r="D469" s="188" t="s">
        <v>1587</v>
      </c>
      <c r="E469" s="186" t="s">
        <v>482</v>
      </c>
      <c r="F469" s="186" t="s">
        <v>205</v>
      </c>
      <c r="G469" s="188" t="s">
        <v>713</v>
      </c>
      <c r="H469" s="187">
        <f>IF(OR(AND('C5'!Y14="",'C5'!Z14=""),AND('C5'!Y44="",'C5'!Z44=""),AND('C5'!Z14="X",'C5'!Z44="X"),OR('C5'!Z14="M",'C5'!Z44="M")),"",SUM('C5'!Y14,'C5'!Y44))</f>
        <v>0</v>
      </c>
      <c r="I469" s="187" t="str">
        <f>IF(AND(AND('C5'!Z14="X",'C5'!Z44="X"),SUM('C5'!Y14,'C5'!Y44)=0,ISNUMBER('C5'!Y74)),"",IF(OR('C5'!Z14="M",'C5'!Z44="M"),"M",IF(AND('C5'!Z14='C5'!Z44,OR('C5'!Z14="X",'C5'!Z14="W",'C5'!Z14="Z")),UPPER('C5'!Z14),"")))</f>
        <v/>
      </c>
      <c r="J469" s="81" t="s">
        <v>482</v>
      </c>
      <c r="K469" s="187">
        <f>IF(AND(ISBLANK('C5'!Y74),$L$469&lt;&gt;"Z"),"",'C5'!Y74)</f>
        <v>0</v>
      </c>
      <c r="L469" s="187" t="str">
        <f>IF(ISBLANK('C5'!Z74),"",'C5'!Z74)</f>
        <v/>
      </c>
      <c r="M469" s="78" t="str">
        <f t="shared" si="7"/>
        <v>OK</v>
      </c>
      <c r="N469" s="79"/>
    </row>
    <row r="470" spans="1:14" hidden="1">
      <c r="A470" s="80" t="s">
        <v>2588</v>
      </c>
      <c r="B470" s="185" t="s">
        <v>1588</v>
      </c>
      <c r="C470" s="186" t="s">
        <v>205</v>
      </c>
      <c r="D470" s="188" t="s">
        <v>1589</v>
      </c>
      <c r="E470" s="186" t="s">
        <v>482</v>
      </c>
      <c r="F470" s="186" t="s">
        <v>205</v>
      </c>
      <c r="G470" s="188" t="s">
        <v>716</v>
      </c>
      <c r="H470" s="187">
        <f>IF(OR(AND('C5'!Y15="",'C5'!Z15=""),AND('C5'!Y45="",'C5'!Z45=""),AND('C5'!Z15="X",'C5'!Z45="X"),OR('C5'!Z15="M",'C5'!Z45="M")),"",SUM('C5'!Y15,'C5'!Y45))</f>
        <v>0</v>
      </c>
      <c r="I470" s="187" t="str">
        <f>IF(AND(AND('C5'!Z15="X",'C5'!Z45="X"),SUM('C5'!Y15,'C5'!Y45)=0,ISNUMBER('C5'!Y75)),"",IF(OR('C5'!Z15="M",'C5'!Z45="M"),"M",IF(AND('C5'!Z15='C5'!Z45,OR('C5'!Z15="X",'C5'!Z15="W",'C5'!Z15="Z")),UPPER('C5'!Z15),"")))</f>
        <v/>
      </c>
      <c r="J470" s="81" t="s">
        <v>482</v>
      </c>
      <c r="K470" s="187">
        <f>IF(AND(ISBLANK('C5'!Y75),$L$470&lt;&gt;"Z"),"",'C5'!Y75)</f>
        <v>0</v>
      </c>
      <c r="L470" s="187" t="str">
        <f>IF(ISBLANK('C5'!Z75),"",'C5'!Z75)</f>
        <v/>
      </c>
      <c r="M470" s="78" t="str">
        <f t="shared" si="7"/>
        <v>OK</v>
      </c>
      <c r="N470" s="79"/>
    </row>
    <row r="471" spans="1:14" hidden="1">
      <c r="A471" s="80" t="s">
        <v>2588</v>
      </c>
      <c r="B471" s="185" t="s">
        <v>1590</v>
      </c>
      <c r="C471" s="186" t="s">
        <v>205</v>
      </c>
      <c r="D471" s="188" t="s">
        <v>1591</v>
      </c>
      <c r="E471" s="186" t="s">
        <v>482</v>
      </c>
      <c r="F471" s="186" t="s">
        <v>205</v>
      </c>
      <c r="G471" s="188" t="s">
        <v>719</v>
      </c>
      <c r="H471" s="187">
        <f>IF(OR(AND('C5'!Y16="",'C5'!Z16=""),AND('C5'!Y46="",'C5'!Z46=""),AND('C5'!Z16="X",'C5'!Z46="X"),OR('C5'!Z16="M",'C5'!Z46="M")),"",SUM('C5'!Y16,'C5'!Y46))</f>
        <v>26</v>
      </c>
      <c r="I471" s="187" t="str">
        <f>IF(AND(AND('C5'!Z16="X",'C5'!Z46="X"),SUM('C5'!Y16,'C5'!Y46)=0,ISNUMBER('C5'!Y76)),"",IF(OR('C5'!Z16="M",'C5'!Z46="M"),"M",IF(AND('C5'!Z16='C5'!Z46,OR('C5'!Z16="X",'C5'!Z16="W",'C5'!Z16="Z")),UPPER('C5'!Z16),"")))</f>
        <v/>
      </c>
      <c r="J471" s="81" t="s">
        <v>482</v>
      </c>
      <c r="K471" s="187">
        <f>IF(AND(ISBLANK('C5'!Y76),$L$471&lt;&gt;"Z"),"",'C5'!Y76)</f>
        <v>26</v>
      </c>
      <c r="L471" s="187" t="str">
        <f>IF(ISBLANK('C5'!Z76),"",'C5'!Z76)</f>
        <v/>
      </c>
      <c r="M471" s="78" t="str">
        <f t="shared" si="7"/>
        <v>OK</v>
      </c>
      <c r="N471" s="79"/>
    </row>
    <row r="472" spans="1:14" hidden="1">
      <c r="A472" s="80" t="s">
        <v>2588</v>
      </c>
      <c r="B472" s="185" t="s">
        <v>1592</v>
      </c>
      <c r="C472" s="186" t="s">
        <v>205</v>
      </c>
      <c r="D472" s="188" t="s">
        <v>1593</v>
      </c>
      <c r="E472" s="186" t="s">
        <v>482</v>
      </c>
      <c r="F472" s="186" t="s">
        <v>205</v>
      </c>
      <c r="G472" s="188" t="s">
        <v>722</v>
      </c>
      <c r="H472" s="187">
        <f>IF(OR(AND('C5'!Y17="",'C5'!Z17=""),AND('C5'!Y47="",'C5'!Z47=""),AND('C5'!Z17="X",'C5'!Z47="X"),OR('C5'!Z17="M",'C5'!Z47="M")),"",SUM('C5'!Y17,'C5'!Y47))</f>
        <v>1004</v>
      </c>
      <c r="I472" s="187" t="str">
        <f>IF(AND(AND('C5'!Z17="X",'C5'!Z47="X"),SUM('C5'!Y17,'C5'!Y47)=0,ISNUMBER('C5'!Y77)),"",IF(OR('C5'!Z17="M",'C5'!Z47="M"),"M",IF(AND('C5'!Z17='C5'!Z47,OR('C5'!Z17="X",'C5'!Z17="W",'C5'!Z17="Z")),UPPER('C5'!Z17),"")))</f>
        <v/>
      </c>
      <c r="J472" s="81" t="s">
        <v>482</v>
      </c>
      <c r="K472" s="187">
        <f>IF(AND(ISBLANK('C5'!Y77),$L$472&lt;&gt;"Z"),"",'C5'!Y77)</f>
        <v>1004</v>
      </c>
      <c r="L472" s="187" t="str">
        <f>IF(ISBLANK('C5'!Z77),"",'C5'!Z77)</f>
        <v/>
      </c>
      <c r="M472" s="78" t="str">
        <f t="shared" si="7"/>
        <v>OK</v>
      </c>
      <c r="N472" s="79"/>
    </row>
    <row r="473" spans="1:14" hidden="1">
      <c r="A473" s="80" t="s">
        <v>2588</v>
      </c>
      <c r="B473" s="185" t="s">
        <v>1594</v>
      </c>
      <c r="C473" s="186" t="s">
        <v>205</v>
      </c>
      <c r="D473" s="188" t="s">
        <v>1595</v>
      </c>
      <c r="E473" s="186" t="s">
        <v>482</v>
      </c>
      <c r="F473" s="186" t="s">
        <v>205</v>
      </c>
      <c r="G473" s="188" t="s">
        <v>725</v>
      </c>
      <c r="H473" s="187">
        <f>IF(OR(AND('C5'!Y18="",'C5'!Z18=""),AND('C5'!Y48="",'C5'!Z48=""),AND('C5'!Z18="X",'C5'!Z48="X"),OR('C5'!Z18="M",'C5'!Z48="M")),"",SUM('C5'!Y18,'C5'!Y48))</f>
        <v>6124</v>
      </c>
      <c r="I473" s="187" t="str">
        <f>IF(AND(AND('C5'!Z18="X",'C5'!Z48="X"),SUM('C5'!Y18,'C5'!Y48)=0,ISNUMBER('C5'!Y78)),"",IF(OR('C5'!Z18="M",'C5'!Z48="M"),"M",IF(AND('C5'!Z18='C5'!Z48,OR('C5'!Z18="X",'C5'!Z18="W",'C5'!Z18="Z")),UPPER('C5'!Z18),"")))</f>
        <v/>
      </c>
      <c r="J473" s="81" t="s">
        <v>482</v>
      </c>
      <c r="K473" s="187">
        <f>IF(AND(ISBLANK('C5'!Y78),$L$473&lt;&gt;"Z"),"",'C5'!Y78)</f>
        <v>6124</v>
      </c>
      <c r="L473" s="187" t="str">
        <f>IF(ISBLANK('C5'!Z78),"",'C5'!Z78)</f>
        <v/>
      </c>
      <c r="M473" s="78" t="str">
        <f t="shared" si="7"/>
        <v>OK</v>
      </c>
      <c r="N473" s="79"/>
    </row>
    <row r="474" spans="1:14" hidden="1">
      <c r="A474" s="80" t="s">
        <v>2588</v>
      </c>
      <c r="B474" s="185" t="s">
        <v>1596</v>
      </c>
      <c r="C474" s="186" t="s">
        <v>205</v>
      </c>
      <c r="D474" s="188" t="s">
        <v>1597</v>
      </c>
      <c r="E474" s="186" t="s">
        <v>482</v>
      </c>
      <c r="F474" s="186" t="s">
        <v>205</v>
      </c>
      <c r="G474" s="188" t="s">
        <v>728</v>
      </c>
      <c r="H474" s="187">
        <f>IF(OR(AND('C5'!Y19="",'C5'!Z19=""),AND('C5'!Y49="",'C5'!Z49=""),AND('C5'!Z19="X",'C5'!Z49="X"),OR('C5'!Z19="M",'C5'!Z49="M")),"",SUM('C5'!Y19,'C5'!Y49))</f>
        <v>5252</v>
      </c>
      <c r="I474" s="187" t="str">
        <f>IF(AND(AND('C5'!Z19="X",'C5'!Z49="X"),SUM('C5'!Y19,'C5'!Y49)=0,ISNUMBER('C5'!Y79)),"",IF(OR('C5'!Z19="M",'C5'!Z49="M"),"M",IF(AND('C5'!Z19='C5'!Z49,OR('C5'!Z19="X",'C5'!Z19="W",'C5'!Z19="Z")),UPPER('C5'!Z19),"")))</f>
        <v/>
      </c>
      <c r="J474" s="81" t="s">
        <v>482</v>
      </c>
      <c r="K474" s="187">
        <f>IF(AND(ISBLANK('C5'!Y79),$L$474&lt;&gt;"Z"),"",'C5'!Y79)</f>
        <v>5252</v>
      </c>
      <c r="L474" s="187" t="str">
        <f>IF(ISBLANK('C5'!Z79),"",'C5'!Z79)</f>
        <v/>
      </c>
      <c r="M474" s="78" t="str">
        <f t="shared" si="7"/>
        <v>OK</v>
      </c>
      <c r="N474" s="79"/>
    </row>
    <row r="475" spans="1:14" hidden="1">
      <c r="A475" s="80" t="s">
        <v>2588</v>
      </c>
      <c r="B475" s="185" t="s">
        <v>1598</v>
      </c>
      <c r="C475" s="186" t="s">
        <v>205</v>
      </c>
      <c r="D475" s="188" t="s">
        <v>1599</v>
      </c>
      <c r="E475" s="186" t="s">
        <v>482</v>
      </c>
      <c r="F475" s="186" t="s">
        <v>205</v>
      </c>
      <c r="G475" s="188" t="s">
        <v>731</v>
      </c>
      <c r="H475" s="187">
        <f>IF(OR(AND('C5'!Y20="",'C5'!Z20=""),AND('C5'!Y50="",'C5'!Z50=""),AND('C5'!Z20="X",'C5'!Z50="X"),OR('C5'!Z20="M",'C5'!Z50="M")),"",SUM('C5'!Y20,'C5'!Y50))</f>
        <v>2604</v>
      </c>
      <c r="I475" s="187" t="str">
        <f>IF(AND(AND('C5'!Z20="X",'C5'!Z50="X"),SUM('C5'!Y20,'C5'!Y50)=0,ISNUMBER('C5'!Y80)),"",IF(OR('C5'!Z20="M",'C5'!Z50="M"),"M",IF(AND('C5'!Z20='C5'!Z50,OR('C5'!Z20="X",'C5'!Z20="W",'C5'!Z20="Z")),UPPER('C5'!Z20),"")))</f>
        <v/>
      </c>
      <c r="J475" s="81" t="s">
        <v>482</v>
      </c>
      <c r="K475" s="187">
        <f>IF(AND(ISBLANK('C5'!Y80),$L$475&lt;&gt;"Z"),"",'C5'!Y80)</f>
        <v>2604</v>
      </c>
      <c r="L475" s="187" t="str">
        <f>IF(ISBLANK('C5'!Z80),"",'C5'!Z80)</f>
        <v/>
      </c>
      <c r="M475" s="78" t="str">
        <f t="shared" si="7"/>
        <v>OK</v>
      </c>
      <c r="N475" s="79"/>
    </row>
    <row r="476" spans="1:14" hidden="1">
      <c r="A476" s="80" t="s">
        <v>2588</v>
      </c>
      <c r="B476" s="185" t="s">
        <v>1600</v>
      </c>
      <c r="C476" s="186" t="s">
        <v>205</v>
      </c>
      <c r="D476" s="188" t="s">
        <v>1601</v>
      </c>
      <c r="E476" s="186" t="s">
        <v>482</v>
      </c>
      <c r="F476" s="186" t="s">
        <v>205</v>
      </c>
      <c r="G476" s="188" t="s">
        <v>734</v>
      </c>
      <c r="H476" s="187">
        <f>IF(OR(AND('C5'!Y21="",'C5'!Z21=""),AND('C5'!Y51="",'C5'!Z51=""),AND('C5'!Z21="X",'C5'!Z51="X"),OR('C5'!Z21="M",'C5'!Z51="M")),"",SUM('C5'!Y21,'C5'!Y51))</f>
        <v>1413</v>
      </c>
      <c r="I476" s="187" t="str">
        <f>IF(AND(AND('C5'!Z21="X",'C5'!Z51="X"),SUM('C5'!Y21,'C5'!Y51)=0,ISNUMBER('C5'!Y81)),"",IF(OR('C5'!Z21="M",'C5'!Z51="M"),"M",IF(AND('C5'!Z21='C5'!Z51,OR('C5'!Z21="X",'C5'!Z21="W",'C5'!Z21="Z")),UPPER('C5'!Z21),"")))</f>
        <v/>
      </c>
      <c r="J476" s="81" t="s">
        <v>482</v>
      </c>
      <c r="K476" s="187">
        <f>IF(AND(ISBLANK('C5'!Y81),$L$476&lt;&gt;"Z"),"",'C5'!Y81)</f>
        <v>1413</v>
      </c>
      <c r="L476" s="187" t="str">
        <f>IF(ISBLANK('C5'!Z81),"",'C5'!Z81)</f>
        <v/>
      </c>
      <c r="M476" s="78" t="str">
        <f t="shared" si="7"/>
        <v>OK</v>
      </c>
      <c r="N476" s="79"/>
    </row>
    <row r="477" spans="1:14" hidden="1">
      <c r="A477" s="80" t="s">
        <v>2588</v>
      </c>
      <c r="B477" s="185" t="s">
        <v>1602</v>
      </c>
      <c r="C477" s="186" t="s">
        <v>205</v>
      </c>
      <c r="D477" s="188" t="s">
        <v>1603</v>
      </c>
      <c r="E477" s="186" t="s">
        <v>482</v>
      </c>
      <c r="F477" s="186" t="s">
        <v>205</v>
      </c>
      <c r="G477" s="188" t="s">
        <v>737</v>
      </c>
      <c r="H477" s="187">
        <f>IF(OR(AND('C5'!Y22="",'C5'!Z22=""),AND('C5'!Y52="",'C5'!Z52=""),AND('C5'!Z22="X",'C5'!Z52="X"),OR('C5'!Z22="M",'C5'!Z52="M")),"",SUM('C5'!Y22,'C5'!Y52))</f>
        <v>937</v>
      </c>
      <c r="I477" s="187" t="str">
        <f>IF(AND(AND('C5'!Z22="X",'C5'!Z52="X"),SUM('C5'!Y22,'C5'!Y52)=0,ISNUMBER('C5'!Y82)),"",IF(OR('C5'!Z22="M",'C5'!Z52="M"),"M",IF(AND('C5'!Z22='C5'!Z52,OR('C5'!Z22="X",'C5'!Z22="W",'C5'!Z22="Z")),UPPER('C5'!Z22),"")))</f>
        <v/>
      </c>
      <c r="J477" s="81" t="s">
        <v>482</v>
      </c>
      <c r="K477" s="187">
        <f>IF(AND(ISBLANK('C5'!Y82),$L$477&lt;&gt;"Z"),"",'C5'!Y82)</f>
        <v>937</v>
      </c>
      <c r="L477" s="187" t="str">
        <f>IF(ISBLANK('C5'!Z82),"",'C5'!Z82)</f>
        <v/>
      </c>
      <c r="M477" s="78" t="str">
        <f t="shared" si="7"/>
        <v>OK</v>
      </c>
      <c r="N477" s="79"/>
    </row>
    <row r="478" spans="1:14" hidden="1">
      <c r="A478" s="80" t="s">
        <v>2588</v>
      </c>
      <c r="B478" s="185" t="s">
        <v>1604</v>
      </c>
      <c r="C478" s="186" t="s">
        <v>205</v>
      </c>
      <c r="D478" s="188" t="s">
        <v>1605</v>
      </c>
      <c r="E478" s="186" t="s">
        <v>482</v>
      </c>
      <c r="F478" s="186" t="s">
        <v>205</v>
      </c>
      <c r="G478" s="188" t="s">
        <v>740</v>
      </c>
      <c r="H478" s="187">
        <f>IF(OR(AND('C5'!Y23="",'C5'!Z23=""),AND('C5'!Y53="",'C5'!Z53=""),AND('C5'!Z23="X",'C5'!Z53="X"),OR('C5'!Z23="M",'C5'!Z53="M")),"",SUM('C5'!Y23,'C5'!Y53))</f>
        <v>636</v>
      </c>
      <c r="I478" s="187" t="str">
        <f>IF(AND(AND('C5'!Z23="X",'C5'!Z53="X"),SUM('C5'!Y23,'C5'!Y53)=0,ISNUMBER('C5'!Y83)),"",IF(OR('C5'!Z23="M",'C5'!Z53="M"),"M",IF(AND('C5'!Z23='C5'!Z53,OR('C5'!Z23="X",'C5'!Z23="W",'C5'!Z23="Z")),UPPER('C5'!Z23),"")))</f>
        <v/>
      </c>
      <c r="J478" s="81" t="s">
        <v>482</v>
      </c>
      <c r="K478" s="187">
        <f>IF(AND(ISBLANK('C5'!Y83),$L$478&lt;&gt;"Z"),"",'C5'!Y83)</f>
        <v>636</v>
      </c>
      <c r="L478" s="187" t="str">
        <f>IF(ISBLANK('C5'!Z83),"",'C5'!Z83)</f>
        <v/>
      </c>
      <c r="M478" s="78" t="str">
        <f t="shared" si="7"/>
        <v>OK</v>
      </c>
      <c r="N478" s="79"/>
    </row>
    <row r="479" spans="1:14" hidden="1">
      <c r="A479" s="80" t="s">
        <v>2588</v>
      </c>
      <c r="B479" s="185" t="s">
        <v>1606</v>
      </c>
      <c r="C479" s="186" t="s">
        <v>205</v>
      </c>
      <c r="D479" s="188" t="s">
        <v>1607</v>
      </c>
      <c r="E479" s="186" t="s">
        <v>482</v>
      </c>
      <c r="F479" s="186" t="s">
        <v>205</v>
      </c>
      <c r="G479" s="188" t="s">
        <v>743</v>
      </c>
      <c r="H479" s="187">
        <f>IF(OR(AND('C5'!Y24="",'C5'!Z24=""),AND('C5'!Y54="",'C5'!Z54=""),AND('C5'!Z24="X",'C5'!Z54="X"),OR('C5'!Z24="M",'C5'!Z54="M")),"",SUM('C5'!Y24,'C5'!Y54))</f>
        <v>485</v>
      </c>
      <c r="I479" s="187" t="str">
        <f>IF(AND(AND('C5'!Z24="X",'C5'!Z54="X"),SUM('C5'!Y24,'C5'!Y54)=0,ISNUMBER('C5'!Y84)),"",IF(OR('C5'!Z24="M",'C5'!Z54="M"),"M",IF(AND('C5'!Z24='C5'!Z54,OR('C5'!Z24="X",'C5'!Z24="W",'C5'!Z24="Z")),UPPER('C5'!Z24),"")))</f>
        <v/>
      </c>
      <c r="J479" s="81" t="s">
        <v>482</v>
      </c>
      <c r="K479" s="187">
        <f>IF(AND(ISBLANK('C5'!Y84),$L$479&lt;&gt;"Z"),"",'C5'!Y84)</f>
        <v>485</v>
      </c>
      <c r="L479" s="187" t="str">
        <f>IF(ISBLANK('C5'!Z84),"",'C5'!Z84)</f>
        <v/>
      </c>
      <c r="M479" s="78" t="str">
        <f t="shared" si="7"/>
        <v>OK</v>
      </c>
      <c r="N479" s="79"/>
    </row>
    <row r="480" spans="1:14" hidden="1">
      <c r="A480" s="80" t="s">
        <v>2588</v>
      </c>
      <c r="B480" s="185" t="s">
        <v>1608</v>
      </c>
      <c r="C480" s="186" t="s">
        <v>205</v>
      </c>
      <c r="D480" s="188" t="s">
        <v>1609</v>
      </c>
      <c r="E480" s="186" t="s">
        <v>482</v>
      </c>
      <c r="F480" s="186" t="s">
        <v>205</v>
      </c>
      <c r="G480" s="188" t="s">
        <v>746</v>
      </c>
      <c r="H480" s="187">
        <f>IF(OR(AND('C5'!Y25="",'C5'!Z25=""),AND('C5'!Y55="",'C5'!Z55=""),AND('C5'!Z25="X",'C5'!Z55="X"),OR('C5'!Z25="M",'C5'!Z55="M")),"",SUM('C5'!Y25,'C5'!Y55))</f>
        <v>398</v>
      </c>
      <c r="I480" s="187" t="str">
        <f>IF(AND(AND('C5'!Z25="X",'C5'!Z55="X"),SUM('C5'!Y25,'C5'!Y55)=0,ISNUMBER('C5'!Y85)),"",IF(OR('C5'!Z25="M",'C5'!Z55="M"),"M",IF(AND('C5'!Z25='C5'!Z55,OR('C5'!Z25="X",'C5'!Z25="W",'C5'!Z25="Z")),UPPER('C5'!Z25),"")))</f>
        <v/>
      </c>
      <c r="J480" s="81" t="s">
        <v>482</v>
      </c>
      <c r="K480" s="187">
        <f>IF(AND(ISBLANK('C5'!Y85),$L$480&lt;&gt;"Z"),"",'C5'!Y85)</f>
        <v>398</v>
      </c>
      <c r="L480" s="187" t="str">
        <f>IF(ISBLANK('C5'!Z85),"",'C5'!Z85)</f>
        <v/>
      </c>
      <c r="M480" s="78" t="str">
        <f t="shared" si="7"/>
        <v>OK</v>
      </c>
      <c r="N480" s="79"/>
    </row>
    <row r="481" spans="1:14" hidden="1">
      <c r="A481" s="80" t="s">
        <v>2588</v>
      </c>
      <c r="B481" s="185" t="s">
        <v>1610</v>
      </c>
      <c r="C481" s="186" t="s">
        <v>205</v>
      </c>
      <c r="D481" s="188" t="s">
        <v>1611</v>
      </c>
      <c r="E481" s="186" t="s">
        <v>482</v>
      </c>
      <c r="F481" s="186" t="s">
        <v>205</v>
      </c>
      <c r="G481" s="188" t="s">
        <v>749</v>
      </c>
      <c r="H481" s="187">
        <f>IF(OR(AND('C5'!Y26="",'C5'!Z26=""),AND('C5'!Y56="",'C5'!Z56=""),AND('C5'!Z26="X",'C5'!Z56="X"),OR('C5'!Z26="M",'C5'!Z56="M")),"",SUM('C5'!Y26,'C5'!Y56))</f>
        <v>362</v>
      </c>
      <c r="I481" s="187" t="str">
        <f>IF(AND(AND('C5'!Z26="X",'C5'!Z56="X"),SUM('C5'!Y26,'C5'!Y56)=0,ISNUMBER('C5'!Y86)),"",IF(OR('C5'!Z26="M",'C5'!Z56="M"),"M",IF(AND('C5'!Z26='C5'!Z56,OR('C5'!Z26="X",'C5'!Z26="W",'C5'!Z26="Z")),UPPER('C5'!Z26),"")))</f>
        <v/>
      </c>
      <c r="J481" s="81" t="s">
        <v>482</v>
      </c>
      <c r="K481" s="187">
        <f>IF(AND(ISBLANK('C5'!Y86),$L$481&lt;&gt;"Z"),"",'C5'!Y86)</f>
        <v>362</v>
      </c>
      <c r="L481" s="187" t="str">
        <f>IF(ISBLANK('C5'!Z86),"",'C5'!Z86)</f>
        <v/>
      </c>
      <c r="M481" s="78" t="str">
        <f t="shared" si="7"/>
        <v>OK</v>
      </c>
      <c r="N481" s="79"/>
    </row>
    <row r="482" spans="1:14" hidden="1">
      <c r="A482" s="80" t="s">
        <v>2588</v>
      </c>
      <c r="B482" s="185" t="s">
        <v>1612</v>
      </c>
      <c r="C482" s="186" t="s">
        <v>205</v>
      </c>
      <c r="D482" s="188" t="s">
        <v>1613</v>
      </c>
      <c r="E482" s="186" t="s">
        <v>482</v>
      </c>
      <c r="F482" s="186" t="s">
        <v>205</v>
      </c>
      <c r="G482" s="188" t="s">
        <v>752</v>
      </c>
      <c r="H482" s="187">
        <f>IF(OR(AND('C5'!Y27="",'C5'!Z27=""),AND('C5'!Y57="",'C5'!Z57=""),AND('C5'!Z27="X",'C5'!Z57="X"),OR('C5'!Z27="M",'C5'!Z57="M")),"",SUM('C5'!Y27,'C5'!Y57))</f>
        <v>278</v>
      </c>
      <c r="I482" s="187" t="str">
        <f>IF(AND(AND('C5'!Z27="X",'C5'!Z57="X"),SUM('C5'!Y27,'C5'!Y57)=0,ISNUMBER('C5'!Y87)),"",IF(OR('C5'!Z27="M",'C5'!Z57="M"),"M",IF(AND('C5'!Z27='C5'!Z57,OR('C5'!Z27="X",'C5'!Z27="W",'C5'!Z27="Z")),UPPER('C5'!Z27),"")))</f>
        <v/>
      </c>
      <c r="J482" s="81" t="s">
        <v>482</v>
      </c>
      <c r="K482" s="187">
        <f>IF(AND(ISBLANK('C5'!Y87),$L$482&lt;&gt;"Z"),"",'C5'!Y87)</f>
        <v>278</v>
      </c>
      <c r="L482" s="187" t="str">
        <f>IF(ISBLANK('C5'!Z87),"",'C5'!Z87)</f>
        <v/>
      </c>
      <c r="M482" s="78" t="str">
        <f t="shared" si="7"/>
        <v>OK</v>
      </c>
      <c r="N482" s="79"/>
    </row>
    <row r="483" spans="1:14" hidden="1">
      <c r="A483" s="80" t="s">
        <v>2588</v>
      </c>
      <c r="B483" s="185" t="s">
        <v>1614</v>
      </c>
      <c r="C483" s="186" t="s">
        <v>205</v>
      </c>
      <c r="D483" s="188" t="s">
        <v>1615</v>
      </c>
      <c r="E483" s="186" t="s">
        <v>482</v>
      </c>
      <c r="F483" s="186" t="s">
        <v>205</v>
      </c>
      <c r="G483" s="188" t="s">
        <v>755</v>
      </c>
      <c r="H483" s="187">
        <f>IF(OR(AND('C5'!Y28="",'C5'!Z28=""),AND('C5'!Y58="",'C5'!Z58=""),AND('C5'!Z28="X",'C5'!Z58="X"),OR('C5'!Z28="M",'C5'!Z58="M")),"",SUM('C5'!Y28,'C5'!Y58))</f>
        <v>226</v>
      </c>
      <c r="I483" s="187" t="str">
        <f>IF(AND(AND('C5'!Z28="X",'C5'!Z58="X"),SUM('C5'!Y28,'C5'!Y58)=0,ISNUMBER('C5'!Y88)),"",IF(OR('C5'!Z28="M",'C5'!Z58="M"),"M",IF(AND('C5'!Z28='C5'!Z58,OR('C5'!Z28="X",'C5'!Z28="W",'C5'!Z28="Z")),UPPER('C5'!Z28),"")))</f>
        <v/>
      </c>
      <c r="J483" s="81" t="s">
        <v>482</v>
      </c>
      <c r="K483" s="187">
        <f>IF(AND(ISBLANK('C5'!Y88),$L$483&lt;&gt;"Z"),"",'C5'!Y88)</f>
        <v>226</v>
      </c>
      <c r="L483" s="187" t="str">
        <f>IF(ISBLANK('C5'!Z88),"",'C5'!Z88)</f>
        <v/>
      </c>
      <c r="M483" s="78" t="str">
        <f t="shared" si="7"/>
        <v>OK</v>
      </c>
      <c r="N483" s="79"/>
    </row>
    <row r="484" spans="1:14" hidden="1">
      <c r="A484" s="80" t="s">
        <v>2588</v>
      </c>
      <c r="B484" s="185" t="s">
        <v>1616</v>
      </c>
      <c r="C484" s="186" t="s">
        <v>205</v>
      </c>
      <c r="D484" s="188" t="s">
        <v>1617</v>
      </c>
      <c r="E484" s="186" t="s">
        <v>482</v>
      </c>
      <c r="F484" s="186" t="s">
        <v>205</v>
      </c>
      <c r="G484" s="188" t="s">
        <v>758</v>
      </c>
      <c r="H484" s="187">
        <f>IF(OR(AND('C5'!Y29="",'C5'!Z29=""),AND('C5'!Y59="",'C5'!Z59=""),AND('C5'!Z29="X",'C5'!Z59="X"),OR('C5'!Z29="M",'C5'!Z59="M")),"",SUM('C5'!Y29,'C5'!Y59))</f>
        <v>216</v>
      </c>
      <c r="I484" s="187" t="str">
        <f>IF(AND(AND('C5'!Z29="X",'C5'!Z59="X"),SUM('C5'!Y29,'C5'!Y59)=0,ISNUMBER('C5'!Y89)),"",IF(OR('C5'!Z29="M",'C5'!Z59="M"),"M",IF(AND('C5'!Z29='C5'!Z59,OR('C5'!Z29="X",'C5'!Z29="W",'C5'!Z29="Z")),UPPER('C5'!Z29),"")))</f>
        <v/>
      </c>
      <c r="J484" s="81" t="s">
        <v>482</v>
      </c>
      <c r="K484" s="187">
        <f>IF(AND(ISBLANK('C5'!Y89),$L$484&lt;&gt;"Z"),"",'C5'!Y89)</f>
        <v>216</v>
      </c>
      <c r="L484" s="187" t="str">
        <f>IF(ISBLANK('C5'!Z89),"",'C5'!Z89)</f>
        <v/>
      </c>
      <c r="M484" s="78" t="str">
        <f t="shared" si="7"/>
        <v>OK</v>
      </c>
      <c r="N484" s="79"/>
    </row>
    <row r="485" spans="1:14" hidden="1">
      <c r="A485" s="80" t="s">
        <v>2588</v>
      </c>
      <c r="B485" s="185" t="s">
        <v>1618</v>
      </c>
      <c r="C485" s="186" t="s">
        <v>205</v>
      </c>
      <c r="D485" s="188" t="s">
        <v>1619</v>
      </c>
      <c r="E485" s="186" t="s">
        <v>482</v>
      </c>
      <c r="F485" s="186" t="s">
        <v>205</v>
      </c>
      <c r="G485" s="188" t="s">
        <v>761</v>
      </c>
      <c r="H485" s="187">
        <f>IF(OR(AND('C5'!Y30="",'C5'!Z30=""),AND('C5'!Y60="",'C5'!Z60=""),AND('C5'!Z30="X",'C5'!Z60="X"),OR('C5'!Z30="M",'C5'!Z60="M")),"",SUM('C5'!Y30,'C5'!Y60))</f>
        <v>188</v>
      </c>
      <c r="I485" s="187" t="str">
        <f>IF(AND(AND('C5'!Z30="X",'C5'!Z60="X"),SUM('C5'!Y30,'C5'!Y60)=0,ISNUMBER('C5'!Y90)),"",IF(OR('C5'!Z30="M",'C5'!Z60="M"),"M",IF(AND('C5'!Z30='C5'!Z60,OR('C5'!Z30="X",'C5'!Z30="W",'C5'!Z30="Z")),UPPER('C5'!Z30),"")))</f>
        <v/>
      </c>
      <c r="J485" s="81" t="s">
        <v>482</v>
      </c>
      <c r="K485" s="187">
        <f>IF(AND(ISBLANK('C5'!Y90),$L$485&lt;&gt;"Z"),"",'C5'!Y90)</f>
        <v>188</v>
      </c>
      <c r="L485" s="187" t="str">
        <f>IF(ISBLANK('C5'!Z90),"",'C5'!Z90)</f>
        <v/>
      </c>
      <c r="M485" s="78" t="str">
        <f t="shared" si="7"/>
        <v>OK</v>
      </c>
      <c r="N485" s="79"/>
    </row>
    <row r="486" spans="1:14" hidden="1">
      <c r="A486" s="80" t="s">
        <v>2588</v>
      </c>
      <c r="B486" s="185" t="s">
        <v>1620</v>
      </c>
      <c r="C486" s="186" t="s">
        <v>205</v>
      </c>
      <c r="D486" s="188" t="s">
        <v>1621</v>
      </c>
      <c r="E486" s="186" t="s">
        <v>482</v>
      </c>
      <c r="F486" s="186" t="s">
        <v>205</v>
      </c>
      <c r="G486" s="188" t="s">
        <v>764</v>
      </c>
      <c r="H486" s="187">
        <f>IF(OR(AND('C5'!Y31="",'C5'!Z31=""),AND('C5'!Y61="",'C5'!Z61=""),AND('C5'!Z31="X",'C5'!Z61="X"),OR('C5'!Z31="M",'C5'!Z61="M")),"",SUM('C5'!Y31,'C5'!Y61))</f>
        <v>157</v>
      </c>
      <c r="I486" s="187" t="str">
        <f>IF(AND(AND('C5'!Z31="X",'C5'!Z61="X"),SUM('C5'!Y31,'C5'!Y61)=0,ISNUMBER('C5'!Y91)),"",IF(OR('C5'!Z31="M",'C5'!Z61="M"),"M",IF(AND('C5'!Z31='C5'!Z61,OR('C5'!Z31="X",'C5'!Z31="W",'C5'!Z31="Z")),UPPER('C5'!Z31),"")))</f>
        <v/>
      </c>
      <c r="J486" s="81" t="s">
        <v>482</v>
      </c>
      <c r="K486" s="187">
        <f>IF(AND(ISBLANK('C5'!Y91),$L$486&lt;&gt;"Z"),"",'C5'!Y91)</f>
        <v>157</v>
      </c>
      <c r="L486" s="187" t="str">
        <f>IF(ISBLANK('C5'!Z91),"",'C5'!Z91)</f>
        <v/>
      </c>
      <c r="M486" s="78" t="str">
        <f t="shared" si="7"/>
        <v>OK</v>
      </c>
      <c r="N486" s="79"/>
    </row>
    <row r="487" spans="1:14" hidden="1">
      <c r="A487" s="80" t="s">
        <v>2588</v>
      </c>
      <c r="B487" s="185" t="s">
        <v>1622</v>
      </c>
      <c r="C487" s="186" t="s">
        <v>205</v>
      </c>
      <c r="D487" s="188" t="s">
        <v>1623</v>
      </c>
      <c r="E487" s="186" t="s">
        <v>482</v>
      </c>
      <c r="F487" s="186" t="s">
        <v>205</v>
      </c>
      <c r="G487" s="188" t="s">
        <v>767</v>
      </c>
      <c r="H487" s="187">
        <f>IF(OR(AND('C5'!Y32="",'C5'!Z32=""),AND('C5'!Y62="",'C5'!Z62=""),AND('C5'!Z32="X",'C5'!Z62="X"),OR('C5'!Z32="M",'C5'!Z62="M")),"",SUM('C5'!Y32,'C5'!Y62))</f>
        <v>137</v>
      </c>
      <c r="I487" s="187" t="str">
        <f>IF(AND(AND('C5'!Z32="X",'C5'!Z62="X"),SUM('C5'!Y32,'C5'!Y62)=0,ISNUMBER('C5'!Y92)),"",IF(OR('C5'!Z32="M",'C5'!Z62="M"),"M",IF(AND('C5'!Z32='C5'!Z62,OR('C5'!Z32="X",'C5'!Z32="W",'C5'!Z32="Z")),UPPER('C5'!Z32),"")))</f>
        <v/>
      </c>
      <c r="J487" s="81" t="s">
        <v>482</v>
      </c>
      <c r="K487" s="187">
        <f>IF(AND(ISBLANK('C5'!Y92),$L$487&lt;&gt;"Z"),"",'C5'!Y92)</f>
        <v>137</v>
      </c>
      <c r="L487" s="187" t="str">
        <f>IF(ISBLANK('C5'!Z92),"",'C5'!Z92)</f>
        <v/>
      </c>
      <c r="M487" s="78" t="str">
        <f t="shared" si="7"/>
        <v>OK</v>
      </c>
      <c r="N487" s="79"/>
    </row>
    <row r="488" spans="1:14" hidden="1">
      <c r="A488" s="80" t="s">
        <v>2588</v>
      </c>
      <c r="B488" s="185" t="s">
        <v>1624</v>
      </c>
      <c r="C488" s="186" t="s">
        <v>205</v>
      </c>
      <c r="D488" s="188" t="s">
        <v>1625</v>
      </c>
      <c r="E488" s="186" t="s">
        <v>482</v>
      </c>
      <c r="F488" s="186" t="s">
        <v>205</v>
      </c>
      <c r="G488" s="188" t="s">
        <v>770</v>
      </c>
      <c r="H488" s="187">
        <f>IF(OR(AND('C5'!Y33="",'C5'!Z33=""),AND('C5'!Y63="",'C5'!Z63=""),AND('C5'!Z33="X",'C5'!Z63="X"),OR('C5'!Z33="M",'C5'!Z63="M")),"",SUM('C5'!Y33,'C5'!Y63))</f>
        <v>107</v>
      </c>
      <c r="I488" s="187" t="str">
        <f>IF(AND(AND('C5'!Z33="X",'C5'!Z63="X"),SUM('C5'!Y33,'C5'!Y63)=0,ISNUMBER('C5'!Y93)),"",IF(OR('C5'!Z33="M",'C5'!Z63="M"),"M",IF(AND('C5'!Z33='C5'!Z63,OR('C5'!Z33="X",'C5'!Z33="W",'C5'!Z33="Z")),UPPER('C5'!Z33),"")))</f>
        <v/>
      </c>
      <c r="J488" s="81" t="s">
        <v>482</v>
      </c>
      <c r="K488" s="187">
        <f>IF(AND(ISBLANK('C5'!Y93),$L$488&lt;&gt;"Z"),"",'C5'!Y93)</f>
        <v>107</v>
      </c>
      <c r="L488" s="187" t="str">
        <f>IF(ISBLANK('C5'!Z93),"",'C5'!Z93)</f>
        <v/>
      </c>
      <c r="M488" s="78" t="str">
        <f t="shared" si="7"/>
        <v>OK</v>
      </c>
      <c r="N488" s="79"/>
    </row>
    <row r="489" spans="1:14" hidden="1">
      <c r="A489" s="80" t="s">
        <v>2588</v>
      </c>
      <c r="B489" s="185" t="s">
        <v>1626</v>
      </c>
      <c r="C489" s="186" t="s">
        <v>205</v>
      </c>
      <c r="D489" s="188" t="s">
        <v>1627</v>
      </c>
      <c r="E489" s="186" t="s">
        <v>482</v>
      </c>
      <c r="F489" s="186" t="s">
        <v>205</v>
      </c>
      <c r="G489" s="188" t="s">
        <v>773</v>
      </c>
      <c r="H489" s="187">
        <f>IF(OR(AND('C5'!Y34="",'C5'!Z34=""),AND('C5'!Y64="",'C5'!Z64=""),AND('C5'!Z34="X",'C5'!Z64="X"),OR('C5'!Z34="M",'C5'!Z64="M")),"",SUM('C5'!Y34,'C5'!Y64))</f>
        <v>124</v>
      </c>
      <c r="I489" s="187" t="str">
        <f>IF(AND(AND('C5'!Z34="X",'C5'!Z64="X"),SUM('C5'!Y34,'C5'!Y64)=0,ISNUMBER('C5'!Y94)),"",IF(OR('C5'!Z34="M",'C5'!Z64="M"),"M",IF(AND('C5'!Z34='C5'!Z64,OR('C5'!Z34="X",'C5'!Z34="W",'C5'!Z34="Z")),UPPER('C5'!Z34),"")))</f>
        <v/>
      </c>
      <c r="J489" s="81" t="s">
        <v>482</v>
      </c>
      <c r="K489" s="187">
        <f>IF(AND(ISBLANK('C5'!Y94),$L$489&lt;&gt;"Z"),"",'C5'!Y94)</f>
        <v>124</v>
      </c>
      <c r="L489" s="187" t="str">
        <f>IF(ISBLANK('C5'!Z94),"",'C5'!Z94)</f>
        <v/>
      </c>
      <c r="M489" s="78" t="str">
        <f t="shared" si="7"/>
        <v>OK</v>
      </c>
      <c r="N489" s="79"/>
    </row>
    <row r="490" spans="1:14" hidden="1">
      <c r="A490" s="80" t="s">
        <v>2588</v>
      </c>
      <c r="B490" s="185" t="s">
        <v>1628</v>
      </c>
      <c r="C490" s="186" t="s">
        <v>205</v>
      </c>
      <c r="D490" s="188" t="s">
        <v>1629</v>
      </c>
      <c r="E490" s="186" t="s">
        <v>482</v>
      </c>
      <c r="F490" s="186" t="s">
        <v>205</v>
      </c>
      <c r="G490" s="188" t="s">
        <v>776</v>
      </c>
      <c r="H490" s="187">
        <f>IF(OR(AND('C5'!Y35="",'C5'!Z35=""),AND('C5'!Y65="",'C5'!Z65=""),AND('C5'!Z35="X",'C5'!Z65="X"),OR('C5'!Z35="M",'C5'!Z65="M")),"",SUM('C5'!Y35,'C5'!Y65))</f>
        <v>368</v>
      </c>
      <c r="I490" s="187" t="str">
        <f>IF(AND(AND('C5'!Z35="X",'C5'!Z65="X"),SUM('C5'!Y35,'C5'!Y65)=0,ISNUMBER('C5'!Y95)),"",IF(OR('C5'!Z35="M",'C5'!Z65="M"),"M",IF(AND('C5'!Z35='C5'!Z65,OR('C5'!Z35="X",'C5'!Z35="W",'C5'!Z35="Z")),UPPER('C5'!Z35),"")))</f>
        <v/>
      </c>
      <c r="J490" s="81" t="s">
        <v>482</v>
      </c>
      <c r="K490" s="187">
        <f>IF(AND(ISBLANK('C5'!Y95),$L$490&lt;&gt;"Z"),"",'C5'!Y95)</f>
        <v>368</v>
      </c>
      <c r="L490" s="187" t="str">
        <f>IF(ISBLANK('C5'!Z95),"",'C5'!Z95)</f>
        <v/>
      </c>
      <c r="M490" s="78" t="str">
        <f t="shared" si="7"/>
        <v>OK</v>
      </c>
      <c r="N490" s="79"/>
    </row>
    <row r="491" spans="1:14" hidden="1">
      <c r="A491" s="80" t="s">
        <v>2588</v>
      </c>
      <c r="B491" s="185" t="s">
        <v>1630</v>
      </c>
      <c r="C491" s="186" t="s">
        <v>205</v>
      </c>
      <c r="D491" s="188" t="s">
        <v>1631</v>
      </c>
      <c r="E491" s="186" t="s">
        <v>482</v>
      </c>
      <c r="F491" s="186" t="s">
        <v>205</v>
      </c>
      <c r="G491" s="188" t="s">
        <v>779</v>
      </c>
      <c r="H491" s="187">
        <f>IF(OR(AND('C5'!Y36="",'C5'!Z36=""),AND('C5'!Y66="",'C5'!Z66=""),AND('C5'!Z36="X",'C5'!Z66="X"),OR('C5'!Z36="M",'C5'!Z66="M")),"",SUM('C5'!Y36,'C5'!Y66))</f>
        <v>182</v>
      </c>
      <c r="I491" s="187" t="str">
        <f>IF(AND(AND('C5'!Z36="X",'C5'!Z66="X"),SUM('C5'!Y36,'C5'!Y66)=0,ISNUMBER('C5'!Y96)),"",IF(OR('C5'!Z36="M",'C5'!Z66="M"),"M",IF(AND('C5'!Z36='C5'!Z66,OR('C5'!Z36="X",'C5'!Z36="W",'C5'!Z36="Z")),UPPER('C5'!Z36),"")))</f>
        <v/>
      </c>
      <c r="J491" s="81" t="s">
        <v>482</v>
      </c>
      <c r="K491" s="187">
        <f>IF(AND(ISBLANK('C5'!Y96),$L$491&lt;&gt;"Z"),"",'C5'!Y96)</f>
        <v>182</v>
      </c>
      <c r="L491" s="187" t="str">
        <f>IF(ISBLANK('C5'!Z96),"",'C5'!Z96)</f>
        <v/>
      </c>
      <c r="M491" s="78" t="str">
        <f t="shared" si="7"/>
        <v>OK</v>
      </c>
      <c r="N491" s="79"/>
    </row>
    <row r="492" spans="1:14" hidden="1">
      <c r="A492" s="80" t="s">
        <v>2588</v>
      </c>
      <c r="B492" s="185" t="s">
        <v>1632</v>
      </c>
      <c r="C492" s="186" t="s">
        <v>205</v>
      </c>
      <c r="D492" s="188" t="s">
        <v>1633</v>
      </c>
      <c r="E492" s="186" t="s">
        <v>482</v>
      </c>
      <c r="F492" s="186" t="s">
        <v>205</v>
      </c>
      <c r="G492" s="188" t="s">
        <v>782</v>
      </c>
      <c r="H492" s="187">
        <f>IF(OR(AND('C5'!Y37="",'C5'!Z37=""),AND('C5'!Y67="",'C5'!Z67=""),AND('C5'!Z37="X",'C5'!Z67="X"),OR('C5'!Z37="M",'C5'!Z67="M")),"",SUM('C5'!Y37,'C5'!Y67))</f>
        <v>69</v>
      </c>
      <c r="I492" s="187" t="str">
        <f>IF(AND(AND('C5'!Z37="X",'C5'!Z67="X"),SUM('C5'!Y37,'C5'!Y67)=0,ISNUMBER('C5'!Y97)),"",IF(OR('C5'!Z37="M",'C5'!Z67="M"),"M",IF(AND('C5'!Z37='C5'!Z67,OR('C5'!Z37="X",'C5'!Z37="W",'C5'!Z37="Z")),UPPER('C5'!Z37),"")))</f>
        <v/>
      </c>
      <c r="J492" s="81" t="s">
        <v>482</v>
      </c>
      <c r="K492" s="187">
        <f>IF(AND(ISBLANK('C5'!Y97),$L$492&lt;&gt;"Z"),"",'C5'!Y97)</f>
        <v>69</v>
      </c>
      <c r="L492" s="187" t="str">
        <f>IF(ISBLANK('C5'!Z97),"",'C5'!Z97)</f>
        <v/>
      </c>
      <c r="M492" s="78" t="str">
        <f t="shared" si="7"/>
        <v>OK</v>
      </c>
      <c r="N492" s="79"/>
    </row>
    <row r="493" spans="1:14" hidden="1">
      <c r="A493" s="80" t="s">
        <v>2588</v>
      </c>
      <c r="B493" s="185" t="s">
        <v>1634</v>
      </c>
      <c r="C493" s="186" t="s">
        <v>205</v>
      </c>
      <c r="D493" s="188" t="s">
        <v>1635</v>
      </c>
      <c r="E493" s="186" t="s">
        <v>482</v>
      </c>
      <c r="F493" s="186" t="s">
        <v>205</v>
      </c>
      <c r="G493" s="188" t="s">
        <v>785</v>
      </c>
      <c r="H493" s="187">
        <f>IF(OR(AND('C5'!Y38="",'C5'!Z38=""),AND('C5'!Y68="",'C5'!Z68=""),AND('C5'!Z38="X",'C5'!Z68="X"),OR('C5'!Z38="M",'C5'!Z68="M")),"",SUM('C5'!Y38,'C5'!Y68))</f>
        <v>19</v>
      </c>
      <c r="I493" s="187" t="str">
        <f>IF(AND(AND('C5'!Z38="X",'C5'!Z68="X"),SUM('C5'!Y38,'C5'!Y68)=0,ISNUMBER('C5'!Y98)),"",IF(OR('C5'!Z38="M",'C5'!Z68="M"),"M",IF(AND('C5'!Z38='C5'!Z68,OR('C5'!Z38="X",'C5'!Z38="W",'C5'!Z38="Z")),UPPER('C5'!Z38),"")))</f>
        <v/>
      </c>
      <c r="J493" s="81" t="s">
        <v>482</v>
      </c>
      <c r="K493" s="187">
        <f>IF(AND(ISBLANK('C5'!Y98),$L$493&lt;&gt;"Z"),"",'C5'!Y98)</f>
        <v>19</v>
      </c>
      <c r="L493" s="187" t="str">
        <f>IF(ISBLANK('C5'!Z98),"",'C5'!Z98)</f>
        <v/>
      </c>
      <c r="M493" s="78" t="str">
        <f t="shared" si="7"/>
        <v>OK</v>
      </c>
      <c r="N493" s="79"/>
    </row>
    <row r="494" spans="1:14" hidden="1">
      <c r="A494" s="80" t="s">
        <v>2588</v>
      </c>
      <c r="B494" s="185" t="s">
        <v>1636</v>
      </c>
      <c r="C494" s="186" t="s">
        <v>205</v>
      </c>
      <c r="D494" s="188" t="s">
        <v>1637</v>
      </c>
      <c r="E494" s="186" t="s">
        <v>482</v>
      </c>
      <c r="F494" s="186" t="s">
        <v>205</v>
      </c>
      <c r="G494" s="188" t="s">
        <v>788</v>
      </c>
      <c r="H494" s="187">
        <f>IF(OR(AND('C5'!Y39="",'C5'!Z39=""),AND('C5'!Y69="",'C5'!Z69=""),AND('C5'!Z39="X",'C5'!Z69="X"),OR('C5'!Z39="M",'C5'!Z69="M")),"",SUM('C5'!Y39,'C5'!Y69))</f>
        <v>10</v>
      </c>
      <c r="I494" s="187" t="str">
        <f>IF(AND(AND('C5'!Z39="X",'C5'!Z69="X"),SUM('C5'!Y39,'C5'!Y69)=0,ISNUMBER('C5'!Y99)),"",IF(OR('C5'!Z39="M",'C5'!Z69="M"),"M",IF(AND('C5'!Z39='C5'!Z69,OR('C5'!Z39="X",'C5'!Z39="W",'C5'!Z39="Z")),UPPER('C5'!Z39),"")))</f>
        <v/>
      </c>
      <c r="J494" s="81" t="s">
        <v>482</v>
      </c>
      <c r="K494" s="187">
        <f>IF(AND(ISBLANK('C5'!Y99),$L$494&lt;&gt;"Z"),"",'C5'!Y99)</f>
        <v>10</v>
      </c>
      <c r="L494" s="187" t="str">
        <f>IF(ISBLANK('C5'!Z99),"",'C5'!Z99)</f>
        <v/>
      </c>
      <c r="M494" s="78" t="str">
        <f t="shared" si="7"/>
        <v>OK</v>
      </c>
      <c r="N494" s="79"/>
    </row>
    <row r="495" spans="1:14" hidden="1">
      <c r="A495" s="80" t="s">
        <v>2588</v>
      </c>
      <c r="B495" s="185" t="s">
        <v>1638</v>
      </c>
      <c r="C495" s="186" t="s">
        <v>205</v>
      </c>
      <c r="D495" s="188" t="s">
        <v>1639</v>
      </c>
      <c r="E495" s="186" t="s">
        <v>482</v>
      </c>
      <c r="F495" s="186" t="s">
        <v>205</v>
      </c>
      <c r="G495" s="188" t="s">
        <v>791</v>
      </c>
      <c r="H495" s="187">
        <f>IF(OR(AND('C5'!Y40="",'C5'!Z40=""),AND('C5'!Y70="",'C5'!Z70=""),AND('C5'!Z40="X",'C5'!Z70="X"),OR('C5'!Z40="M",'C5'!Z70="M")),"",SUM('C5'!Y40,'C5'!Y70))</f>
        <v>7</v>
      </c>
      <c r="I495" s="187" t="str">
        <f>IF(AND(AND('C5'!Z40="X",'C5'!Z70="X"),SUM('C5'!Y40,'C5'!Y70)=0,ISNUMBER('C5'!Y100)),"",IF(OR('C5'!Z40="M",'C5'!Z70="M"),"M",IF(AND('C5'!Z40='C5'!Z70,OR('C5'!Z40="X",'C5'!Z40="W",'C5'!Z40="Z")),UPPER('C5'!Z40),"")))</f>
        <v/>
      </c>
      <c r="J495" s="81" t="s">
        <v>482</v>
      </c>
      <c r="K495" s="187">
        <f>IF(AND(ISBLANK('C5'!Y100),$L$495&lt;&gt;"Z"),"",'C5'!Y100)</f>
        <v>7</v>
      </c>
      <c r="L495" s="187" t="str">
        <f>IF(ISBLANK('C5'!Z100),"",'C5'!Z100)</f>
        <v/>
      </c>
      <c r="M495" s="78" t="str">
        <f t="shared" si="7"/>
        <v>OK</v>
      </c>
      <c r="N495" s="79"/>
    </row>
    <row r="496" spans="1:14" hidden="1">
      <c r="A496" s="80" t="s">
        <v>2588</v>
      </c>
      <c r="B496" s="185" t="s">
        <v>1640</v>
      </c>
      <c r="C496" s="186" t="s">
        <v>205</v>
      </c>
      <c r="D496" s="188" t="s">
        <v>1641</v>
      </c>
      <c r="E496" s="186" t="s">
        <v>482</v>
      </c>
      <c r="F496" s="186" t="s">
        <v>205</v>
      </c>
      <c r="G496" s="188" t="s">
        <v>794</v>
      </c>
      <c r="H496" s="187">
        <f>IF(OR(AND('C5'!Y41="",'C5'!Z41=""),AND('C5'!Y71="",'C5'!Z71=""),AND('C5'!Z41="X",'C5'!Z71="X"),OR('C5'!Z41="M",'C5'!Z71="M")),"",SUM('C5'!Y41,'C5'!Y71))</f>
        <v>0</v>
      </c>
      <c r="I496" s="187" t="str">
        <f>IF(AND(AND('C5'!Z41="X",'C5'!Z71="X"),SUM('C5'!Y41,'C5'!Y71)=0,ISNUMBER('C5'!Y101)),"",IF(OR('C5'!Z41="M",'C5'!Z71="M"),"M",IF(AND('C5'!Z41='C5'!Z71,OR('C5'!Z41="X",'C5'!Z41="W",'C5'!Z41="Z")),UPPER('C5'!Z41),"")))</f>
        <v/>
      </c>
      <c r="J496" s="81" t="s">
        <v>482</v>
      </c>
      <c r="K496" s="187">
        <f>IF(AND(ISBLANK('C5'!Y101),$L$496&lt;&gt;"Z"),"",'C5'!Y101)</f>
        <v>0</v>
      </c>
      <c r="L496" s="187" t="str">
        <f>IF(ISBLANK('C5'!Z101),"",'C5'!Z101)</f>
        <v/>
      </c>
      <c r="M496" s="78" t="str">
        <f t="shared" si="7"/>
        <v>OK</v>
      </c>
      <c r="N496" s="79"/>
    </row>
    <row r="497" spans="1:14" hidden="1">
      <c r="A497" s="80" t="s">
        <v>2588</v>
      </c>
      <c r="B497" s="185" t="s">
        <v>1642</v>
      </c>
      <c r="C497" s="186" t="s">
        <v>205</v>
      </c>
      <c r="D497" s="188" t="s">
        <v>1643</v>
      </c>
      <c r="E497" s="186" t="s">
        <v>482</v>
      </c>
      <c r="F497" s="186" t="s">
        <v>205</v>
      </c>
      <c r="G497" s="188" t="s">
        <v>797</v>
      </c>
      <c r="H497" s="187">
        <f>IF(OR(AND('C5'!Y42="",'C5'!Z42=""),AND('C5'!Y72="",'C5'!Z72=""),AND('C5'!Z42="X",'C5'!Z72="X"),OR('C5'!Z42="M",'C5'!Z72="M")),"",SUM('C5'!Y42,'C5'!Y72))</f>
        <v>21329</v>
      </c>
      <c r="I497" s="187" t="str">
        <f>IF(AND(AND('C5'!Z42="X",'C5'!Z72="X"),SUM('C5'!Y42,'C5'!Y72)=0,ISNUMBER('C5'!Y102)),"",IF(OR('C5'!Z42="M",'C5'!Z72="M"),"M",IF(AND('C5'!Z42='C5'!Z72,OR('C5'!Z42="X",'C5'!Z42="W",'C5'!Z42="Z")),UPPER('C5'!Z42),"")))</f>
        <v/>
      </c>
      <c r="J497" s="81" t="s">
        <v>482</v>
      </c>
      <c r="K497" s="187">
        <f>IF(AND(ISBLANK('C5'!Y102),$L$497&lt;&gt;"Z"),"",'C5'!Y102)</f>
        <v>21329</v>
      </c>
      <c r="L497" s="187" t="str">
        <f>IF(ISBLANK('C5'!Z102),"",'C5'!Z102)</f>
        <v/>
      </c>
      <c r="M497" s="78" t="str">
        <f t="shared" si="7"/>
        <v>OK</v>
      </c>
      <c r="N497" s="79"/>
    </row>
    <row r="498" spans="1:14" hidden="1">
      <c r="A498" s="80" t="s">
        <v>2588</v>
      </c>
      <c r="B498" s="185" t="s">
        <v>2671</v>
      </c>
      <c r="C498" s="186" t="s">
        <v>205</v>
      </c>
      <c r="D498" s="188" t="s">
        <v>2672</v>
      </c>
      <c r="E498" s="186" t="s">
        <v>482</v>
      </c>
      <c r="F498" s="186" t="s">
        <v>205</v>
      </c>
      <c r="G498" s="188" t="s">
        <v>937</v>
      </c>
      <c r="H498" s="187">
        <f>IF(OR(SUMPRODUCT(--('C5'!AB14:'C5'!AB41=""),--('C5'!AC14:'C5'!AC41=""))&gt;0,COUNTIF('C5'!AC14:'C5'!AC41,"M")&gt;0,COUNTIF('C5'!AC14:'C5'!AC41,"X")=28),"",SUM('C5'!AB14:'C5'!AB41))</f>
        <v>10248</v>
      </c>
      <c r="I498" s="187" t="str">
        <f>IF(AND(COUNTIF('C5'!AC14:'C5'!AC41,"X")=28,SUM('C5'!AB14:'C5'!AB41)=0,ISNUMBER('C5'!AB42)),"",IF(COUNTIF('C5'!AC14:'C5'!AC41,"M")&gt;0,"M",IF(AND(COUNTIF('C5'!AC14:'C5'!AC41,'C5'!AC14)=28,OR('C5'!AC14="X",'C5'!AC14="W",'C5'!AC14="Z")),UPPER('C5'!AC14),"")))</f>
        <v/>
      </c>
      <c r="J498" s="81" t="s">
        <v>482</v>
      </c>
      <c r="K498" s="187">
        <f>IF(AND(ISBLANK('C5'!AB42),$L$498&lt;&gt;"Z"),"",'C5'!AB42)</f>
        <v>10248</v>
      </c>
      <c r="L498" s="187" t="str">
        <f>IF(ISBLANK('C5'!AC42),"",'C5'!AC42)</f>
        <v/>
      </c>
      <c r="M498" s="78" t="str">
        <f t="shared" si="7"/>
        <v>OK</v>
      </c>
      <c r="N498" s="79"/>
    </row>
    <row r="499" spans="1:14" hidden="1">
      <c r="A499" s="80" t="s">
        <v>2588</v>
      </c>
      <c r="B499" s="185" t="s">
        <v>2673</v>
      </c>
      <c r="C499" s="186" t="s">
        <v>205</v>
      </c>
      <c r="D499" s="188" t="s">
        <v>2674</v>
      </c>
      <c r="E499" s="186" t="s">
        <v>482</v>
      </c>
      <c r="F499" s="186" t="s">
        <v>205</v>
      </c>
      <c r="G499" s="188" t="s">
        <v>2640</v>
      </c>
      <c r="H499" s="187">
        <f>IF(OR(SUMPRODUCT(--('C5'!AB44:'C5'!AB71=""),--('C5'!AC44:'C5'!AC71=""))&gt;0,COUNTIF('C5'!AC44:'C5'!AC71,"M")&gt;0,COUNTIF('C5'!AC44:'C5'!AC71,"X")=28),"",SUM('C5'!AB44:'C5'!AB71))</f>
        <v>18584</v>
      </c>
      <c r="I499" s="187" t="str">
        <f>IF(AND(COUNTIF('C5'!AC44:'C5'!AC71,"X")=28,SUM('C5'!AB44:'C5'!AB71)=0,ISNUMBER('C5'!AB72)),"",IF(COUNTIF('C5'!AC44:'C5'!AC71,"M")&gt;0,"M",IF(AND(COUNTIF('C5'!AC44:'C5'!AC71,'C5'!AC44)=28,OR('C5'!AC44="X",'C5'!AC44="W",'C5'!AC44="Z")),UPPER('C5'!AC44),"")))</f>
        <v/>
      </c>
      <c r="J499" s="81" t="s">
        <v>482</v>
      </c>
      <c r="K499" s="187">
        <f>IF(AND(ISBLANK('C5'!AB72),$L$499&lt;&gt;"Z"),"",'C5'!AB72)</f>
        <v>18584</v>
      </c>
      <c r="L499" s="187" t="str">
        <f>IF(ISBLANK('C5'!AC72),"",'C5'!AC72)</f>
        <v/>
      </c>
      <c r="M499" s="78" t="str">
        <f t="shared" si="7"/>
        <v>OK</v>
      </c>
      <c r="N499" s="79"/>
    </row>
    <row r="500" spans="1:14" hidden="1">
      <c r="A500" s="80" t="s">
        <v>2588</v>
      </c>
      <c r="B500" s="185" t="s">
        <v>2675</v>
      </c>
      <c r="C500" s="186" t="s">
        <v>205</v>
      </c>
      <c r="D500" s="188" t="s">
        <v>2676</v>
      </c>
      <c r="E500" s="186" t="s">
        <v>482</v>
      </c>
      <c r="F500" s="186" t="s">
        <v>205</v>
      </c>
      <c r="G500" s="188" t="s">
        <v>2677</v>
      </c>
      <c r="H500" s="187">
        <f>IF(OR(AND('C5'!AB14="",'C5'!AC14=""),AND('C5'!AB44="",'C5'!AC44=""),AND('C5'!AC14="X",'C5'!AC44="X"),OR('C5'!AC14="M",'C5'!AC44="M")),"",SUM('C5'!AB14,'C5'!AB44))</f>
        <v>0</v>
      </c>
      <c r="I500" s="187" t="str">
        <f>IF(AND(AND('C5'!AC14="X",'C5'!AC44="X"),SUM('C5'!AB14,'C5'!AB44)=0,ISNUMBER('C5'!AB74)),"",IF(OR('C5'!AC14="M",'C5'!AC44="M"),"M",IF(AND('C5'!AC14='C5'!AC44,OR('C5'!AC14="X",'C5'!AC14="W",'C5'!AC14="Z")),UPPER('C5'!AC14),"")))</f>
        <v/>
      </c>
      <c r="J500" s="81" t="s">
        <v>482</v>
      </c>
      <c r="K500" s="187">
        <f>IF(AND(ISBLANK('C5'!AB74),$L$500&lt;&gt;"Z"),"",'C5'!AB74)</f>
        <v>0</v>
      </c>
      <c r="L500" s="187" t="str">
        <f>IF(ISBLANK('C5'!AC74),"",'C5'!AC74)</f>
        <v/>
      </c>
      <c r="M500" s="78" t="str">
        <f t="shared" si="7"/>
        <v>OK</v>
      </c>
      <c r="N500" s="79"/>
    </row>
    <row r="501" spans="1:14" hidden="1">
      <c r="A501" s="80" t="s">
        <v>2588</v>
      </c>
      <c r="B501" s="185" t="s">
        <v>2678</v>
      </c>
      <c r="C501" s="186" t="s">
        <v>205</v>
      </c>
      <c r="D501" s="188" t="s">
        <v>2679</v>
      </c>
      <c r="E501" s="186" t="s">
        <v>482</v>
      </c>
      <c r="F501" s="186" t="s">
        <v>205</v>
      </c>
      <c r="G501" s="188" t="s">
        <v>2680</v>
      </c>
      <c r="H501" s="187">
        <f>IF(OR(AND('C5'!AB15="",'C5'!AC15=""),AND('C5'!AB45="",'C5'!AC45=""),AND('C5'!AC15="X",'C5'!AC45="X"),OR('C5'!AC15="M",'C5'!AC45="M")),"",SUM('C5'!AB15,'C5'!AB45))</f>
        <v>0</v>
      </c>
      <c r="I501" s="187" t="str">
        <f>IF(AND(AND('C5'!AC15="X",'C5'!AC45="X"),SUM('C5'!AB15,'C5'!AB45)=0,ISNUMBER('C5'!AB75)),"",IF(OR('C5'!AC15="M",'C5'!AC45="M"),"M",IF(AND('C5'!AC15='C5'!AC45,OR('C5'!AC15="X",'C5'!AC15="W",'C5'!AC15="Z")),UPPER('C5'!AC15),"")))</f>
        <v/>
      </c>
      <c r="J501" s="81" t="s">
        <v>482</v>
      </c>
      <c r="K501" s="187">
        <f>IF(AND(ISBLANK('C5'!AB75),$L$501&lt;&gt;"Z"),"",'C5'!AB75)</f>
        <v>0</v>
      </c>
      <c r="L501" s="187" t="str">
        <f>IF(ISBLANK('C5'!AC75),"",'C5'!AC75)</f>
        <v/>
      </c>
      <c r="M501" s="78" t="str">
        <f t="shared" si="7"/>
        <v>OK</v>
      </c>
      <c r="N501" s="79"/>
    </row>
    <row r="502" spans="1:14" hidden="1">
      <c r="A502" s="80" t="s">
        <v>2588</v>
      </c>
      <c r="B502" s="185" t="s">
        <v>2681</v>
      </c>
      <c r="C502" s="186" t="s">
        <v>205</v>
      </c>
      <c r="D502" s="188" t="s">
        <v>2682</v>
      </c>
      <c r="E502" s="186" t="s">
        <v>482</v>
      </c>
      <c r="F502" s="186" t="s">
        <v>205</v>
      </c>
      <c r="G502" s="188" t="s">
        <v>2683</v>
      </c>
      <c r="H502" s="187">
        <f>IF(OR(AND('C5'!AB16="",'C5'!AC16=""),AND('C5'!AB46="",'C5'!AC46=""),AND('C5'!AC16="X",'C5'!AC46="X"),OR('C5'!AC16="M",'C5'!AC46="M")),"",SUM('C5'!AB16,'C5'!AB46))</f>
        <v>0</v>
      </c>
      <c r="I502" s="187" t="str">
        <f>IF(AND(AND('C5'!AC16="X",'C5'!AC46="X"),SUM('C5'!AB16,'C5'!AB46)=0,ISNUMBER('C5'!AB76)),"",IF(OR('C5'!AC16="M",'C5'!AC46="M"),"M",IF(AND('C5'!AC16='C5'!AC46,OR('C5'!AC16="X",'C5'!AC16="W",'C5'!AC16="Z")),UPPER('C5'!AC16),"")))</f>
        <v/>
      </c>
      <c r="J502" s="81" t="s">
        <v>482</v>
      </c>
      <c r="K502" s="187">
        <f>IF(AND(ISBLANK('C5'!AB76),$L$502&lt;&gt;"Z"),"",'C5'!AB76)</f>
        <v>0</v>
      </c>
      <c r="L502" s="187" t="str">
        <f>IF(ISBLANK('C5'!AC76),"",'C5'!AC76)</f>
        <v/>
      </c>
      <c r="M502" s="78" t="str">
        <f t="shared" si="7"/>
        <v>OK</v>
      </c>
      <c r="N502" s="79"/>
    </row>
    <row r="503" spans="1:14" hidden="1">
      <c r="A503" s="80" t="s">
        <v>2588</v>
      </c>
      <c r="B503" s="185" t="s">
        <v>2684</v>
      </c>
      <c r="C503" s="186" t="s">
        <v>205</v>
      </c>
      <c r="D503" s="188" t="s">
        <v>2685</v>
      </c>
      <c r="E503" s="186" t="s">
        <v>482</v>
      </c>
      <c r="F503" s="186" t="s">
        <v>205</v>
      </c>
      <c r="G503" s="188" t="s">
        <v>2686</v>
      </c>
      <c r="H503" s="187">
        <f>IF(OR(AND('C5'!AB17="",'C5'!AC17=""),AND('C5'!AB47="",'C5'!AC47=""),AND('C5'!AC17="X",'C5'!AC47="X"),OR('C5'!AC17="M",'C5'!AC47="M")),"",SUM('C5'!AB17,'C5'!AB47))</f>
        <v>19</v>
      </c>
      <c r="I503" s="187" t="str">
        <f>IF(AND(AND('C5'!AC17="X",'C5'!AC47="X"),SUM('C5'!AB17,'C5'!AB47)=0,ISNUMBER('C5'!AB77)),"",IF(OR('C5'!AC17="M",'C5'!AC47="M"),"M",IF(AND('C5'!AC17='C5'!AC47,OR('C5'!AC17="X",'C5'!AC17="W",'C5'!AC17="Z")),UPPER('C5'!AC17),"")))</f>
        <v/>
      </c>
      <c r="J503" s="81" t="s">
        <v>482</v>
      </c>
      <c r="K503" s="187">
        <f>IF(AND(ISBLANK('C5'!AB77),$L$503&lt;&gt;"Z"),"",'C5'!AB77)</f>
        <v>19</v>
      </c>
      <c r="L503" s="187" t="str">
        <f>IF(ISBLANK('C5'!AC77),"",'C5'!AC77)</f>
        <v/>
      </c>
      <c r="M503" s="78" t="str">
        <f t="shared" si="7"/>
        <v>OK</v>
      </c>
      <c r="N503" s="79"/>
    </row>
    <row r="504" spans="1:14" hidden="1">
      <c r="A504" s="80" t="s">
        <v>2588</v>
      </c>
      <c r="B504" s="185" t="s">
        <v>2687</v>
      </c>
      <c r="C504" s="186" t="s">
        <v>205</v>
      </c>
      <c r="D504" s="188" t="s">
        <v>2688</v>
      </c>
      <c r="E504" s="186" t="s">
        <v>482</v>
      </c>
      <c r="F504" s="186" t="s">
        <v>205</v>
      </c>
      <c r="G504" s="188" t="s">
        <v>2689</v>
      </c>
      <c r="H504" s="187">
        <f>IF(OR(AND('C5'!AB18="",'C5'!AC18=""),AND('C5'!AB48="",'C5'!AC48=""),AND('C5'!AC18="X",'C5'!AC48="X"),OR('C5'!AC18="M",'C5'!AC48="M")),"",SUM('C5'!AB18,'C5'!AB48))</f>
        <v>1292</v>
      </c>
      <c r="I504" s="187" t="str">
        <f>IF(AND(AND('C5'!AC18="X",'C5'!AC48="X"),SUM('C5'!AB18,'C5'!AB48)=0,ISNUMBER('C5'!AB78)),"",IF(OR('C5'!AC18="M",'C5'!AC48="M"),"M",IF(AND('C5'!AC18='C5'!AC48,OR('C5'!AC18="X",'C5'!AC18="W",'C5'!AC18="Z")),UPPER('C5'!AC18),"")))</f>
        <v/>
      </c>
      <c r="J504" s="81" t="s">
        <v>482</v>
      </c>
      <c r="K504" s="187">
        <f>IF(AND(ISBLANK('C5'!AB78),$L$504&lt;&gt;"Z"),"",'C5'!AB78)</f>
        <v>1292</v>
      </c>
      <c r="L504" s="187" t="str">
        <f>IF(ISBLANK('C5'!AC78),"",'C5'!AC78)</f>
        <v/>
      </c>
      <c r="M504" s="78" t="str">
        <f t="shared" si="7"/>
        <v>OK</v>
      </c>
      <c r="N504" s="79"/>
    </row>
    <row r="505" spans="1:14" hidden="1">
      <c r="A505" s="80" t="s">
        <v>2588</v>
      </c>
      <c r="B505" s="185" t="s">
        <v>2690</v>
      </c>
      <c r="C505" s="186" t="s">
        <v>205</v>
      </c>
      <c r="D505" s="188" t="s">
        <v>2691</v>
      </c>
      <c r="E505" s="186" t="s">
        <v>482</v>
      </c>
      <c r="F505" s="186" t="s">
        <v>205</v>
      </c>
      <c r="G505" s="188" t="s">
        <v>2692</v>
      </c>
      <c r="H505" s="187">
        <f>IF(OR(AND('C5'!AB19="",'C5'!AC19=""),AND('C5'!AB49="",'C5'!AC49=""),AND('C5'!AC19="X",'C5'!AC49="X"),OR('C5'!AC19="M",'C5'!AC49="M")),"",SUM('C5'!AB19,'C5'!AB49))</f>
        <v>2452</v>
      </c>
      <c r="I505" s="187" t="str">
        <f>IF(AND(AND('C5'!AC19="X",'C5'!AC49="X"),SUM('C5'!AB19,'C5'!AB49)=0,ISNUMBER('C5'!AB79)),"",IF(OR('C5'!AC19="M",'C5'!AC49="M"),"M",IF(AND('C5'!AC19='C5'!AC49,OR('C5'!AC19="X",'C5'!AC19="W",'C5'!AC19="Z")),UPPER('C5'!AC19),"")))</f>
        <v/>
      </c>
      <c r="J505" s="81" t="s">
        <v>482</v>
      </c>
      <c r="K505" s="187">
        <f>IF(AND(ISBLANK('C5'!AB79),$L$505&lt;&gt;"Z"),"",'C5'!AB79)</f>
        <v>2452</v>
      </c>
      <c r="L505" s="187" t="str">
        <f>IF(ISBLANK('C5'!AC79),"",'C5'!AC79)</f>
        <v/>
      </c>
      <c r="M505" s="78" t="str">
        <f t="shared" si="7"/>
        <v>OK</v>
      </c>
      <c r="N505" s="79"/>
    </row>
    <row r="506" spans="1:14" hidden="1">
      <c r="A506" s="80" t="s">
        <v>2588</v>
      </c>
      <c r="B506" s="185" t="s">
        <v>2693</v>
      </c>
      <c r="C506" s="186" t="s">
        <v>205</v>
      </c>
      <c r="D506" s="188" t="s">
        <v>2694</v>
      </c>
      <c r="E506" s="186" t="s">
        <v>482</v>
      </c>
      <c r="F506" s="186" t="s">
        <v>205</v>
      </c>
      <c r="G506" s="188" t="s">
        <v>2695</v>
      </c>
      <c r="H506" s="187">
        <f>IF(OR(AND('C5'!AB20="",'C5'!AC20=""),AND('C5'!AB50="",'C5'!AC50=""),AND('C5'!AC20="X",'C5'!AC50="X"),OR('C5'!AC20="M",'C5'!AC50="M")),"",SUM('C5'!AB20,'C5'!AB50))</f>
        <v>3016</v>
      </c>
      <c r="I506" s="187" t="str">
        <f>IF(AND(AND('C5'!AC20="X",'C5'!AC50="X"),SUM('C5'!AB20,'C5'!AB50)=0,ISNUMBER('C5'!AB80)),"",IF(OR('C5'!AC20="M",'C5'!AC50="M"),"M",IF(AND('C5'!AC20='C5'!AC50,OR('C5'!AC20="X",'C5'!AC20="W",'C5'!AC20="Z")),UPPER('C5'!AC20),"")))</f>
        <v/>
      </c>
      <c r="J506" s="81" t="s">
        <v>482</v>
      </c>
      <c r="K506" s="187">
        <f>IF(AND(ISBLANK('C5'!AB80),$L$506&lt;&gt;"Z"),"",'C5'!AB80)</f>
        <v>3016</v>
      </c>
      <c r="L506" s="187" t="str">
        <f>IF(ISBLANK('C5'!AC80),"",'C5'!AC80)</f>
        <v/>
      </c>
      <c r="M506" s="78" t="str">
        <f t="shared" si="7"/>
        <v>OK</v>
      </c>
      <c r="N506" s="79"/>
    </row>
    <row r="507" spans="1:14" hidden="1">
      <c r="A507" s="80" t="s">
        <v>2588</v>
      </c>
      <c r="B507" s="185" t="s">
        <v>2696</v>
      </c>
      <c r="C507" s="186" t="s">
        <v>205</v>
      </c>
      <c r="D507" s="188" t="s">
        <v>2697</v>
      </c>
      <c r="E507" s="186" t="s">
        <v>482</v>
      </c>
      <c r="F507" s="186" t="s">
        <v>205</v>
      </c>
      <c r="G507" s="188" t="s">
        <v>2698</v>
      </c>
      <c r="H507" s="187">
        <f>IF(OR(AND('C5'!AB21="",'C5'!AC21=""),AND('C5'!AB51="",'C5'!AC51=""),AND('C5'!AC21="X",'C5'!AC51="X"),OR('C5'!AC21="M",'C5'!AC51="M")),"",SUM('C5'!AB21,'C5'!AB51))</f>
        <v>2845</v>
      </c>
      <c r="I507" s="187" t="str">
        <f>IF(AND(AND('C5'!AC21="X",'C5'!AC51="X"),SUM('C5'!AB21,'C5'!AB51)=0,ISNUMBER('C5'!AB81)),"",IF(OR('C5'!AC21="M",'C5'!AC51="M"),"M",IF(AND('C5'!AC21='C5'!AC51,OR('C5'!AC21="X",'C5'!AC21="W",'C5'!AC21="Z")),UPPER('C5'!AC21),"")))</f>
        <v/>
      </c>
      <c r="J507" s="81" t="s">
        <v>482</v>
      </c>
      <c r="K507" s="187">
        <f>IF(AND(ISBLANK('C5'!AB81),$L$507&lt;&gt;"Z"),"",'C5'!AB81)</f>
        <v>2845</v>
      </c>
      <c r="L507" s="187" t="str">
        <f>IF(ISBLANK('C5'!AC81),"",'C5'!AC81)</f>
        <v/>
      </c>
      <c r="M507" s="78" t="str">
        <f t="shared" si="7"/>
        <v>OK</v>
      </c>
      <c r="N507" s="79"/>
    </row>
    <row r="508" spans="1:14" hidden="1">
      <c r="A508" s="80" t="s">
        <v>2588</v>
      </c>
      <c r="B508" s="185" t="s">
        <v>2699</v>
      </c>
      <c r="C508" s="186" t="s">
        <v>205</v>
      </c>
      <c r="D508" s="188" t="s">
        <v>2700</v>
      </c>
      <c r="E508" s="186" t="s">
        <v>482</v>
      </c>
      <c r="F508" s="186" t="s">
        <v>205</v>
      </c>
      <c r="G508" s="188" t="s">
        <v>2701</v>
      </c>
      <c r="H508" s="187">
        <f>IF(OR(AND('C5'!AB22="",'C5'!AC22=""),AND('C5'!AB52="",'C5'!AC52=""),AND('C5'!AC22="X",'C5'!AC52="X"),OR('C5'!AC22="M",'C5'!AC52="M")),"",SUM('C5'!AB22,'C5'!AB52))</f>
        <v>2339</v>
      </c>
      <c r="I508" s="187" t="str">
        <f>IF(AND(AND('C5'!AC22="X",'C5'!AC52="X"),SUM('C5'!AB22,'C5'!AB52)=0,ISNUMBER('C5'!AB82)),"",IF(OR('C5'!AC22="M",'C5'!AC52="M"),"M",IF(AND('C5'!AC22='C5'!AC52,OR('C5'!AC22="X",'C5'!AC22="W",'C5'!AC22="Z")),UPPER('C5'!AC22),"")))</f>
        <v/>
      </c>
      <c r="J508" s="81" t="s">
        <v>482</v>
      </c>
      <c r="K508" s="187">
        <f>IF(AND(ISBLANK('C5'!AB82),$L$508&lt;&gt;"Z"),"",'C5'!AB82)</f>
        <v>2339</v>
      </c>
      <c r="L508" s="187" t="str">
        <f>IF(ISBLANK('C5'!AC82),"",'C5'!AC82)</f>
        <v/>
      </c>
      <c r="M508" s="78" t="str">
        <f t="shared" si="7"/>
        <v>OK</v>
      </c>
      <c r="N508" s="79"/>
    </row>
    <row r="509" spans="1:14" hidden="1">
      <c r="A509" s="80" t="s">
        <v>2588</v>
      </c>
      <c r="B509" s="185" t="s">
        <v>2702</v>
      </c>
      <c r="C509" s="186" t="s">
        <v>205</v>
      </c>
      <c r="D509" s="188" t="s">
        <v>2703</v>
      </c>
      <c r="E509" s="186" t="s">
        <v>482</v>
      </c>
      <c r="F509" s="186" t="s">
        <v>205</v>
      </c>
      <c r="G509" s="188" t="s">
        <v>2704</v>
      </c>
      <c r="H509" s="187">
        <f>IF(OR(AND('C5'!AB23="",'C5'!AC23=""),AND('C5'!AB53="",'C5'!AC53=""),AND('C5'!AC23="X",'C5'!AC53="X"),OR('C5'!AC23="M",'C5'!AC53="M")),"",SUM('C5'!AB23,'C5'!AB53))</f>
        <v>1992</v>
      </c>
      <c r="I509" s="187" t="str">
        <f>IF(AND(AND('C5'!AC23="X",'C5'!AC53="X"),SUM('C5'!AB23,'C5'!AB53)=0,ISNUMBER('C5'!AB83)),"",IF(OR('C5'!AC23="M",'C5'!AC53="M"),"M",IF(AND('C5'!AC23='C5'!AC53,OR('C5'!AC23="X",'C5'!AC23="W",'C5'!AC23="Z")),UPPER('C5'!AC23),"")))</f>
        <v/>
      </c>
      <c r="J509" s="81" t="s">
        <v>482</v>
      </c>
      <c r="K509" s="187">
        <f>IF(AND(ISBLANK('C5'!AB83),$L$509&lt;&gt;"Z"),"",'C5'!AB83)</f>
        <v>1992</v>
      </c>
      <c r="L509" s="187" t="str">
        <f>IF(ISBLANK('C5'!AC83),"",'C5'!AC83)</f>
        <v/>
      </c>
      <c r="M509" s="78" t="str">
        <f t="shared" si="7"/>
        <v>OK</v>
      </c>
      <c r="N509" s="79"/>
    </row>
    <row r="510" spans="1:14" hidden="1">
      <c r="A510" s="80" t="s">
        <v>2588</v>
      </c>
      <c r="B510" s="185" t="s">
        <v>2705</v>
      </c>
      <c r="C510" s="186" t="s">
        <v>205</v>
      </c>
      <c r="D510" s="188" t="s">
        <v>2706</v>
      </c>
      <c r="E510" s="186" t="s">
        <v>482</v>
      </c>
      <c r="F510" s="186" t="s">
        <v>205</v>
      </c>
      <c r="G510" s="188" t="s">
        <v>2707</v>
      </c>
      <c r="H510" s="187">
        <f>IF(OR(AND('C5'!AB24="",'C5'!AC24=""),AND('C5'!AB54="",'C5'!AC54=""),AND('C5'!AC24="X",'C5'!AC54="X"),OR('C5'!AC24="M",'C5'!AC54="M")),"",SUM('C5'!AB24,'C5'!AB54))</f>
        <v>1567</v>
      </c>
      <c r="I510" s="187" t="str">
        <f>IF(AND(AND('C5'!AC24="X",'C5'!AC54="X"),SUM('C5'!AB24,'C5'!AB54)=0,ISNUMBER('C5'!AB84)),"",IF(OR('C5'!AC24="M",'C5'!AC54="M"),"M",IF(AND('C5'!AC24='C5'!AC54,OR('C5'!AC24="X",'C5'!AC24="W",'C5'!AC24="Z")),UPPER('C5'!AC24),"")))</f>
        <v/>
      </c>
      <c r="J510" s="81" t="s">
        <v>482</v>
      </c>
      <c r="K510" s="187">
        <f>IF(AND(ISBLANK('C5'!AB84),$L$510&lt;&gt;"Z"),"",'C5'!AB84)</f>
        <v>1567</v>
      </c>
      <c r="L510" s="187" t="str">
        <f>IF(ISBLANK('C5'!AC84),"",'C5'!AC84)</f>
        <v/>
      </c>
      <c r="M510" s="78" t="str">
        <f t="shared" si="7"/>
        <v>OK</v>
      </c>
      <c r="N510" s="79"/>
    </row>
    <row r="511" spans="1:14" hidden="1">
      <c r="A511" s="80" t="s">
        <v>2588</v>
      </c>
      <c r="B511" s="185" t="s">
        <v>2708</v>
      </c>
      <c r="C511" s="186" t="s">
        <v>205</v>
      </c>
      <c r="D511" s="188" t="s">
        <v>2709</v>
      </c>
      <c r="E511" s="186" t="s">
        <v>482</v>
      </c>
      <c r="F511" s="186" t="s">
        <v>205</v>
      </c>
      <c r="G511" s="188" t="s">
        <v>2710</v>
      </c>
      <c r="H511" s="187">
        <f>IF(OR(AND('C5'!AB25="",'C5'!AC25=""),AND('C5'!AB55="",'C5'!AC55=""),AND('C5'!AC25="X",'C5'!AC55="X"),OR('C5'!AC25="M",'C5'!AC55="M")),"",SUM('C5'!AB25,'C5'!AB55))</f>
        <v>1453</v>
      </c>
      <c r="I511" s="187" t="str">
        <f>IF(AND(AND('C5'!AC25="X",'C5'!AC55="X"),SUM('C5'!AB25,'C5'!AB55)=0,ISNUMBER('C5'!AB85)),"",IF(OR('C5'!AC25="M",'C5'!AC55="M"),"M",IF(AND('C5'!AC25='C5'!AC55,OR('C5'!AC25="X",'C5'!AC25="W",'C5'!AC25="Z")),UPPER('C5'!AC25),"")))</f>
        <v/>
      </c>
      <c r="J511" s="81" t="s">
        <v>482</v>
      </c>
      <c r="K511" s="187">
        <f>IF(AND(ISBLANK('C5'!AB85),$L$511&lt;&gt;"Z"),"",'C5'!AB85)</f>
        <v>1453</v>
      </c>
      <c r="L511" s="187" t="str">
        <f>IF(ISBLANK('C5'!AC85),"",'C5'!AC85)</f>
        <v/>
      </c>
      <c r="M511" s="78" t="str">
        <f t="shared" si="7"/>
        <v>OK</v>
      </c>
      <c r="N511" s="79"/>
    </row>
    <row r="512" spans="1:14" hidden="1">
      <c r="A512" s="80" t="s">
        <v>2588</v>
      </c>
      <c r="B512" s="185" t="s">
        <v>2711</v>
      </c>
      <c r="C512" s="186" t="s">
        <v>205</v>
      </c>
      <c r="D512" s="188" t="s">
        <v>2712</v>
      </c>
      <c r="E512" s="186" t="s">
        <v>482</v>
      </c>
      <c r="F512" s="186" t="s">
        <v>205</v>
      </c>
      <c r="G512" s="188" t="s">
        <v>2713</v>
      </c>
      <c r="H512" s="187">
        <f>IF(OR(AND('C5'!AB26="",'C5'!AC26=""),AND('C5'!AB56="",'C5'!AC56=""),AND('C5'!AC26="X",'C5'!AC56="X"),OR('C5'!AC26="M",'C5'!AC56="M")),"",SUM('C5'!AB26,'C5'!AB56))</f>
        <v>1261</v>
      </c>
      <c r="I512" s="187" t="str">
        <f>IF(AND(AND('C5'!AC26="X",'C5'!AC56="X"),SUM('C5'!AB26,'C5'!AB56)=0,ISNUMBER('C5'!AB86)),"",IF(OR('C5'!AC26="M",'C5'!AC56="M"),"M",IF(AND('C5'!AC26='C5'!AC56,OR('C5'!AC26="X",'C5'!AC26="W",'C5'!AC26="Z")),UPPER('C5'!AC26),"")))</f>
        <v/>
      </c>
      <c r="J512" s="81" t="s">
        <v>482</v>
      </c>
      <c r="K512" s="187">
        <f>IF(AND(ISBLANK('C5'!AB86),$L$512&lt;&gt;"Z"),"",'C5'!AB86)</f>
        <v>1261</v>
      </c>
      <c r="L512" s="187" t="str">
        <f>IF(ISBLANK('C5'!AC86),"",'C5'!AC86)</f>
        <v/>
      </c>
      <c r="M512" s="78" t="str">
        <f t="shared" si="7"/>
        <v>OK</v>
      </c>
      <c r="N512" s="79"/>
    </row>
    <row r="513" spans="1:14" hidden="1">
      <c r="A513" s="80" t="s">
        <v>2588</v>
      </c>
      <c r="B513" s="185" t="s">
        <v>2714</v>
      </c>
      <c r="C513" s="186" t="s">
        <v>205</v>
      </c>
      <c r="D513" s="188" t="s">
        <v>2715</v>
      </c>
      <c r="E513" s="186" t="s">
        <v>482</v>
      </c>
      <c r="F513" s="186" t="s">
        <v>205</v>
      </c>
      <c r="G513" s="188" t="s">
        <v>2716</v>
      </c>
      <c r="H513" s="187">
        <f>IF(OR(AND('C5'!AB27="",'C5'!AC27=""),AND('C5'!AB57="",'C5'!AC57=""),AND('C5'!AC27="X",'C5'!AC57="X"),OR('C5'!AC27="M",'C5'!AC57="M")),"",SUM('C5'!AB27,'C5'!AB57))</f>
        <v>1115</v>
      </c>
      <c r="I513" s="187" t="str">
        <f>IF(AND(AND('C5'!AC27="X",'C5'!AC57="X"),SUM('C5'!AB27,'C5'!AB57)=0,ISNUMBER('C5'!AB87)),"",IF(OR('C5'!AC27="M",'C5'!AC57="M"),"M",IF(AND('C5'!AC27='C5'!AC57,OR('C5'!AC27="X",'C5'!AC27="W",'C5'!AC27="Z")),UPPER('C5'!AC27),"")))</f>
        <v/>
      </c>
      <c r="J513" s="81" t="s">
        <v>482</v>
      </c>
      <c r="K513" s="187">
        <f>IF(AND(ISBLANK('C5'!AB87),$L$513&lt;&gt;"Z"),"",'C5'!AB87)</f>
        <v>1115</v>
      </c>
      <c r="L513" s="187" t="str">
        <f>IF(ISBLANK('C5'!AC87),"",'C5'!AC87)</f>
        <v/>
      </c>
      <c r="M513" s="78" t="str">
        <f t="shared" si="7"/>
        <v>OK</v>
      </c>
      <c r="N513" s="79"/>
    </row>
    <row r="514" spans="1:14" hidden="1">
      <c r="A514" s="80" t="s">
        <v>2588</v>
      </c>
      <c r="B514" s="185" t="s">
        <v>2717</v>
      </c>
      <c r="C514" s="186" t="s">
        <v>205</v>
      </c>
      <c r="D514" s="188" t="s">
        <v>2718</v>
      </c>
      <c r="E514" s="186" t="s">
        <v>482</v>
      </c>
      <c r="F514" s="186" t="s">
        <v>205</v>
      </c>
      <c r="G514" s="188" t="s">
        <v>2719</v>
      </c>
      <c r="H514" s="187">
        <f>IF(OR(AND('C5'!AB28="",'C5'!AC28=""),AND('C5'!AB58="",'C5'!AC58=""),AND('C5'!AC28="X",'C5'!AC58="X"),OR('C5'!AC28="M",'C5'!AC58="M")),"",SUM('C5'!AB28,'C5'!AB58))</f>
        <v>982</v>
      </c>
      <c r="I514" s="187" t="str">
        <f>IF(AND(AND('C5'!AC28="X",'C5'!AC58="X"),SUM('C5'!AB28,'C5'!AB58)=0,ISNUMBER('C5'!AB88)),"",IF(OR('C5'!AC28="M",'C5'!AC58="M"),"M",IF(AND('C5'!AC28='C5'!AC58,OR('C5'!AC28="X",'C5'!AC28="W",'C5'!AC28="Z")),UPPER('C5'!AC28),"")))</f>
        <v/>
      </c>
      <c r="J514" s="81" t="s">
        <v>482</v>
      </c>
      <c r="K514" s="187">
        <f>IF(AND(ISBLANK('C5'!AB88),$L$514&lt;&gt;"Z"),"",'C5'!AB88)</f>
        <v>982</v>
      </c>
      <c r="L514" s="187" t="str">
        <f>IF(ISBLANK('C5'!AC88),"",'C5'!AC88)</f>
        <v/>
      </c>
      <c r="M514" s="78" t="str">
        <f t="shared" si="7"/>
        <v>OK</v>
      </c>
      <c r="N514" s="79"/>
    </row>
    <row r="515" spans="1:14" hidden="1">
      <c r="A515" s="80" t="s">
        <v>2588</v>
      </c>
      <c r="B515" s="185" t="s">
        <v>2720</v>
      </c>
      <c r="C515" s="186" t="s">
        <v>205</v>
      </c>
      <c r="D515" s="188" t="s">
        <v>2721</v>
      </c>
      <c r="E515" s="186" t="s">
        <v>482</v>
      </c>
      <c r="F515" s="186" t="s">
        <v>205</v>
      </c>
      <c r="G515" s="188" t="s">
        <v>2722</v>
      </c>
      <c r="H515" s="187">
        <f>IF(OR(AND('C5'!AB29="",'C5'!AC29=""),AND('C5'!AB59="",'C5'!AC59=""),AND('C5'!AC29="X",'C5'!AC59="X"),OR('C5'!AC29="M",'C5'!AC59="M")),"",SUM('C5'!AB29,'C5'!AB59))</f>
        <v>913</v>
      </c>
      <c r="I515" s="187" t="str">
        <f>IF(AND(AND('C5'!AC29="X",'C5'!AC59="X"),SUM('C5'!AB29,'C5'!AB59)=0,ISNUMBER('C5'!AB89)),"",IF(OR('C5'!AC29="M",'C5'!AC59="M"),"M",IF(AND('C5'!AC29='C5'!AC59,OR('C5'!AC29="X",'C5'!AC29="W",'C5'!AC29="Z")),UPPER('C5'!AC29),"")))</f>
        <v/>
      </c>
      <c r="J515" s="81" t="s">
        <v>482</v>
      </c>
      <c r="K515" s="187">
        <f>IF(AND(ISBLANK('C5'!AB89),$L$515&lt;&gt;"Z"),"",'C5'!AB89)</f>
        <v>913</v>
      </c>
      <c r="L515" s="187" t="str">
        <f>IF(ISBLANK('C5'!AC89),"",'C5'!AC89)</f>
        <v/>
      </c>
      <c r="M515" s="78" t="str">
        <f t="shared" si="7"/>
        <v>OK</v>
      </c>
      <c r="N515" s="79"/>
    </row>
    <row r="516" spans="1:14" hidden="1">
      <c r="A516" s="80" t="s">
        <v>2588</v>
      </c>
      <c r="B516" s="185" t="s">
        <v>2723</v>
      </c>
      <c r="C516" s="186" t="s">
        <v>205</v>
      </c>
      <c r="D516" s="188" t="s">
        <v>2724</v>
      </c>
      <c r="E516" s="186" t="s">
        <v>482</v>
      </c>
      <c r="F516" s="186" t="s">
        <v>205</v>
      </c>
      <c r="G516" s="188" t="s">
        <v>2725</v>
      </c>
      <c r="H516" s="187">
        <f>IF(OR(AND('C5'!AB30="",'C5'!AC30=""),AND('C5'!AB60="",'C5'!AC60=""),AND('C5'!AC30="X",'C5'!AC60="X"),OR('C5'!AC30="M",'C5'!AC60="M")),"",SUM('C5'!AB30,'C5'!AB60))</f>
        <v>845</v>
      </c>
      <c r="I516" s="187" t="str">
        <f>IF(AND(AND('C5'!AC30="X",'C5'!AC60="X"),SUM('C5'!AB30,'C5'!AB60)=0,ISNUMBER('C5'!AB90)),"",IF(OR('C5'!AC30="M",'C5'!AC60="M"),"M",IF(AND('C5'!AC30='C5'!AC60,OR('C5'!AC30="X",'C5'!AC30="W",'C5'!AC30="Z")),UPPER('C5'!AC30),"")))</f>
        <v/>
      </c>
      <c r="J516" s="81" t="s">
        <v>482</v>
      </c>
      <c r="K516" s="187">
        <f>IF(AND(ISBLANK('C5'!AB90),$L$516&lt;&gt;"Z"),"",'C5'!AB90)</f>
        <v>845</v>
      </c>
      <c r="L516" s="187" t="str">
        <f>IF(ISBLANK('C5'!AC90),"",'C5'!AC90)</f>
        <v/>
      </c>
      <c r="M516" s="78" t="str">
        <f t="shared" si="7"/>
        <v>OK</v>
      </c>
      <c r="N516" s="79"/>
    </row>
    <row r="517" spans="1:14" hidden="1">
      <c r="A517" s="80" t="s">
        <v>2588</v>
      </c>
      <c r="B517" s="185" t="s">
        <v>2726</v>
      </c>
      <c r="C517" s="186" t="s">
        <v>205</v>
      </c>
      <c r="D517" s="188" t="s">
        <v>2727</v>
      </c>
      <c r="E517" s="186" t="s">
        <v>482</v>
      </c>
      <c r="F517" s="186" t="s">
        <v>205</v>
      </c>
      <c r="G517" s="188" t="s">
        <v>2728</v>
      </c>
      <c r="H517" s="187">
        <f>IF(OR(AND('C5'!AB31="",'C5'!AC31=""),AND('C5'!AB61="",'C5'!AC61=""),AND('C5'!AC31="X",'C5'!AC61="X"),OR('C5'!AC31="M",'C5'!AC61="M")),"",SUM('C5'!AB31,'C5'!AB61))</f>
        <v>801</v>
      </c>
      <c r="I517" s="187" t="str">
        <f>IF(AND(AND('C5'!AC31="X",'C5'!AC61="X"),SUM('C5'!AB31,'C5'!AB61)=0,ISNUMBER('C5'!AB91)),"",IF(OR('C5'!AC31="M",'C5'!AC61="M"),"M",IF(AND('C5'!AC31='C5'!AC61,OR('C5'!AC31="X",'C5'!AC31="W",'C5'!AC31="Z")),UPPER('C5'!AC31),"")))</f>
        <v/>
      </c>
      <c r="J517" s="81" t="s">
        <v>482</v>
      </c>
      <c r="K517" s="187">
        <f>IF(AND(ISBLANK('C5'!AB91),$L$517&lt;&gt;"Z"),"",'C5'!AB91)</f>
        <v>801</v>
      </c>
      <c r="L517" s="187" t="str">
        <f>IF(ISBLANK('C5'!AC91),"",'C5'!AC91)</f>
        <v/>
      </c>
      <c r="M517" s="78" t="str">
        <f t="shared" si="7"/>
        <v>OK</v>
      </c>
      <c r="N517" s="79"/>
    </row>
    <row r="518" spans="1:14" hidden="1">
      <c r="A518" s="80" t="s">
        <v>2588</v>
      </c>
      <c r="B518" s="185" t="s">
        <v>2729</v>
      </c>
      <c r="C518" s="186" t="s">
        <v>205</v>
      </c>
      <c r="D518" s="188" t="s">
        <v>2730</v>
      </c>
      <c r="E518" s="186" t="s">
        <v>482</v>
      </c>
      <c r="F518" s="186" t="s">
        <v>205</v>
      </c>
      <c r="G518" s="188" t="s">
        <v>2731</v>
      </c>
      <c r="H518" s="187">
        <f>IF(OR(AND('C5'!AB32="",'C5'!AC32=""),AND('C5'!AB62="",'C5'!AC62=""),AND('C5'!AC32="X",'C5'!AC62="X"),OR('C5'!AC32="M",'C5'!AC62="M")),"",SUM('C5'!AB32,'C5'!AB62))</f>
        <v>691</v>
      </c>
      <c r="I518" s="187" t="str">
        <f>IF(AND(AND('C5'!AC32="X",'C5'!AC62="X"),SUM('C5'!AB32,'C5'!AB62)=0,ISNUMBER('C5'!AB92)),"",IF(OR('C5'!AC32="M",'C5'!AC62="M"),"M",IF(AND('C5'!AC32='C5'!AC62,OR('C5'!AC32="X",'C5'!AC32="W",'C5'!AC32="Z")),UPPER('C5'!AC32),"")))</f>
        <v/>
      </c>
      <c r="J518" s="81" t="s">
        <v>482</v>
      </c>
      <c r="K518" s="187">
        <f>IF(AND(ISBLANK('C5'!AB92),$L$518&lt;&gt;"Z"),"",'C5'!AB92)</f>
        <v>691</v>
      </c>
      <c r="L518" s="187" t="str">
        <f>IF(ISBLANK('C5'!AC92),"",'C5'!AC92)</f>
        <v/>
      </c>
      <c r="M518" s="78" t="str">
        <f t="shared" si="7"/>
        <v>OK</v>
      </c>
      <c r="N518" s="79"/>
    </row>
    <row r="519" spans="1:14" hidden="1">
      <c r="A519" s="80" t="s">
        <v>2588</v>
      </c>
      <c r="B519" s="185" t="s">
        <v>2732</v>
      </c>
      <c r="C519" s="186" t="s">
        <v>205</v>
      </c>
      <c r="D519" s="188" t="s">
        <v>2733</v>
      </c>
      <c r="E519" s="186" t="s">
        <v>482</v>
      </c>
      <c r="F519" s="186" t="s">
        <v>205</v>
      </c>
      <c r="G519" s="188" t="s">
        <v>2734</v>
      </c>
      <c r="H519" s="187">
        <f>IF(OR(AND('C5'!AB33="",'C5'!AC33=""),AND('C5'!AB63="",'C5'!AC63=""),AND('C5'!AC33="X",'C5'!AC63="X"),OR('C5'!AC33="M",'C5'!AC63="M")),"",SUM('C5'!AB33,'C5'!AB63))</f>
        <v>666</v>
      </c>
      <c r="I519" s="187" t="str">
        <f>IF(AND(AND('C5'!AC33="X",'C5'!AC63="X"),SUM('C5'!AB33,'C5'!AB63)=0,ISNUMBER('C5'!AB93)),"",IF(OR('C5'!AC33="M",'C5'!AC63="M"),"M",IF(AND('C5'!AC33='C5'!AC63,OR('C5'!AC33="X",'C5'!AC33="W",'C5'!AC33="Z")),UPPER('C5'!AC33),"")))</f>
        <v/>
      </c>
      <c r="J519" s="81" t="s">
        <v>482</v>
      </c>
      <c r="K519" s="187">
        <f>IF(AND(ISBLANK('C5'!AB93),$L$519&lt;&gt;"Z"),"",'C5'!AB93)</f>
        <v>666</v>
      </c>
      <c r="L519" s="187" t="str">
        <f>IF(ISBLANK('C5'!AC93),"",'C5'!AC93)</f>
        <v/>
      </c>
      <c r="M519" s="78" t="str">
        <f t="shared" si="7"/>
        <v>OK</v>
      </c>
      <c r="N519" s="79"/>
    </row>
    <row r="520" spans="1:14" hidden="1">
      <c r="A520" s="80" t="s">
        <v>2588</v>
      </c>
      <c r="B520" s="185" t="s">
        <v>2735</v>
      </c>
      <c r="C520" s="186" t="s">
        <v>205</v>
      </c>
      <c r="D520" s="188" t="s">
        <v>2736</v>
      </c>
      <c r="E520" s="186" t="s">
        <v>482</v>
      </c>
      <c r="F520" s="186" t="s">
        <v>205</v>
      </c>
      <c r="G520" s="188" t="s">
        <v>2737</v>
      </c>
      <c r="H520" s="187">
        <f>IF(OR(AND('C5'!AB34="",'C5'!AC34=""),AND('C5'!AB64="",'C5'!AC64=""),AND('C5'!AC34="X",'C5'!AC64="X"),OR('C5'!AC34="M",'C5'!AC64="M")),"",SUM('C5'!AB34,'C5'!AB64))</f>
        <v>581</v>
      </c>
      <c r="I520" s="187" t="str">
        <f>IF(AND(AND('C5'!AC34="X",'C5'!AC64="X"),SUM('C5'!AB34,'C5'!AB64)=0,ISNUMBER('C5'!AB94)),"",IF(OR('C5'!AC34="M",'C5'!AC64="M"),"M",IF(AND('C5'!AC34='C5'!AC64,OR('C5'!AC34="X",'C5'!AC34="W",'C5'!AC34="Z")),UPPER('C5'!AC34),"")))</f>
        <v/>
      </c>
      <c r="J520" s="81" t="s">
        <v>482</v>
      </c>
      <c r="K520" s="187">
        <f>IF(AND(ISBLANK('C5'!AB94),$L$520&lt;&gt;"Z"),"",'C5'!AB94)</f>
        <v>581</v>
      </c>
      <c r="L520" s="187" t="str">
        <f>IF(ISBLANK('C5'!AC94),"",'C5'!AC94)</f>
        <v/>
      </c>
      <c r="M520" s="78" t="str">
        <f t="shared" si="7"/>
        <v>OK</v>
      </c>
      <c r="N520" s="79"/>
    </row>
    <row r="521" spans="1:14" hidden="1">
      <c r="A521" s="80" t="s">
        <v>2588</v>
      </c>
      <c r="B521" s="185" t="s">
        <v>2738</v>
      </c>
      <c r="C521" s="186" t="s">
        <v>205</v>
      </c>
      <c r="D521" s="188" t="s">
        <v>2739</v>
      </c>
      <c r="E521" s="186" t="s">
        <v>482</v>
      </c>
      <c r="F521" s="186" t="s">
        <v>205</v>
      </c>
      <c r="G521" s="188" t="s">
        <v>2740</v>
      </c>
      <c r="H521" s="187">
        <f>IF(OR(AND('C5'!AB35="",'C5'!AC35=""),AND('C5'!AB65="",'C5'!AC65=""),AND('C5'!AC35="X",'C5'!AC65="X"),OR('C5'!AC35="M",'C5'!AC65="M")),"",SUM('C5'!AB35,'C5'!AB65))</f>
        <v>2175</v>
      </c>
      <c r="I521" s="187" t="str">
        <f>IF(AND(AND('C5'!AC35="X",'C5'!AC65="X"),SUM('C5'!AB35,'C5'!AB65)=0,ISNUMBER('C5'!AB95)),"",IF(OR('C5'!AC35="M",'C5'!AC65="M"),"M",IF(AND('C5'!AC35='C5'!AC65,OR('C5'!AC35="X",'C5'!AC35="W",'C5'!AC35="Z")),UPPER('C5'!AC35),"")))</f>
        <v/>
      </c>
      <c r="J521" s="81" t="s">
        <v>482</v>
      </c>
      <c r="K521" s="187">
        <f>IF(AND(ISBLANK('C5'!AB95),$L$521&lt;&gt;"Z"),"",'C5'!AB95)</f>
        <v>2175</v>
      </c>
      <c r="L521" s="187" t="str">
        <f>IF(ISBLANK('C5'!AC95),"",'C5'!AC95)</f>
        <v/>
      </c>
      <c r="M521" s="78" t="str">
        <f t="shared" si="7"/>
        <v>OK</v>
      </c>
      <c r="N521" s="79"/>
    </row>
    <row r="522" spans="1:14" hidden="1">
      <c r="A522" s="80" t="s">
        <v>2588</v>
      </c>
      <c r="B522" s="185" t="s">
        <v>2741</v>
      </c>
      <c r="C522" s="186" t="s">
        <v>205</v>
      </c>
      <c r="D522" s="188" t="s">
        <v>2742</v>
      </c>
      <c r="E522" s="186" t="s">
        <v>482</v>
      </c>
      <c r="F522" s="186" t="s">
        <v>205</v>
      </c>
      <c r="G522" s="188" t="s">
        <v>2743</v>
      </c>
      <c r="H522" s="187">
        <f>IF(OR(AND('C5'!AB36="",'C5'!AC36=""),AND('C5'!AB66="",'C5'!AC66=""),AND('C5'!AC36="X",'C5'!AC66="X"),OR('C5'!AC36="M",'C5'!AC66="M")),"",SUM('C5'!AB36,'C5'!AB66))</f>
        <v>1037</v>
      </c>
      <c r="I522" s="187" t="str">
        <f>IF(AND(AND('C5'!AC36="X",'C5'!AC66="X"),SUM('C5'!AB36,'C5'!AB66)=0,ISNUMBER('C5'!AB96)),"",IF(OR('C5'!AC36="M",'C5'!AC66="M"),"M",IF(AND('C5'!AC36='C5'!AC66,OR('C5'!AC36="X",'C5'!AC36="W",'C5'!AC36="Z")),UPPER('C5'!AC36),"")))</f>
        <v/>
      </c>
      <c r="J522" s="81" t="s">
        <v>482</v>
      </c>
      <c r="K522" s="187">
        <f>IF(AND(ISBLANK('C5'!AB96),$L$522&lt;&gt;"Z"),"",'C5'!AB96)</f>
        <v>1037</v>
      </c>
      <c r="L522" s="187" t="str">
        <f>IF(ISBLANK('C5'!AC96),"",'C5'!AC96)</f>
        <v/>
      </c>
      <c r="M522" s="78" t="str">
        <f t="shared" si="7"/>
        <v>OK</v>
      </c>
      <c r="N522" s="79"/>
    </row>
    <row r="523" spans="1:14" hidden="1">
      <c r="A523" s="80" t="s">
        <v>2588</v>
      </c>
      <c r="B523" s="185" t="s">
        <v>2744</v>
      </c>
      <c r="C523" s="186" t="s">
        <v>205</v>
      </c>
      <c r="D523" s="188" t="s">
        <v>2745</v>
      </c>
      <c r="E523" s="186" t="s">
        <v>482</v>
      </c>
      <c r="F523" s="186" t="s">
        <v>205</v>
      </c>
      <c r="G523" s="188" t="s">
        <v>2746</v>
      </c>
      <c r="H523" s="187">
        <f>IF(OR(AND('C5'!AB37="",'C5'!AC37=""),AND('C5'!AB67="",'C5'!AC67=""),AND('C5'!AC37="X",'C5'!AC67="X"),OR('C5'!AC37="M",'C5'!AC67="M")),"",SUM('C5'!AB37,'C5'!AB67))</f>
        <v>466</v>
      </c>
      <c r="I523" s="187" t="str">
        <f>IF(AND(AND('C5'!AC37="X",'C5'!AC67="X"),SUM('C5'!AB37,'C5'!AB67)=0,ISNUMBER('C5'!AB97)),"",IF(OR('C5'!AC37="M",'C5'!AC67="M"),"M",IF(AND('C5'!AC37='C5'!AC67,OR('C5'!AC37="X",'C5'!AC37="W",'C5'!AC37="Z")),UPPER('C5'!AC37),"")))</f>
        <v/>
      </c>
      <c r="J523" s="81" t="s">
        <v>482</v>
      </c>
      <c r="K523" s="187">
        <f>IF(AND(ISBLANK('C5'!AB97),$L$523&lt;&gt;"Z"),"",'C5'!AB97)</f>
        <v>466</v>
      </c>
      <c r="L523" s="187" t="str">
        <f>IF(ISBLANK('C5'!AC97),"",'C5'!AC97)</f>
        <v/>
      </c>
      <c r="M523" s="78" t="str">
        <f t="shared" si="7"/>
        <v>OK</v>
      </c>
      <c r="N523" s="79"/>
    </row>
    <row r="524" spans="1:14" hidden="1">
      <c r="A524" s="80" t="s">
        <v>2588</v>
      </c>
      <c r="B524" s="185" t="s">
        <v>2747</v>
      </c>
      <c r="C524" s="186" t="s">
        <v>205</v>
      </c>
      <c r="D524" s="188" t="s">
        <v>2748</v>
      </c>
      <c r="E524" s="186" t="s">
        <v>482</v>
      </c>
      <c r="F524" s="186" t="s">
        <v>205</v>
      </c>
      <c r="G524" s="188" t="s">
        <v>2749</v>
      </c>
      <c r="H524" s="187">
        <f>IF(OR(AND('C5'!AB38="",'C5'!AC38=""),AND('C5'!AB68="",'C5'!AC68=""),AND('C5'!AC38="X",'C5'!AC68="X"),OR('C5'!AC38="M",'C5'!AC68="M")),"",SUM('C5'!AB38,'C5'!AB68))</f>
        <v>199</v>
      </c>
      <c r="I524" s="187" t="str">
        <f>IF(AND(AND('C5'!AC38="X",'C5'!AC68="X"),SUM('C5'!AB38,'C5'!AB68)=0,ISNUMBER('C5'!AB98)),"",IF(OR('C5'!AC38="M",'C5'!AC68="M"),"M",IF(AND('C5'!AC38='C5'!AC68,OR('C5'!AC38="X",'C5'!AC38="W",'C5'!AC38="Z")),UPPER('C5'!AC38),"")))</f>
        <v/>
      </c>
      <c r="J524" s="81" t="s">
        <v>482</v>
      </c>
      <c r="K524" s="187">
        <f>IF(AND(ISBLANK('C5'!AB98),$L$524&lt;&gt;"Z"),"",'C5'!AB98)</f>
        <v>199</v>
      </c>
      <c r="L524" s="187" t="str">
        <f>IF(ISBLANK('C5'!AC98),"",'C5'!AC98)</f>
        <v/>
      </c>
      <c r="M524" s="78" t="str">
        <f t="shared" si="7"/>
        <v>OK</v>
      </c>
      <c r="N524" s="79"/>
    </row>
    <row r="525" spans="1:14" hidden="1">
      <c r="A525" s="80" t="s">
        <v>2588</v>
      </c>
      <c r="B525" s="185" t="s">
        <v>2750</v>
      </c>
      <c r="C525" s="186" t="s">
        <v>205</v>
      </c>
      <c r="D525" s="188" t="s">
        <v>2751</v>
      </c>
      <c r="E525" s="186" t="s">
        <v>482</v>
      </c>
      <c r="F525" s="186" t="s">
        <v>205</v>
      </c>
      <c r="G525" s="188" t="s">
        <v>2752</v>
      </c>
      <c r="H525" s="187">
        <f>IF(OR(AND('C5'!AB39="",'C5'!AC39=""),AND('C5'!AB69="",'C5'!AC69=""),AND('C5'!AC39="X",'C5'!AC69="X"),OR('C5'!AC39="M",'C5'!AC69="M")),"",SUM('C5'!AB39,'C5'!AB69))</f>
        <v>83</v>
      </c>
      <c r="I525" s="187" t="str">
        <f>IF(AND(AND('C5'!AC39="X",'C5'!AC69="X"),SUM('C5'!AB39,'C5'!AB69)=0,ISNUMBER('C5'!AB99)),"",IF(OR('C5'!AC39="M",'C5'!AC69="M"),"M",IF(AND('C5'!AC39='C5'!AC69,OR('C5'!AC39="X",'C5'!AC39="W",'C5'!AC39="Z")),UPPER('C5'!AC39),"")))</f>
        <v/>
      </c>
      <c r="J525" s="81" t="s">
        <v>482</v>
      </c>
      <c r="K525" s="187">
        <f>IF(AND(ISBLANK('C5'!AB99),$L$525&lt;&gt;"Z"),"",'C5'!AB99)</f>
        <v>83</v>
      </c>
      <c r="L525" s="187" t="str">
        <f>IF(ISBLANK('C5'!AC99),"",'C5'!AC99)</f>
        <v/>
      </c>
      <c r="M525" s="78" t="str">
        <f t="shared" si="7"/>
        <v>OK</v>
      </c>
      <c r="N525" s="79"/>
    </row>
    <row r="526" spans="1:14" hidden="1">
      <c r="A526" s="80" t="s">
        <v>2588</v>
      </c>
      <c r="B526" s="185" t="s">
        <v>2753</v>
      </c>
      <c r="C526" s="186" t="s">
        <v>205</v>
      </c>
      <c r="D526" s="188" t="s">
        <v>2754</v>
      </c>
      <c r="E526" s="186" t="s">
        <v>482</v>
      </c>
      <c r="F526" s="186" t="s">
        <v>205</v>
      </c>
      <c r="G526" s="188" t="s">
        <v>2755</v>
      </c>
      <c r="H526" s="187">
        <f>IF(OR(AND('C5'!AB40="",'C5'!AC40=""),AND('C5'!AB70="",'C5'!AC70=""),AND('C5'!AC40="X",'C5'!AC70="X"),OR('C5'!AC40="M",'C5'!AC70="M")),"",SUM('C5'!AB40,'C5'!AB70))</f>
        <v>42</v>
      </c>
      <c r="I526" s="187" t="str">
        <f>IF(AND(AND('C5'!AC40="X",'C5'!AC70="X"),SUM('C5'!AB40,'C5'!AB70)=0,ISNUMBER('C5'!AB100)),"",IF(OR('C5'!AC40="M",'C5'!AC70="M"),"M",IF(AND('C5'!AC40='C5'!AC70,OR('C5'!AC40="X",'C5'!AC40="W",'C5'!AC40="Z")),UPPER('C5'!AC40),"")))</f>
        <v/>
      </c>
      <c r="J526" s="81" t="s">
        <v>482</v>
      </c>
      <c r="K526" s="187">
        <f>IF(AND(ISBLANK('C5'!AB100),$L$526&lt;&gt;"Z"),"",'C5'!AB100)</f>
        <v>42</v>
      </c>
      <c r="L526" s="187" t="str">
        <f>IF(ISBLANK('C5'!AC100),"",'C5'!AC100)</f>
        <v/>
      </c>
      <c r="M526" s="78" t="str">
        <f t="shared" si="7"/>
        <v>OK</v>
      </c>
      <c r="N526" s="79"/>
    </row>
    <row r="527" spans="1:14" hidden="1">
      <c r="A527" s="80" t="s">
        <v>2588</v>
      </c>
      <c r="B527" s="185" t="s">
        <v>2756</v>
      </c>
      <c r="C527" s="186" t="s">
        <v>205</v>
      </c>
      <c r="D527" s="188" t="s">
        <v>2757</v>
      </c>
      <c r="E527" s="186" t="s">
        <v>482</v>
      </c>
      <c r="F527" s="186" t="s">
        <v>205</v>
      </c>
      <c r="G527" s="188" t="s">
        <v>2758</v>
      </c>
      <c r="H527" s="187">
        <f>IF(OR(AND('C5'!AB41="",'C5'!AC41=""),AND('C5'!AB71="",'C5'!AC71=""),AND('C5'!AC41="X",'C5'!AC71="X"),OR('C5'!AC41="M",'C5'!AC71="M")),"",SUM('C5'!AB41,'C5'!AB71))</f>
        <v>0</v>
      </c>
      <c r="I527" s="187" t="str">
        <f>IF(AND(AND('C5'!AC41="X",'C5'!AC71="X"),SUM('C5'!AB41,'C5'!AB71)=0,ISNUMBER('C5'!AB101)),"",IF(OR('C5'!AC41="M",'C5'!AC71="M"),"M",IF(AND('C5'!AC41='C5'!AC71,OR('C5'!AC41="X",'C5'!AC41="W",'C5'!AC41="Z")),UPPER('C5'!AC41),"")))</f>
        <v/>
      </c>
      <c r="J527" s="81" t="s">
        <v>482</v>
      </c>
      <c r="K527" s="187">
        <f>IF(AND(ISBLANK('C5'!AB101),$L$527&lt;&gt;"Z"),"",'C5'!AB101)</f>
        <v>0</v>
      </c>
      <c r="L527" s="187" t="str">
        <f>IF(ISBLANK('C5'!AC101),"",'C5'!AC101)</f>
        <v/>
      </c>
      <c r="M527" s="78" t="str">
        <f t="shared" si="7"/>
        <v>OK</v>
      </c>
      <c r="N527" s="79"/>
    </row>
    <row r="528" spans="1:14" hidden="1">
      <c r="A528" s="80" t="s">
        <v>2588</v>
      </c>
      <c r="B528" s="185" t="s">
        <v>2759</v>
      </c>
      <c r="C528" s="186" t="s">
        <v>205</v>
      </c>
      <c r="D528" s="188" t="s">
        <v>2760</v>
      </c>
      <c r="E528" s="186" t="s">
        <v>482</v>
      </c>
      <c r="F528" s="186" t="s">
        <v>205</v>
      </c>
      <c r="G528" s="188" t="s">
        <v>2604</v>
      </c>
      <c r="H528" s="187">
        <f>IF(OR(AND('C5'!AB42="",'C5'!AC42=""),AND('C5'!AB72="",'C5'!AC72=""),AND('C5'!AC42="X",'C5'!AC72="X"),OR('C5'!AC42="M",'C5'!AC72="M")),"",SUM('C5'!AB42,'C5'!AB72))</f>
        <v>28832</v>
      </c>
      <c r="I528" s="187" t="str">
        <f>IF(AND(AND('C5'!AC42="X",'C5'!AC72="X"),SUM('C5'!AB42,'C5'!AB72)=0,ISNUMBER('C5'!AB102)),"",IF(OR('C5'!AC42="M",'C5'!AC72="M"),"M",IF(AND('C5'!AC42='C5'!AC72,OR('C5'!AC42="X",'C5'!AC42="W",'C5'!AC42="Z")),UPPER('C5'!AC42),"")))</f>
        <v/>
      </c>
      <c r="J528" s="81" t="s">
        <v>482</v>
      </c>
      <c r="K528" s="187">
        <f>IF(AND(ISBLANK('C5'!AB102),$L$528&lt;&gt;"Z"),"",'C5'!AB102)</f>
        <v>28832</v>
      </c>
      <c r="L528" s="187" t="str">
        <f>IF(ISBLANK('C5'!AC102),"",'C5'!AC102)</f>
        <v/>
      </c>
      <c r="M528" s="78" t="str">
        <f t="shared" si="7"/>
        <v>OK</v>
      </c>
      <c r="N528" s="79"/>
    </row>
    <row r="529" spans="1:14" hidden="1">
      <c r="A529" s="80" t="s">
        <v>2588</v>
      </c>
      <c r="B529" s="185" t="s">
        <v>1644</v>
      </c>
      <c r="C529" s="186" t="s">
        <v>461</v>
      </c>
      <c r="D529" s="188" t="s">
        <v>1645</v>
      </c>
      <c r="E529" s="186" t="s">
        <v>482</v>
      </c>
      <c r="F529" s="186" t="s">
        <v>461</v>
      </c>
      <c r="G529" s="188" t="s">
        <v>703</v>
      </c>
      <c r="H529" s="187">
        <f>IF(OR(SUMPRODUCT(--('C6'!V14:'C6'!V68=""),--('C6'!W14:'C6'!W68=""))&gt;0,COUNTIF('C6'!W14:'C6'!W68,"M")&gt;0,COUNTIF('C6'!W14:'C6'!W68,"X")=55),"",SUM('C6'!V14:'C6'!V68))</f>
        <v>4</v>
      </c>
      <c r="I529" s="187" t="str">
        <f>IF(AND(COUNTIF('C6'!W14:'C6'!W68,"X")=55,SUM('C6'!V14:'C6'!V68)=0,ISNUMBER('C6'!V69)),"",IF(COUNTIF('C6'!W14:'C6'!W68,"M")&gt;0,"M",IF(AND(COUNTIF('C6'!W14:'C6'!W68,'C6'!W14)=55,OR('C6'!W14="X",'C6'!W14="W",'C6'!W14="Z")),UPPER('C6'!W14),"")))</f>
        <v/>
      </c>
      <c r="J529" s="81" t="s">
        <v>482</v>
      </c>
      <c r="K529" s="187">
        <f>IF(AND(ISBLANK('C6'!V69),$L$529&lt;&gt;"Z"),"",'C6'!V69)</f>
        <v>4</v>
      </c>
      <c r="L529" s="187" t="str">
        <f>IF(ISBLANK('C6'!W69),"",'C6'!W69)</f>
        <v/>
      </c>
      <c r="M529" s="78" t="str">
        <f t="shared" si="7"/>
        <v>OK</v>
      </c>
      <c r="N529" s="79"/>
    </row>
    <row r="530" spans="1:14" hidden="1">
      <c r="A530" s="80" t="s">
        <v>2588</v>
      </c>
      <c r="B530" s="185" t="s">
        <v>1646</v>
      </c>
      <c r="C530" s="186" t="s">
        <v>461</v>
      </c>
      <c r="D530" s="188" t="s">
        <v>1647</v>
      </c>
      <c r="E530" s="186" t="s">
        <v>482</v>
      </c>
      <c r="F530" s="186" t="s">
        <v>461</v>
      </c>
      <c r="G530" s="188" t="s">
        <v>714</v>
      </c>
      <c r="H530" s="187">
        <f>IF(OR(SUMPRODUCT(--('C6'!V70:'C6'!V73=""),--('C6'!W70:'C6'!W73=""))&gt;0,COUNTIF('C6'!W70:'C6'!W73,"M")&gt;0,COUNTIF('C6'!W70:'C6'!W73,"X")=4),"",SUM('C6'!V70:'C6'!V73))</f>
        <v>15</v>
      </c>
      <c r="I530" s="187" t="str">
        <f>IF(AND(COUNTIF('C6'!W70:'C6'!W73,"X")=4,SUM('C6'!V70:'C6'!V73)=0,ISNUMBER('C6'!V74)),"",IF(COUNTIF('C6'!W70:'C6'!W73,"M")&gt;0,"M",IF(AND(COUNTIF('C6'!W70:'C6'!W73,'C6'!W70)=4,OR('C6'!W70="X",'C6'!W70="W",'C6'!W70="Z")),UPPER('C6'!W70),"")))</f>
        <v/>
      </c>
      <c r="J530" s="81" t="s">
        <v>482</v>
      </c>
      <c r="K530" s="187">
        <f>IF(AND(ISBLANK('C6'!V74),$L$530&lt;&gt;"Z"),"",'C6'!V74)</f>
        <v>15</v>
      </c>
      <c r="L530" s="187" t="str">
        <f>IF(ISBLANK('C6'!W74),"",'C6'!W74)</f>
        <v/>
      </c>
      <c r="M530" s="78" t="str">
        <f t="shared" si="7"/>
        <v>OK</v>
      </c>
      <c r="N530" s="79"/>
    </row>
    <row r="531" spans="1:14" hidden="1">
      <c r="A531" s="80" t="s">
        <v>2588</v>
      </c>
      <c r="B531" s="185" t="s">
        <v>1648</v>
      </c>
      <c r="C531" s="186" t="s">
        <v>461</v>
      </c>
      <c r="D531" s="188" t="s">
        <v>1649</v>
      </c>
      <c r="E531" s="186" t="s">
        <v>482</v>
      </c>
      <c r="F531" s="186" t="s">
        <v>461</v>
      </c>
      <c r="G531" s="188" t="s">
        <v>1037</v>
      </c>
      <c r="H531" s="187">
        <f>IF(OR(SUMPRODUCT(--('C6'!V75:'C6'!V117=""),--('C6'!W75:'C6'!W117=""))&gt;0,COUNTIF('C6'!W75:'C6'!W117,"M")&gt;0,COUNTIF('C6'!W75:'C6'!W117,"X")=43),"",SUM('C6'!V75:'C6'!V117))</f>
        <v>1068</v>
      </c>
      <c r="I531" s="187" t="str">
        <f>IF(AND(COUNTIF('C6'!W75:'C6'!W117,"X")=43,SUM('C6'!V75:'C6'!V117)=0,ISNUMBER('C6'!V118)),"",IF(COUNTIF('C6'!W75:'C6'!W117,"M")&gt;0,"M",IF(AND(COUNTIF('C6'!W75:'C6'!W117,'C6'!W75)=43,OR('C6'!W75="X",'C6'!W75="W",'C6'!W75="Z")),UPPER('C6'!W75),"")))</f>
        <v/>
      </c>
      <c r="J531" s="81" t="s">
        <v>482</v>
      </c>
      <c r="K531" s="187">
        <f>IF(AND(ISBLANK('C6'!V118),$L$531&lt;&gt;"Z"),"",'C6'!V118)</f>
        <v>1068</v>
      </c>
      <c r="L531" s="187" t="str">
        <f>IF(ISBLANK('C6'!W118),"",'C6'!W118)</f>
        <v/>
      </c>
      <c r="M531" s="78" t="str">
        <f t="shared" si="7"/>
        <v>OK</v>
      </c>
      <c r="N531" s="79"/>
    </row>
    <row r="532" spans="1:14" hidden="1">
      <c r="A532" s="80" t="s">
        <v>2588</v>
      </c>
      <c r="B532" s="185" t="s">
        <v>1650</v>
      </c>
      <c r="C532" s="186" t="s">
        <v>461</v>
      </c>
      <c r="D532" s="188" t="s">
        <v>1651</v>
      </c>
      <c r="E532" s="186" t="s">
        <v>482</v>
      </c>
      <c r="F532" s="186" t="s">
        <v>461</v>
      </c>
      <c r="G532" s="188" t="s">
        <v>1038</v>
      </c>
      <c r="H532" s="187">
        <f>IF(OR(SUMPRODUCT(--('C6'!V119:'C6'!V169=""),--('C6'!W119:'C6'!W169=""))&gt;0,COUNTIF('C6'!W119:'C6'!W169,"M")&gt;0,COUNTIF('C6'!W119:'C6'!W169,"X")=51),"",SUM('C6'!V119:'C6'!V169))</f>
        <v>17</v>
      </c>
      <c r="I532" s="187" t="str">
        <f>IF(AND(COUNTIF('C6'!W119:'C6'!W169,"X")=51,SUM('C6'!V119:'C6'!V169)=0,ISNUMBER('C6'!V170)),"",IF(COUNTIF('C6'!W119:'C6'!W169,"M")&gt;0,"M",IF(AND(COUNTIF('C6'!W119:'C6'!W169,'C6'!W119)=51,OR('C6'!W119="X",'C6'!W119="W",'C6'!W119="Z")),UPPER('C6'!W119),"")))</f>
        <v/>
      </c>
      <c r="J532" s="81" t="s">
        <v>482</v>
      </c>
      <c r="K532" s="187">
        <f>IF(AND(ISBLANK('C6'!V170),$L$532&lt;&gt;"Z"),"",'C6'!V170)</f>
        <v>17</v>
      </c>
      <c r="L532" s="187" t="str">
        <f>IF(ISBLANK('C6'!W170),"",'C6'!W170)</f>
        <v/>
      </c>
      <c r="M532" s="78" t="str">
        <f t="shared" si="7"/>
        <v>OK</v>
      </c>
      <c r="N532" s="79"/>
    </row>
    <row r="533" spans="1:14" hidden="1">
      <c r="A533" s="80" t="s">
        <v>2588</v>
      </c>
      <c r="B533" s="185" t="s">
        <v>1652</v>
      </c>
      <c r="C533" s="186" t="s">
        <v>461</v>
      </c>
      <c r="D533" s="188" t="s">
        <v>1653</v>
      </c>
      <c r="E533" s="186" t="s">
        <v>482</v>
      </c>
      <c r="F533" s="186" t="s">
        <v>461</v>
      </c>
      <c r="G533" s="188" t="s">
        <v>1039</v>
      </c>
      <c r="H533" s="187">
        <f>IF(OR(SUMPRODUCT(--('C6'!V171:'C6'!V216=""),--('C6'!W171:'C6'!W216=""))&gt;0,COUNTIF('C6'!W171:'C6'!W216,"M")&gt;0,COUNTIF('C6'!W171:'C6'!W216,"X")=46),"",SUM('C6'!V171:'C6'!V216))</f>
        <v>54</v>
      </c>
      <c r="I533" s="187" t="str">
        <f>IF(AND(COUNTIF('C6'!W171:'C6'!W216,"X")=46,SUM('C6'!V171:'C6'!V216)=0,ISNUMBER('C6'!V217)),"",IF(COUNTIF('C6'!W171:'C6'!W216,"M")&gt;0,"M",IF(AND(COUNTIF('C6'!W171:'C6'!W216,'C6'!W171)=46,OR('C6'!W171="X",'C6'!W171="W",'C6'!W171="Z")),UPPER('C6'!W171),"")))</f>
        <v/>
      </c>
      <c r="J533" s="81" t="s">
        <v>482</v>
      </c>
      <c r="K533" s="187">
        <f>IF(AND(ISBLANK('C6'!V217),$L$533&lt;&gt;"Z"),"",'C6'!V217)</f>
        <v>54</v>
      </c>
      <c r="L533" s="187" t="str">
        <f>IF(ISBLANK('C6'!W217),"",'C6'!W217)</f>
        <v/>
      </c>
      <c r="M533" s="78" t="str">
        <f t="shared" si="7"/>
        <v>OK</v>
      </c>
      <c r="N533" s="79"/>
    </row>
    <row r="534" spans="1:14" hidden="1">
      <c r="A534" s="80" t="s">
        <v>2588</v>
      </c>
      <c r="B534" s="185" t="s">
        <v>1654</v>
      </c>
      <c r="C534" s="186" t="s">
        <v>461</v>
      </c>
      <c r="D534" s="188" t="s">
        <v>1655</v>
      </c>
      <c r="E534" s="186" t="s">
        <v>482</v>
      </c>
      <c r="F534" s="186" t="s">
        <v>461</v>
      </c>
      <c r="G534" s="188" t="s">
        <v>1040</v>
      </c>
      <c r="H534" s="187">
        <f>IF(OR(SUMPRODUCT(--('C6'!V218:'C6'!V235=""),--('C6'!W218:'C6'!W235=""))&gt;0,COUNTIF('C6'!W218:'C6'!W235,"M")&gt;0,COUNTIF('C6'!W218:'C6'!W235,"X")=18),"",SUM('C6'!V218:'C6'!V235))</f>
        <v>1</v>
      </c>
      <c r="I534" s="187" t="str">
        <f>IF(AND(COUNTIF('C6'!W218:'C6'!W235,"X")=18,SUM('C6'!V218:'C6'!V235)=0,ISNUMBER('C6'!V236)),"",IF(COUNTIF('C6'!W218:'C6'!W235,"M")&gt;0,"M",IF(AND(COUNTIF('C6'!W218:'C6'!W235,'C6'!W218)=18,OR('C6'!W218="X",'C6'!W218="W",'C6'!W218="Z")),UPPER('C6'!W218),"")))</f>
        <v/>
      </c>
      <c r="J534" s="81" t="s">
        <v>482</v>
      </c>
      <c r="K534" s="187">
        <f>IF(AND(ISBLANK('C6'!V236),$L$534&lt;&gt;"Z"),"",'C6'!V236)</f>
        <v>1</v>
      </c>
      <c r="L534" s="187" t="str">
        <f>IF(ISBLANK('C6'!W236),"",'C6'!W236)</f>
        <v/>
      </c>
      <c r="M534" s="78" t="str">
        <f t="shared" si="7"/>
        <v>OK</v>
      </c>
      <c r="N534" s="79"/>
    </row>
    <row r="535" spans="1:14" hidden="1">
      <c r="A535" s="80" t="s">
        <v>2588</v>
      </c>
      <c r="B535" s="185" t="s">
        <v>1656</v>
      </c>
      <c r="C535" s="186" t="s">
        <v>461</v>
      </c>
      <c r="D535" s="188" t="s">
        <v>1657</v>
      </c>
      <c r="E535" s="186" t="s">
        <v>482</v>
      </c>
      <c r="F535" s="186" t="s">
        <v>461</v>
      </c>
      <c r="G535" s="188" t="s">
        <v>798</v>
      </c>
      <c r="H535" s="187">
        <f>IF(OR(AND('C6'!V69="",'C6'!W69=""),AND('C6'!V74="",'C6'!W74=""),,AND('C6'!V118="",'C6'!W118=""),AND('C6'!V170="",'C6'!W170=""),AND('C6'!V217="",'C6'!W217=""),AND('C6'!V236="",'C6'!W236=""),AND('C6'!V237="",'C6'!W237=""),AND('C6'!W69="X",'C6'!W74="X",'C6'!W118="X",'C6'!W170="X",'C6'!W217="X",'C6'!W236="X",'C6'!W237="X"),OR('C6'!W69="M",'C6'!W74="M",'C6'!W118="M",'C6'!W170="M",'C6'!W217="M",'C6'!W236="M",'C6'!W237="M")),"",SUM('C6'!V69,'C6'!V74,'C6'!V118,'C6'!V170,'C6'!V217,'C6'!V236,'C6'!V237))</f>
        <v>1173</v>
      </c>
      <c r="I535" s="187" t="str">
        <f>IF(AND(AND('C6'!W69="X",'C6'!W74="X",'C6'!W118="X",'C6'!W170="X",'C6'!W217="X",'C6'!W236="X",'C6'!W237="X"),SUM('C6'!V69,'C6'!V74,'C6'!V118,'C6'!V170,'C6'!V217,'C6'!V236,'C6'!V237)=0,ISNUMBER('C6'!V238)),"",IF(OR('C6'!W69="M",'C6'!W74="M",'C6'!W118="M",'C6'!W170="M",'C6'!W217="M",'C6'!W236="M",'C6'!W237="M"),"M",IF(AND('C6'!W69='C6'!W74, 'C6'!W69='C6'!W118, 'C6'!W69='C6'!W170, 'C6'!W69='C6'!W217, 'C6'!W69='C6'!W236, 'C6'!W69='C6'!W237,OR('C6'!W69="X", 'C6'!W69="W", 'C6'!W69="Z")),UPPER('C6'!W69),"")))</f>
        <v/>
      </c>
      <c r="J535" s="81" t="s">
        <v>482</v>
      </c>
      <c r="K535" s="187">
        <f>IF(AND(ISBLANK('C6'!V238),$L$535&lt;&gt;"Z"),"",'C6'!V238)</f>
        <v>1173</v>
      </c>
      <c r="L535" s="187" t="str">
        <f>IF(ISBLANK('C6'!W238),"",'C6'!W238)</f>
        <v/>
      </c>
      <c r="M535" s="78" t="str">
        <f t="shared" si="7"/>
        <v>OK</v>
      </c>
      <c r="N535" s="79"/>
    </row>
    <row r="536" spans="1:14" hidden="1">
      <c r="A536" s="80" t="s">
        <v>2588</v>
      </c>
      <c r="B536" s="185" t="s">
        <v>1658</v>
      </c>
      <c r="C536" s="186" t="s">
        <v>461</v>
      </c>
      <c r="D536" s="188" t="s">
        <v>1659</v>
      </c>
      <c r="E536" s="186" t="s">
        <v>482</v>
      </c>
      <c r="F536" s="186" t="s">
        <v>461</v>
      </c>
      <c r="G536" s="188" t="s">
        <v>1041</v>
      </c>
      <c r="H536" s="187">
        <f>IF(OR(SUMPRODUCT(--('C6'!V240:'C6'!V294=""),--('C6'!W240:'C6'!W294=""))&gt;0,COUNTIF('C6'!W240:'C6'!W294,"M")&gt;0,COUNTIF('C6'!W240:'C6'!W294,"X")=55),"",SUM('C6'!V240:'C6'!V294))</f>
        <v>3</v>
      </c>
      <c r="I536" s="187" t="str">
        <f>IF(AND(COUNTIF('C6'!W240:'C6'!W294,"X")=55,SUM('C6'!V240:'C6'!V294)=0,ISNUMBER('C6'!V295)),"",IF(COUNTIF('C6'!W240:'C6'!W294,"M")&gt;0,"M",IF(AND(COUNTIF('C6'!W240:'C6'!W294,'C6'!W240)=55,OR('C6'!W240="X",'C6'!W240="W",'C6'!W240="Z")),UPPER('C6'!W240),"")))</f>
        <v/>
      </c>
      <c r="J536" s="81" t="s">
        <v>482</v>
      </c>
      <c r="K536" s="187">
        <f>IF(AND(ISBLANK('C6'!V295),$L$536&lt;&gt;"Z"),"",'C6'!V295)</f>
        <v>3</v>
      </c>
      <c r="L536" s="187" t="str">
        <f>IF(ISBLANK('C6'!W295),"",'C6'!W295)</f>
        <v/>
      </c>
      <c r="M536" s="78" t="str">
        <f t="shared" si="7"/>
        <v>OK</v>
      </c>
      <c r="N536" s="79"/>
    </row>
    <row r="537" spans="1:14" hidden="1">
      <c r="A537" s="80" t="s">
        <v>2588</v>
      </c>
      <c r="B537" s="185" t="s">
        <v>1660</v>
      </c>
      <c r="C537" s="186" t="s">
        <v>461</v>
      </c>
      <c r="D537" s="188" t="s">
        <v>1661</v>
      </c>
      <c r="E537" s="186" t="s">
        <v>482</v>
      </c>
      <c r="F537" s="186" t="s">
        <v>461</v>
      </c>
      <c r="G537" s="188" t="s">
        <v>1042</v>
      </c>
      <c r="H537" s="187">
        <f>IF(OR(SUMPRODUCT(--('C6'!V296:'C6'!V299=""),--('C6'!W296:'C6'!W299=""))&gt;0,COUNTIF('C6'!W296:'C6'!W299,"M")&gt;0,COUNTIF('C6'!W296:'C6'!W299,"X")=4),"",SUM('C6'!V296:'C6'!V299))</f>
        <v>37</v>
      </c>
      <c r="I537" s="187" t="str">
        <f>IF(AND(COUNTIF('C6'!W296:'C6'!W299,"X")=4,SUM('C6'!V296:'C6'!V299)=0,ISNUMBER('C6'!V300)),"",IF(COUNTIF('C6'!W296:'C6'!W299,"M")&gt;0,"M",IF(AND(COUNTIF('C6'!W296:'C6'!W299,'C6'!W296)=4,OR('C6'!W296="X",'C6'!W296="W",'C6'!W296="Z")),UPPER('C6'!W296),"")))</f>
        <v/>
      </c>
      <c r="J537" s="81" t="s">
        <v>482</v>
      </c>
      <c r="K537" s="187">
        <f>IF(AND(ISBLANK('C6'!V300),$L$537&lt;&gt;"Z"),"",'C6'!V300)</f>
        <v>37</v>
      </c>
      <c r="L537" s="187" t="str">
        <f>IF(ISBLANK('C6'!W300),"",'C6'!W300)</f>
        <v/>
      </c>
      <c r="M537" s="78" t="str">
        <f t="shared" si="7"/>
        <v>OK</v>
      </c>
      <c r="N537" s="79"/>
    </row>
    <row r="538" spans="1:14" hidden="1">
      <c r="A538" s="80" t="s">
        <v>2588</v>
      </c>
      <c r="B538" s="185" t="s">
        <v>1662</v>
      </c>
      <c r="C538" s="186" t="s">
        <v>461</v>
      </c>
      <c r="D538" s="188" t="s">
        <v>1663</v>
      </c>
      <c r="E538" s="186" t="s">
        <v>482</v>
      </c>
      <c r="F538" s="186" t="s">
        <v>461</v>
      </c>
      <c r="G538" s="188" t="s">
        <v>1043</v>
      </c>
      <c r="H538" s="187">
        <f>IF(OR(SUMPRODUCT(--('C6'!V301:'C6'!V343=""),--('C6'!W301:'C6'!W343=""))&gt;0,COUNTIF('C6'!W301:'C6'!W343,"M")&gt;0,COUNTIF('C6'!W301:'C6'!W343,"X")=43),"",SUM('C6'!V301:'C6'!V343))</f>
        <v>1330</v>
      </c>
      <c r="I538" s="187" t="str">
        <f>IF(AND(COUNTIF('C6'!W301:'C6'!W343,"X")=43,SUM('C6'!V301:'C6'!V343)=0,ISNUMBER('C6'!V344)),"",IF(COUNTIF('C6'!W301:'C6'!W343,"M")&gt;0,"M",IF(AND(COUNTIF('C6'!W301:'C6'!W343,'C6'!W301)=43,OR('C6'!W301="X",'C6'!W301="W",'C6'!W301="Z")),UPPER('C6'!W301),"")))</f>
        <v/>
      </c>
      <c r="J538" s="81" t="s">
        <v>482</v>
      </c>
      <c r="K538" s="187">
        <f>IF(AND(ISBLANK('C6'!V344),$L$538&lt;&gt;"Z"),"",'C6'!V344)</f>
        <v>1330</v>
      </c>
      <c r="L538" s="187" t="str">
        <f>IF(ISBLANK('C6'!W344),"",'C6'!W344)</f>
        <v/>
      </c>
      <c r="M538" s="78" t="str">
        <f t="shared" si="7"/>
        <v>OK</v>
      </c>
      <c r="N538" s="79"/>
    </row>
    <row r="539" spans="1:14" hidden="1">
      <c r="A539" s="80" t="s">
        <v>2588</v>
      </c>
      <c r="B539" s="185" t="s">
        <v>1664</v>
      </c>
      <c r="C539" s="186" t="s">
        <v>461</v>
      </c>
      <c r="D539" s="188" t="s">
        <v>1665</v>
      </c>
      <c r="E539" s="186" t="s">
        <v>482</v>
      </c>
      <c r="F539" s="186" t="s">
        <v>461</v>
      </c>
      <c r="G539" s="188" t="s">
        <v>1044</v>
      </c>
      <c r="H539" s="187">
        <f>IF(OR(SUMPRODUCT(--('C6'!V345:'C6'!V395=""),--('C6'!W345:'C6'!W395=""))&gt;0,COUNTIF('C6'!W345:'C6'!W395,"M")&gt;0,COUNTIF('C6'!W345:'C6'!W395,"X")=51),"",SUM('C6'!V345:'C6'!V395))</f>
        <v>25</v>
      </c>
      <c r="I539" s="187" t="str">
        <f>IF(AND(COUNTIF('C6'!W345:'C6'!W395,"X")=51,SUM('C6'!V345:'C6'!V395)=0,ISNUMBER('C6'!V396)),"",IF(COUNTIF('C6'!W345:'C6'!W395,"M")&gt;0,"M",IF(AND(COUNTIF('C6'!W345:'C6'!W395,'C6'!W345)=51,OR('C6'!W345="X",'C6'!W345="W",'C6'!W345="Z")),UPPER('C6'!W345),"")))</f>
        <v/>
      </c>
      <c r="J539" s="81" t="s">
        <v>482</v>
      </c>
      <c r="K539" s="187">
        <f>IF(AND(ISBLANK('C6'!V396),$L$539&lt;&gt;"Z"),"",'C6'!V396)</f>
        <v>25</v>
      </c>
      <c r="L539" s="187" t="str">
        <f>IF(ISBLANK('C6'!W396),"",'C6'!W396)</f>
        <v/>
      </c>
      <c r="M539" s="78" t="str">
        <f t="shared" si="7"/>
        <v>OK</v>
      </c>
      <c r="N539" s="79"/>
    </row>
    <row r="540" spans="1:14" hidden="1">
      <c r="A540" s="80" t="s">
        <v>2588</v>
      </c>
      <c r="B540" s="185" t="s">
        <v>1666</v>
      </c>
      <c r="C540" s="186" t="s">
        <v>461</v>
      </c>
      <c r="D540" s="188" t="s">
        <v>1667</v>
      </c>
      <c r="E540" s="186" t="s">
        <v>482</v>
      </c>
      <c r="F540" s="186" t="s">
        <v>461</v>
      </c>
      <c r="G540" s="188" t="s">
        <v>1045</v>
      </c>
      <c r="H540" s="187">
        <f>IF(OR(SUMPRODUCT(--('C6'!V397:'C6'!V442=""),--('C6'!W397:'C6'!W442=""))&gt;0,COUNTIF('C6'!W397:'C6'!W442,"M")&gt;0,COUNTIF('C6'!W397:'C6'!W442,"X")=46),"",SUM('C6'!V397:'C6'!V442))</f>
        <v>93</v>
      </c>
      <c r="I540" s="187" t="str">
        <f>IF(AND(COUNTIF('C6'!W397:'C6'!W442,"X")=46,SUM('C6'!V397:'C6'!V442)=0,ISNUMBER('C6'!V443)),"",IF(COUNTIF('C6'!W397:'C6'!W442,"M")&gt;0,"M",IF(AND(COUNTIF('C6'!W397:'C6'!W442,'C6'!W397)=46,OR('C6'!W397="X",'C6'!W397="W",'C6'!W397="Z")),UPPER('C6'!W397),"")))</f>
        <v/>
      </c>
      <c r="J540" s="81" t="s">
        <v>482</v>
      </c>
      <c r="K540" s="187">
        <f>IF(AND(ISBLANK('C6'!V443),$L$540&lt;&gt;"Z"),"",'C6'!V443)</f>
        <v>93</v>
      </c>
      <c r="L540" s="187" t="str">
        <f>IF(ISBLANK('C6'!W443),"",'C6'!W443)</f>
        <v/>
      </c>
      <c r="M540" s="78" t="str">
        <f t="shared" si="7"/>
        <v>OK</v>
      </c>
      <c r="N540" s="79"/>
    </row>
    <row r="541" spans="1:14" hidden="1">
      <c r="A541" s="80" t="s">
        <v>2588</v>
      </c>
      <c r="B541" s="185" t="s">
        <v>1668</v>
      </c>
      <c r="C541" s="186" t="s">
        <v>461</v>
      </c>
      <c r="D541" s="188" t="s">
        <v>1669</v>
      </c>
      <c r="E541" s="186" t="s">
        <v>482</v>
      </c>
      <c r="F541" s="186" t="s">
        <v>461</v>
      </c>
      <c r="G541" s="188" t="s">
        <v>1046</v>
      </c>
      <c r="H541" s="187">
        <f>IF(OR(SUMPRODUCT(--('C6'!V444:'C6'!V461=""),--('C6'!W444:'C6'!W461=""))&gt;0,COUNTIF('C6'!W444:'C6'!W461,"M")&gt;0,COUNTIF('C6'!W444:'C6'!W461,"X")=18),"",SUM('C6'!V444:'C6'!V461))</f>
        <v>1</v>
      </c>
      <c r="I541" s="187" t="str">
        <f>IF(AND(COUNTIF('C6'!W444:'C6'!W461,"X")=18,SUM('C6'!V444:'C6'!V461)=0,ISNUMBER('C6'!V462)),"",IF(COUNTIF('C6'!W444:'C6'!W461,"M")&gt;0,"M",IF(AND(COUNTIF('C6'!W444:'C6'!W461,'C6'!W444)=18,OR('C6'!W444="X",'C6'!W444="W",'C6'!W444="Z")),UPPER('C6'!W444),"")))</f>
        <v/>
      </c>
      <c r="J541" s="81" t="s">
        <v>482</v>
      </c>
      <c r="K541" s="187">
        <f>IF(AND(ISBLANK('C6'!V462),$L$541&lt;&gt;"Z"),"",'C6'!V462)</f>
        <v>1</v>
      </c>
      <c r="L541" s="187" t="str">
        <f>IF(ISBLANK('C6'!W462),"",'C6'!W462)</f>
        <v/>
      </c>
      <c r="M541" s="78" t="str">
        <f t="shared" si="7"/>
        <v>OK</v>
      </c>
      <c r="N541" s="79"/>
    </row>
    <row r="542" spans="1:14" hidden="1">
      <c r="A542" s="80" t="s">
        <v>2588</v>
      </c>
      <c r="B542" s="185" t="s">
        <v>1670</v>
      </c>
      <c r="C542" s="186" t="s">
        <v>461</v>
      </c>
      <c r="D542" s="188" t="s">
        <v>1671</v>
      </c>
      <c r="E542" s="186" t="s">
        <v>482</v>
      </c>
      <c r="F542" s="186" t="s">
        <v>461</v>
      </c>
      <c r="G542" s="188" t="s">
        <v>799</v>
      </c>
      <c r="H542" s="187">
        <f>IF(OR(AND('C6'!V295="",'C6'!W295=""),AND('C6'!V300="",'C6'!W300=""),,AND('C6'!V344="",'C6'!W344=""),AND('C6'!V396="",'C6'!W396=""),AND('C6'!V443="",'C6'!W443=""),AND('C6'!V462="",'C6'!W462=""),AND('C6'!V463="",'C6'!W463=""),AND('C6'!W295="X",'C6'!W300="X",'C6'!W344="X",'C6'!W396="X",'C6'!W443="X",'C6'!W462="X",'C6'!W463="X"),OR('C6'!W295="M",'C6'!W300="M",'C6'!W344="M",'C6'!W396="M",'C6'!W443="M",'C6'!W462="M",'C6'!W463="M")),"",SUM('C6'!V295,'C6'!V300,'C6'!V344,'C6'!V396,'C6'!V443,'C6'!V462,'C6'!V463))</f>
        <v>1495</v>
      </c>
      <c r="I542" s="187" t="str">
        <f>IF(AND(AND('C6'!W295="X",'C6'!W300="X",'C6'!W344="X",'C6'!W396="X",'C6'!W443="X",'C6'!W462="X",'C6'!W463="X"),SUM('C6'!V295,'C6'!V300,'C6'!V344,'C6'!V396,'C6'!V443,'C6'!V462,'C6'!V463)=0,ISNUMBER('C6'!V464)),"",IF(OR('C6'!W295="M",'C6'!W300="M",'C6'!W344="M",'C6'!W396="M",'C6'!W443="M",'C6'!W462="M",'C6'!W463="M"),"M",IF(AND('C6'!W295='C6'!W300, 'C6'!W295='C6'!W344, 'C6'!W295='C6'!W396, 'C6'!W295='C6'!W443, 'C6'!W295='C6'!W462, 'C6'!W295='C6'!W463,OR('C6'!W295="X", 'C6'!W295="W", 'C6'!W295="Z")),UPPER('C6'!W295),"")))</f>
        <v/>
      </c>
      <c r="J542" s="81" t="s">
        <v>482</v>
      </c>
      <c r="K542" s="187">
        <f>IF(AND(ISBLANK('C6'!V464),$L$542&lt;&gt;"Z"),"",'C6'!V464)</f>
        <v>1495</v>
      </c>
      <c r="L542" s="187" t="str">
        <f>IF(ISBLANK('C6'!W464),"",'C6'!W464)</f>
        <v/>
      </c>
      <c r="M542" s="78" t="str">
        <f t="shared" si="7"/>
        <v>OK</v>
      </c>
      <c r="N542" s="79"/>
    </row>
    <row r="543" spans="1:14" hidden="1">
      <c r="A543" s="80" t="s">
        <v>2588</v>
      </c>
      <c r="B543" s="185" t="s">
        <v>1672</v>
      </c>
      <c r="C543" s="186" t="s">
        <v>461</v>
      </c>
      <c r="D543" s="188" t="s">
        <v>1673</v>
      </c>
      <c r="E543" s="186" t="s">
        <v>482</v>
      </c>
      <c r="F543" s="186" t="s">
        <v>461</v>
      </c>
      <c r="G543" s="188" t="s">
        <v>1047</v>
      </c>
      <c r="H543" s="187">
        <f>IF(OR(AND('C6'!V14="",'C6'!W14=""),AND('C6'!V240="",'C6'!W240=""),AND('C6'!W14="X",'C6'!W240="X"),OR('C6'!W14="M",'C6'!W240="M")),"",SUM('C6'!V14,'C6'!V240))</f>
        <v>0</v>
      </c>
      <c r="I543" s="187" t="str">
        <f>IF(AND(AND('C6'!W14="X",'C6'!W240="X"),SUM('C6'!V14,'C6'!V240)=0,ISNUMBER('C6'!V466)),"",IF(OR('C6'!W14="M",'C6'!W240="M"),"M",IF(AND('C6'!W14='C6'!W240,OR('C6'!W14="X",'C6'!W14="W",'C6'!W14="Z")),UPPER('C6'!W14),"")))</f>
        <v/>
      </c>
      <c r="J543" s="81" t="s">
        <v>482</v>
      </c>
      <c r="K543" s="187">
        <f>IF(AND(ISBLANK('C6'!V466),$L$543&lt;&gt;"Z"),"",'C6'!V466)</f>
        <v>0</v>
      </c>
      <c r="L543" s="187" t="str">
        <f>IF(ISBLANK('C6'!W466),"",'C6'!W466)</f>
        <v/>
      </c>
      <c r="M543" s="78" t="str">
        <f t="shared" si="7"/>
        <v>OK</v>
      </c>
      <c r="N543" s="79"/>
    </row>
    <row r="544" spans="1:14" hidden="1">
      <c r="A544" s="80" t="s">
        <v>2588</v>
      </c>
      <c r="B544" s="185" t="s">
        <v>1674</v>
      </c>
      <c r="C544" s="186" t="s">
        <v>461</v>
      </c>
      <c r="D544" s="188" t="s">
        <v>1675</v>
      </c>
      <c r="E544" s="186" t="s">
        <v>482</v>
      </c>
      <c r="F544" s="186" t="s">
        <v>461</v>
      </c>
      <c r="G544" s="188" t="s">
        <v>1048</v>
      </c>
      <c r="H544" s="187">
        <f>IF(OR(AND('C6'!V15="",'C6'!W15=""),AND('C6'!V241="",'C6'!W241=""),AND('C6'!W15="X",'C6'!W241="X"),OR('C6'!W15="M",'C6'!W241="M")),"",SUM('C6'!V15,'C6'!V241))</f>
        <v>0</v>
      </c>
      <c r="I544" s="187" t="str">
        <f>IF(AND(AND('C6'!W15="X",'C6'!W241="X"),SUM('C6'!V15,'C6'!V241)=0,ISNUMBER('C6'!V467)),"",IF(OR('C6'!W15="M",'C6'!W241="M"),"M",IF(AND('C6'!W15='C6'!W241,OR('C6'!W15="X",'C6'!W15="W",'C6'!W15="Z")),UPPER('C6'!W15),"")))</f>
        <v/>
      </c>
      <c r="J544" s="81" t="s">
        <v>482</v>
      </c>
      <c r="K544" s="187">
        <f>IF(AND(ISBLANK('C6'!V467),$L$544&lt;&gt;"Z"),"",'C6'!V467)</f>
        <v>0</v>
      </c>
      <c r="L544" s="187" t="str">
        <f>IF(ISBLANK('C6'!W467),"",'C6'!W467)</f>
        <v/>
      </c>
      <c r="M544" s="78" t="str">
        <f t="shared" si="7"/>
        <v>OK</v>
      </c>
      <c r="N544" s="79"/>
    </row>
    <row r="545" spans="1:14" hidden="1">
      <c r="A545" s="80" t="s">
        <v>2588</v>
      </c>
      <c r="B545" s="185" t="s">
        <v>1676</v>
      </c>
      <c r="C545" s="186" t="s">
        <v>461</v>
      </c>
      <c r="D545" s="188" t="s">
        <v>1677</v>
      </c>
      <c r="E545" s="186" t="s">
        <v>482</v>
      </c>
      <c r="F545" s="186" t="s">
        <v>461</v>
      </c>
      <c r="G545" s="188" t="s">
        <v>1049</v>
      </c>
      <c r="H545" s="187">
        <f>IF(OR(AND('C6'!V16="",'C6'!W16=""),AND('C6'!V242="",'C6'!W242=""),AND('C6'!W16="X",'C6'!W242="X"),OR('C6'!W16="M",'C6'!W242="M")),"",SUM('C6'!V16,'C6'!V242))</f>
        <v>0</v>
      </c>
      <c r="I545" s="187" t="str">
        <f>IF(AND(AND('C6'!W16="X",'C6'!W242="X"),SUM('C6'!V16,'C6'!V242)=0,ISNUMBER('C6'!V468)),"",IF(OR('C6'!W16="M",'C6'!W242="M"),"M",IF(AND('C6'!W16='C6'!W242,OR('C6'!W16="X",'C6'!W16="W",'C6'!W16="Z")),UPPER('C6'!W16),"")))</f>
        <v/>
      </c>
      <c r="J545" s="81" t="s">
        <v>482</v>
      </c>
      <c r="K545" s="187">
        <f>IF(AND(ISBLANK('C6'!V468),$L$545&lt;&gt;"Z"),"",'C6'!V468)</f>
        <v>0</v>
      </c>
      <c r="L545" s="187" t="str">
        <f>IF(ISBLANK('C6'!W468),"",'C6'!W468)</f>
        <v/>
      </c>
      <c r="M545" s="78" t="str">
        <f t="shared" si="7"/>
        <v>OK</v>
      </c>
      <c r="N545" s="79"/>
    </row>
    <row r="546" spans="1:14" hidden="1">
      <c r="A546" s="80" t="s">
        <v>2588</v>
      </c>
      <c r="B546" s="185" t="s">
        <v>1678</v>
      </c>
      <c r="C546" s="186" t="s">
        <v>461</v>
      </c>
      <c r="D546" s="188" t="s">
        <v>1679</v>
      </c>
      <c r="E546" s="186" t="s">
        <v>482</v>
      </c>
      <c r="F546" s="186" t="s">
        <v>461</v>
      </c>
      <c r="G546" s="188" t="s">
        <v>1050</v>
      </c>
      <c r="H546" s="187">
        <f>IF(OR(AND('C6'!V17="",'C6'!W17=""),AND('C6'!V243="",'C6'!W243=""),AND('C6'!W17="X",'C6'!W243="X"),OR('C6'!W17="M",'C6'!W243="M")),"",SUM('C6'!V17,'C6'!V243))</f>
        <v>0</v>
      </c>
      <c r="I546" s="187" t="str">
        <f>IF(AND(AND('C6'!W17="X",'C6'!W243="X"),SUM('C6'!V17,'C6'!V243)=0,ISNUMBER('C6'!V469)),"",IF(OR('C6'!W17="M",'C6'!W243="M"),"M",IF(AND('C6'!W17='C6'!W243,OR('C6'!W17="X",'C6'!W17="W",'C6'!W17="Z")),UPPER('C6'!W17),"")))</f>
        <v/>
      </c>
      <c r="J546" s="81" t="s">
        <v>482</v>
      </c>
      <c r="K546" s="187">
        <f>IF(AND(ISBLANK('C6'!V469),$L$546&lt;&gt;"Z"),"",'C6'!V469)</f>
        <v>0</v>
      </c>
      <c r="L546" s="187" t="str">
        <f>IF(ISBLANK('C6'!W469),"",'C6'!W469)</f>
        <v/>
      </c>
      <c r="M546" s="78" t="str">
        <f t="shared" ref="M546:M609" si="8">IF(AND(ISNUMBER(H546),ISNUMBER(K546)),IF(OR(ROUND(H546,0)&lt;&gt;ROUND(K546,0),I546&lt;&gt;L546),"Check","OK"),IF(OR(AND(H546&lt;&gt;K546,I546&lt;&gt;"Z",L546&lt;&gt;"Z"),I546&lt;&gt;L546),"Check","OK"))</f>
        <v>OK</v>
      </c>
      <c r="N546" s="79"/>
    </row>
    <row r="547" spans="1:14" hidden="1">
      <c r="A547" s="80" t="s">
        <v>2588</v>
      </c>
      <c r="B547" s="185" t="s">
        <v>1680</v>
      </c>
      <c r="C547" s="186" t="s">
        <v>461</v>
      </c>
      <c r="D547" s="188" t="s">
        <v>1681</v>
      </c>
      <c r="E547" s="186" t="s">
        <v>482</v>
      </c>
      <c r="F547" s="186" t="s">
        <v>461</v>
      </c>
      <c r="G547" s="188" t="s">
        <v>1051</v>
      </c>
      <c r="H547" s="187">
        <f>IF(OR(AND('C6'!V18="",'C6'!W18=""),AND('C6'!V244="",'C6'!W244=""),AND('C6'!W18="X",'C6'!W244="X"),OR('C6'!W18="M",'C6'!W244="M")),"",SUM('C6'!V18,'C6'!V244))</f>
        <v>0</v>
      </c>
      <c r="I547" s="187" t="str">
        <f>IF(AND(AND('C6'!W18="X",'C6'!W244="X"),SUM('C6'!V18,'C6'!V244)=0,ISNUMBER('C6'!V470)),"",IF(OR('C6'!W18="M",'C6'!W244="M"),"M",IF(AND('C6'!W18='C6'!W244,OR('C6'!W18="X",'C6'!W18="W",'C6'!W18="Z")),UPPER('C6'!W18),"")))</f>
        <v/>
      </c>
      <c r="J547" s="81" t="s">
        <v>482</v>
      </c>
      <c r="K547" s="187">
        <f>IF(AND(ISBLANK('C6'!V470),$L$547&lt;&gt;"Z"),"",'C6'!V470)</f>
        <v>0</v>
      </c>
      <c r="L547" s="187" t="str">
        <f>IF(ISBLANK('C6'!W470),"",'C6'!W470)</f>
        <v/>
      </c>
      <c r="M547" s="78" t="str">
        <f t="shared" si="8"/>
        <v>OK</v>
      </c>
      <c r="N547" s="79"/>
    </row>
    <row r="548" spans="1:14" hidden="1">
      <c r="A548" s="80" t="s">
        <v>2588</v>
      </c>
      <c r="B548" s="185" t="s">
        <v>1682</v>
      </c>
      <c r="C548" s="186" t="s">
        <v>461</v>
      </c>
      <c r="D548" s="188" t="s">
        <v>1683</v>
      </c>
      <c r="E548" s="186" t="s">
        <v>482</v>
      </c>
      <c r="F548" s="186" t="s">
        <v>461</v>
      </c>
      <c r="G548" s="188" t="s">
        <v>1052</v>
      </c>
      <c r="H548" s="187">
        <f>IF(OR(AND('C6'!V19="",'C6'!W19=""),AND('C6'!V245="",'C6'!W245=""),AND('C6'!W19="X",'C6'!W245="X"),OR('C6'!W19="M",'C6'!W245="M")),"",SUM('C6'!V19,'C6'!V245))</f>
        <v>0</v>
      </c>
      <c r="I548" s="187" t="str">
        <f>IF(AND(AND('C6'!W19="X",'C6'!W245="X"),SUM('C6'!V19,'C6'!V245)=0,ISNUMBER('C6'!V471)),"",IF(OR('C6'!W19="M",'C6'!W245="M"),"M",IF(AND('C6'!W19='C6'!W245,OR('C6'!W19="X",'C6'!W19="W",'C6'!W19="Z")),UPPER('C6'!W19),"")))</f>
        <v/>
      </c>
      <c r="J548" s="81" t="s">
        <v>482</v>
      </c>
      <c r="K548" s="187">
        <f>IF(AND(ISBLANK('C6'!V471),$L$548&lt;&gt;"Z"),"",'C6'!V471)</f>
        <v>0</v>
      </c>
      <c r="L548" s="187" t="str">
        <f>IF(ISBLANK('C6'!W471),"",'C6'!W471)</f>
        <v/>
      </c>
      <c r="M548" s="78" t="str">
        <f t="shared" si="8"/>
        <v>OK</v>
      </c>
      <c r="N548" s="79"/>
    </row>
    <row r="549" spans="1:14" hidden="1">
      <c r="A549" s="80" t="s">
        <v>2588</v>
      </c>
      <c r="B549" s="185" t="s">
        <v>1684</v>
      </c>
      <c r="C549" s="186" t="s">
        <v>461</v>
      </c>
      <c r="D549" s="188" t="s">
        <v>1685</v>
      </c>
      <c r="E549" s="186" t="s">
        <v>482</v>
      </c>
      <c r="F549" s="186" t="s">
        <v>461</v>
      </c>
      <c r="G549" s="188" t="s">
        <v>1053</v>
      </c>
      <c r="H549" s="187">
        <f>IF(OR(AND('C6'!V20="",'C6'!W20=""),AND('C6'!V246="",'C6'!W246=""),AND('C6'!W20="X",'C6'!W246="X"),OR('C6'!W20="M",'C6'!W246="M")),"",SUM('C6'!V20,'C6'!V246))</f>
        <v>0</v>
      </c>
      <c r="I549" s="187" t="str">
        <f>IF(AND(AND('C6'!W20="X",'C6'!W246="X"),SUM('C6'!V20,'C6'!V246)=0,ISNUMBER('C6'!V472)),"",IF(OR('C6'!W20="M",'C6'!W246="M"),"M",IF(AND('C6'!W20='C6'!W246,OR('C6'!W20="X",'C6'!W20="W",'C6'!W20="Z")),UPPER('C6'!W20),"")))</f>
        <v/>
      </c>
      <c r="J549" s="81" t="s">
        <v>482</v>
      </c>
      <c r="K549" s="187">
        <f>IF(AND(ISBLANK('C6'!V472),$L$549&lt;&gt;"Z"),"",'C6'!V472)</f>
        <v>0</v>
      </c>
      <c r="L549" s="187" t="str">
        <f>IF(ISBLANK('C6'!W472),"",'C6'!W472)</f>
        <v/>
      </c>
      <c r="M549" s="78" t="str">
        <f t="shared" si="8"/>
        <v>OK</v>
      </c>
      <c r="N549" s="79"/>
    </row>
    <row r="550" spans="1:14" hidden="1">
      <c r="A550" s="80" t="s">
        <v>2588</v>
      </c>
      <c r="B550" s="185" t="s">
        <v>1686</v>
      </c>
      <c r="C550" s="186" t="s">
        <v>461</v>
      </c>
      <c r="D550" s="188" t="s">
        <v>1687</v>
      </c>
      <c r="E550" s="186" t="s">
        <v>482</v>
      </c>
      <c r="F550" s="186" t="s">
        <v>461</v>
      </c>
      <c r="G550" s="188" t="s">
        <v>1054</v>
      </c>
      <c r="H550" s="187">
        <f>IF(OR(AND('C6'!V21="",'C6'!W21=""),AND('C6'!V247="",'C6'!W247=""),AND('C6'!W21="X",'C6'!W247="X"),OR('C6'!W21="M",'C6'!W247="M")),"",SUM('C6'!V21,'C6'!V247))</f>
        <v>0</v>
      </c>
      <c r="I550" s="187" t="str">
        <f>IF(AND(AND('C6'!W21="X",'C6'!W247="X"),SUM('C6'!V21,'C6'!V247)=0,ISNUMBER('C6'!V473)),"",IF(OR('C6'!W21="M",'C6'!W247="M"),"M",IF(AND('C6'!W21='C6'!W247,OR('C6'!W21="X",'C6'!W21="W",'C6'!W21="Z")),UPPER('C6'!W21),"")))</f>
        <v/>
      </c>
      <c r="J550" s="81" t="s">
        <v>482</v>
      </c>
      <c r="K550" s="187">
        <f>IF(AND(ISBLANK('C6'!V473),$L$550&lt;&gt;"Z"),"",'C6'!V473)</f>
        <v>0</v>
      </c>
      <c r="L550" s="187" t="str">
        <f>IF(ISBLANK('C6'!W473),"",'C6'!W473)</f>
        <v/>
      </c>
      <c r="M550" s="78" t="str">
        <f t="shared" si="8"/>
        <v>OK</v>
      </c>
      <c r="N550" s="79"/>
    </row>
    <row r="551" spans="1:14" hidden="1">
      <c r="A551" s="80" t="s">
        <v>2588</v>
      </c>
      <c r="B551" s="185" t="s">
        <v>1688</v>
      </c>
      <c r="C551" s="186" t="s">
        <v>461</v>
      </c>
      <c r="D551" s="188" t="s">
        <v>1689</v>
      </c>
      <c r="E551" s="186" t="s">
        <v>482</v>
      </c>
      <c r="F551" s="186" t="s">
        <v>461</v>
      </c>
      <c r="G551" s="188" t="s">
        <v>1055</v>
      </c>
      <c r="H551" s="187">
        <f>IF(OR(AND('C6'!V22="",'C6'!W22=""),AND('C6'!V248="",'C6'!W248=""),AND('C6'!W22="X",'C6'!W248="X"),OR('C6'!W22="M",'C6'!W248="M")),"",SUM('C6'!V22,'C6'!V248))</f>
        <v>0</v>
      </c>
      <c r="I551" s="187" t="str">
        <f>IF(AND(AND('C6'!W22="X",'C6'!W248="X"),SUM('C6'!V22,'C6'!V248)=0,ISNUMBER('C6'!V474)),"",IF(OR('C6'!W22="M",'C6'!W248="M"),"M",IF(AND('C6'!W22='C6'!W248,OR('C6'!W22="X",'C6'!W22="W",'C6'!W22="Z")),UPPER('C6'!W22),"")))</f>
        <v/>
      </c>
      <c r="J551" s="81" t="s">
        <v>482</v>
      </c>
      <c r="K551" s="187">
        <f>IF(AND(ISBLANK('C6'!V474),$L$551&lt;&gt;"Z"),"",'C6'!V474)</f>
        <v>0</v>
      </c>
      <c r="L551" s="187" t="str">
        <f>IF(ISBLANK('C6'!W474),"",'C6'!W474)</f>
        <v/>
      </c>
      <c r="M551" s="78" t="str">
        <f t="shared" si="8"/>
        <v>OK</v>
      </c>
      <c r="N551" s="79"/>
    </row>
    <row r="552" spans="1:14" hidden="1">
      <c r="A552" s="80" t="s">
        <v>2588</v>
      </c>
      <c r="B552" s="185" t="s">
        <v>1690</v>
      </c>
      <c r="C552" s="186" t="s">
        <v>461</v>
      </c>
      <c r="D552" s="188" t="s">
        <v>1691</v>
      </c>
      <c r="E552" s="186" t="s">
        <v>482</v>
      </c>
      <c r="F552" s="186" t="s">
        <v>461</v>
      </c>
      <c r="G552" s="188" t="s">
        <v>1056</v>
      </c>
      <c r="H552" s="187">
        <f>IF(OR(AND('C6'!V23="",'C6'!W23=""),AND('C6'!V249="",'C6'!W249=""),AND('C6'!W23="X",'C6'!W249="X"),OR('C6'!W23="M",'C6'!W249="M")),"",SUM('C6'!V23,'C6'!V249))</f>
        <v>0</v>
      </c>
      <c r="I552" s="187" t="str">
        <f>IF(AND(AND('C6'!W23="X",'C6'!W249="X"),SUM('C6'!V23,'C6'!V249)=0,ISNUMBER('C6'!V475)),"",IF(OR('C6'!W23="M",'C6'!W249="M"),"M",IF(AND('C6'!W23='C6'!W249,OR('C6'!W23="X",'C6'!W23="W",'C6'!W23="Z")),UPPER('C6'!W23),"")))</f>
        <v/>
      </c>
      <c r="J552" s="81" t="s">
        <v>482</v>
      </c>
      <c r="K552" s="187">
        <f>IF(AND(ISBLANK('C6'!V475),$L$552&lt;&gt;"Z"),"",'C6'!V475)</f>
        <v>0</v>
      </c>
      <c r="L552" s="187" t="str">
        <f>IF(ISBLANK('C6'!W475),"",'C6'!W475)</f>
        <v/>
      </c>
      <c r="M552" s="78" t="str">
        <f t="shared" si="8"/>
        <v>OK</v>
      </c>
      <c r="N552" s="79"/>
    </row>
    <row r="553" spans="1:14" hidden="1">
      <c r="A553" s="80" t="s">
        <v>2588</v>
      </c>
      <c r="B553" s="185" t="s">
        <v>1692</v>
      </c>
      <c r="C553" s="186" t="s">
        <v>461</v>
      </c>
      <c r="D553" s="188" t="s">
        <v>1693</v>
      </c>
      <c r="E553" s="186" t="s">
        <v>482</v>
      </c>
      <c r="F553" s="186" t="s">
        <v>461</v>
      </c>
      <c r="G553" s="188" t="s">
        <v>1057</v>
      </c>
      <c r="H553" s="187">
        <f>IF(OR(AND('C6'!V24="",'C6'!W24=""),AND('C6'!V250="",'C6'!W250=""),AND('C6'!W24="X",'C6'!W250="X"),OR('C6'!W24="M",'C6'!W250="M")),"",SUM('C6'!V24,'C6'!V250))</f>
        <v>0</v>
      </c>
      <c r="I553" s="187" t="str">
        <f>IF(AND(AND('C6'!W24="X",'C6'!W250="X"),SUM('C6'!V24,'C6'!V250)=0,ISNUMBER('C6'!V476)),"",IF(OR('C6'!W24="M",'C6'!W250="M"),"M",IF(AND('C6'!W24='C6'!W250,OR('C6'!W24="X",'C6'!W24="W",'C6'!W24="Z")),UPPER('C6'!W24),"")))</f>
        <v/>
      </c>
      <c r="J553" s="81" t="s">
        <v>482</v>
      </c>
      <c r="K553" s="187">
        <f>IF(AND(ISBLANK('C6'!V476),$L$553&lt;&gt;"Z"),"",'C6'!V476)</f>
        <v>0</v>
      </c>
      <c r="L553" s="187" t="str">
        <f>IF(ISBLANK('C6'!W476),"",'C6'!W476)</f>
        <v/>
      </c>
      <c r="M553" s="78" t="str">
        <f t="shared" si="8"/>
        <v>OK</v>
      </c>
      <c r="N553" s="79"/>
    </row>
    <row r="554" spans="1:14" hidden="1">
      <c r="A554" s="80" t="s">
        <v>2588</v>
      </c>
      <c r="B554" s="185" t="s">
        <v>1694</v>
      </c>
      <c r="C554" s="186" t="s">
        <v>461</v>
      </c>
      <c r="D554" s="188" t="s">
        <v>1695</v>
      </c>
      <c r="E554" s="186" t="s">
        <v>482</v>
      </c>
      <c r="F554" s="186" t="s">
        <v>461</v>
      </c>
      <c r="G554" s="188" t="s">
        <v>1058</v>
      </c>
      <c r="H554" s="187">
        <f>IF(OR(AND('C6'!V25="",'C6'!W25=""),AND('C6'!V251="",'C6'!W251=""),AND('C6'!W25="X",'C6'!W251="X"),OR('C6'!W25="M",'C6'!W251="M")),"",SUM('C6'!V25,'C6'!V251))</f>
        <v>0</v>
      </c>
      <c r="I554" s="187" t="str">
        <f>IF(AND(AND('C6'!W25="X",'C6'!W251="X"),SUM('C6'!V25,'C6'!V251)=0,ISNUMBER('C6'!V477)),"",IF(OR('C6'!W25="M",'C6'!W251="M"),"M",IF(AND('C6'!W25='C6'!W251,OR('C6'!W25="X",'C6'!W25="W",'C6'!W25="Z")),UPPER('C6'!W25),"")))</f>
        <v/>
      </c>
      <c r="J554" s="81" t="s">
        <v>482</v>
      </c>
      <c r="K554" s="187">
        <f>IF(AND(ISBLANK('C6'!V477),$L$554&lt;&gt;"Z"),"",'C6'!V477)</f>
        <v>0</v>
      </c>
      <c r="L554" s="187" t="str">
        <f>IF(ISBLANK('C6'!W477),"",'C6'!W477)</f>
        <v/>
      </c>
      <c r="M554" s="78" t="str">
        <f t="shared" si="8"/>
        <v>OK</v>
      </c>
      <c r="N554" s="79"/>
    </row>
    <row r="555" spans="1:14" hidden="1">
      <c r="A555" s="80" t="s">
        <v>2588</v>
      </c>
      <c r="B555" s="185" t="s">
        <v>1696</v>
      </c>
      <c r="C555" s="186" t="s">
        <v>461</v>
      </c>
      <c r="D555" s="188" t="s">
        <v>1697</v>
      </c>
      <c r="E555" s="186" t="s">
        <v>482</v>
      </c>
      <c r="F555" s="186" t="s">
        <v>461</v>
      </c>
      <c r="G555" s="188" t="s">
        <v>1059</v>
      </c>
      <c r="H555" s="187">
        <f>IF(OR(AND('C6'!V26="",'C6'!W26=""),AND('C6'!V252="",'C6'!W252=""),AND('C6'!W26="X",'C6'!W252="X"),OR('C6'!W26="M",'C6'!W252="M")),"",SUM('C6'!V26,'C6'!V252))</f>
        <v>0</v>
      </c>
      <c r="I555" s="187" t="str">
        <f>IF(AND(AND('C6'!W26="X",'C6'!W252="X"),SUM('C6'!V26,'C6'!V252)=0,ISNUMBER('C6'!V478)),"",IF(OR('C6'!W26="M",'C6'!W252="M"),"M",IF(AND('C6'!W26='C6'!W252,OR('C6'!W26="X",'C6'!W26="W",'C6'!W26="Z")),UPPER('C6'!W26),"")))</f>
        <v/>
      </c>
      <c r="J555" s="81" t="s">
        <v>482</v>
      </c>
      <c r="K555" s="187">
        <f>IF(AND(ISBLANK('C6'!V478),$L$555&lt;&gt;"Z"),"",'C6'!V478)</f>
        <v>0</v>
      </c>
      <c r="L555" s="187" t="str">
        <f>IF(ISBLANK('C6'!W478),"",'C6'!W478)</f>
        <v/>
      </c>
      <c r="M555" s="78" t="str">
        <f t="shared" si="8"/>
        <v>OK</v>
      </c>
      <c r="N555" s="79"/>
    </row>
    <row r="556" spans="1:14" hidden="1">
      <c r="A556" s="80" t="s">
        <v>2588</v>
      </c>
      <c r="B556" s="185" t="s">
        <v>1698</v>
      </c>
      <c r="C556" s="186" t="s">
        <v>461</v>
      </c>
      <c r="D556" s="188" t="s">
        <v>1699</v>
      </c>
      <c r="E556" s="186" t="s">
        <v>482</v>
      </c>
      <c r="F556" s="186" t="s">
        <v>461</v>
      </c>
      <c r="G556" s="188" t="s">
        <v>1060</v>
      </c>
      <c r="H556" s="187">
        <f>IF(OR(AND('C6'!V27="",'C6'!W27=""),AND('C6'!V253="",'C6'!W253=""),AND('C6'!W27="X",'C6'!W253="X"),OR('C6'!W27="M",'C6'!W253="M")),"",SUM('C6'!V27,'C6'!V253))</f>
        <v>0</v>
      </c>
      <c r="I556" s="187" t="str">
        <f>IF(AND(AND('C6'!W27="X",'C6'!W253="X"),SUM('C6'!V27,'C6'!V253)=0,ISNUMBER('C6'!V479)),"",IF(OR('C6'!W27="M",'C6'!W253="M"),"M",IF(AND('C6'!W27='C6'!W253,OR('C6'!W27="X",'C6'!W27="W",'C6'!W27="Z")),UPPER('C6'!W27),"")))</f>
        <v/>
      </c>
      <c r="J556" s="81" t="s">
        <v>482</v>
      </c>
      <c r="K556" s="187">
        <f>IF(AND(ISBLANK('C6'!V479),$L$556&lt;&gt;"Z"),"",'C6'!V479)</f>
        <v>0</v>
      </c>
      <c r="L556" s="187" t="str">
        <f>IF(ISBLANK('C6'!W479),"",'C6'!W479)</f>
        <v/>
      </c>
      <c r="M556" s="78" t="str">
        <f t="shared" si="8"/>
        <v>OK</v>
      </c>
      <c r="N556" s="79"/>
    </row>
    <row r="557" spans="1:14" hidden="1">
      <c r="A557" s="80" t="s">
        <v>2588</v>
      </c>
      <c r="B557" s="185" t="s">
        <v>1700</v>
      </c>
      <c r="C557" s="186" t="s">
        <v>461</v>
      </c>
      <c r="D557" s="188" t="s">
        <v>1701</v>
      </c>
      <c r="E557" s="186" t="s">
        <v>482</v>
      </c>
      <c r="F557" s="186" t="s">
        <v>461</v>
      </c>
      <c r="G557" s="188" t="s">
        <v>1061</v>
      </c>
      <c r="H557" s="187">
        <f>IF(OR(AND('C6'!V28="",'C6'!W28=""),AND('C6'!V254="",'C6'!W254=""),AND('C6'!W28="X",'C6'!W254="X"),OR('C6'!W28="M",'C6'!W254="M")),"",SUM('C6'!V28,'C6'!V254))</f>
        <v>0</v>
      </c>
      <c r="I557" s="187" t="str">
        <f>IF(AND(AND('C6'!W28="X",'C6'!W254="X"),SUM('C6'!V28,'C6'!V254)=0,ISNUMBER('C6'!V480)),"",IF(OR('C6'!W28="M",'C6'!W254="M"),"M",IF(AND('C6'!W28='C6'!W254,OR('C6'!W28="X",'C6'!W28="W",'C6'!W28="Z")),UPPER('C6'!W28),"")))</f>
        <v/>
      </c>
      <c r="J557" s="81" t="s">
        <v>482</v>
      </c>
      <c r="K557" s="187">
        <f>IF(AND(ISBLANK('C6'!V480),$L$557&lt;&gt;"Z"),"",'C6'!V480)</f>
        <v>0</v>
      </c>
      <c r="L557" s="187" t="str">
        <f>IF(ISBLANK('C6'!W480),"",'C6'!W480)</f>
        <v/>
      </c>
      <c r="M557" s="78" t="str">
        <f t="shared" si="8"/>
        <v>OK</v>
      </c>
      <c r="N557" s="79"/>
    </row>
    <row r="558" spans="1:14" hidden="1">
      <c r="A558" s="80" t="s">
        <v>2588</v>
      </c>
      <c r="B558" s="185" t="s">
        <v>1702</v>
      </c>
      <c r="C558" s="186" t="s">
        <v>461</v>
      </c>
      <c r="D558" s="188" t="s">
        <v>1703</v>
      </c>
      <c r="E558" s="186" t="s">
        <v>482</v>
      </c>
      <c r="F558" s="186" t="s">
        <v>461</v>
      </c>
      <c r="G558" s="188" t="s">
        <v>1062</v>
      </c>
      <c r="H558" s="187">
        <f>IF(OR(AND('C6'!V29="",'C6'!W29=""),AND('C6'!V255="",'C6'!W255=""),AND('C6'!W29="X",'C6'!W255="X"),OR('C6'!W29="M",'C6'!W255="M")),"",SUM('C6'!V29,'C6'!V255))</f>
        <v>0</v>
      </c>
      <c r="I558" s="187" t="str">
        <f>IF(AND(AND('C6'!W29="X",'C6'!W255="X"),SUM('C6'!V29,'C6'!V255)=0,ISNUMBER('C6'!V481)),"",IF(OR('C6'!W29="M",'C6'!W255="M"),"M",IF(AND('C6'!W29='C6'!W255,OR('C6'!W29="X",'C6'!W29="W",'C6'!W29="Z")),UPPER('C6'!W29),"")))</f>
        <v/>
      </c>
      <c r="J558" s="81" t="s">
        <v>482</v>
      </c>
      <c r="K558" s="187">
        <f>IF(AND(ISBLANK('C6'!V481),$L$558&lt;&gt;"Z"),"",'C6'!V481)</f>
        <v>0</v>
      </c>
      <c r="L558" s="187" t="str">
        <f>IF(ISBLANK('C6'!W481),"",'C6'!W481)</f>
        <v/>
      </c>
      <c r="M558" s="78" t="str">
        <f t="shared" si="8"/>
        <v>OK</v>
      </c>
      <c r="N558" s="79"/>
    </row>
    <row r="559" spans="1:14" hidden="1">
      <c r="A559" s="80" t="s">
        <v>2588</v>
      </c>
      <c r="B559" s="185" t="s">
        <v>1704</v>
      </c>
      <c r="C559" s="186" t="s">
        <v>461</v>
      </c>
      <c r="D559" s="188" t="s">
        <v>1705</v>
      </c>
      <c r="E559" s="186" t="s">
        <v>482</v>
      </c>
      <c r="F559" s="186" t="s">
        <v>461</v>
      </c>
      <c r="G559" s="188" t="s">
        <v>1063</v>
      </c>
      <c r="H559" s="187">
        <f>IF(OR(AND('C6'!V30="",'C6'!W30=""),AND('C6'!V256="",'C6'!W256=""),AND('C6'!W30="X",'C6'!W256="X"),OR('C6'!W30="M",'C6'!W256="M")),"",SUM('C6'!V30,'C6'!V256))</f>
        <v>0</v>
      </c>
      <c r="I559" s="187" t="str">
        <f>IF(AND(AND('C6'!W30="X",'C6'!W256="X"),SUM('C6'!V30,'C6'!V256)=0,ISNUMBER('C6'!V482)),"",IF(OR('C6'!W30="M",'C6'!W256="M"),"M",IF(AND('C6'!W30='C6'!W256,OR('C6'!W30="X",'C6'!W30="W",'C6'!W30="Z")),UPPER('C6'!W30),"")))</f>
        <v/>
      </c>
      <c r="J559" s="81" t="s">
        <v>482</v>
      </c>
      <c r="K559" s="187">
        <f>IF(AND(ISBLANK('C6'!V482),$L$559&lt;&gt;"Z"),"",'C6'!V482)</f>
        <v>0</v>
      </c>
      <c r="L559" s="187" t="str">
        <f>IF(ISBLANK('C6'!W482),"",'C6'!W482)</f>
        <v/>
      </c>
      <c r="M559" s="78" t="str">
        <f t="shared" si="8"/>
        <v>OK</v>
      </c>
      <c r="N559" s="79"/>
    </row>
    <row r="560" spans="1:14" hidden="1">
      <c r="A560" s="80" t="s">
        <v>2588</v>
      </c>
      <c r="B560" s="185" t="s">
        <v>1706</v>
      </c>
      <c r="C560" s="186" t="s">
        <v>461</v>
      </c>
      <c r="D560" s="188" t="s">
        <v>1707</v>
      </c>
      <c r="E560" s="186" t="s">
        <v>482</v>
      </c>
      <c r="F560" s="186" t="s">
        <v>461</v>
      </c>
      <c r="G560" s="188" t="s">
        <v>1064</v>
      </c>
      <c r="H560" s="187">
        <f>IF(OR(AND('C6'!V31="",'C6'!W31=""),AND('C6'!V257="",'C6'!W257=""),AND('C6'!W31="X",'C6'!W257="X"),OR('C6'!W31="M",'C6'!W257="M")),"",SUM('C6'!V31,'C6'!V257))</f>
        <v>0</v>
      </c>
      <c r="I560" s="187" t="str">
        <f>IF(AND(AND('C6'!W31="X",'C6'!W257="X"),SUM('C6'!V31,'C6'!V257)=0,ISNUMBER('C6'!V483)),"",IF(OR('C6'!W31="M",'C6'!W257="M"),"M",IF(AND('C6'!W31='C6'!W257,OR('C6'!W31="X",'C6'!W31="W",'C6'!W31="Z")),UPPER('C6'!W31),"")))</f>
        <v/>
      </c>
      <c r="J560" s="81" t="s">
        <v>482</v>
      </c>
      <c r="K560" s="187">
        <f>IF(AND(ISBLANK('C6'!V483),$L$560&lt;&gt;"Z"),"",'C6'!V483)</f>
        <v>0</v>
      </c>
      <c r="L560" s="187" t="str">
        <f>IF(ISBLANK('C6'!W483),"",'C6'!W483)</f>
        <v/>
      </c>
      <c r="M560" s="78" t="str">
        <f t="shared" si="8"/>
        <v>OK</v>
      </c>
      <c r="N560" s="79"/>
    </row>
    <row r="561" spans="1:14" hidden="1">
      <c r="A561" s="80" t="s">
        <v>2588</v>
      </c>
      <c r="B561" s="185" t="s">
        <v>1708</v>
      </c>
      <c r="C561" s="186" t="s">
        <v>461</v>
      </c>
      <c r="D561" s="188" t="s">
        <v>1709</v>
      </c>
      <c r="E561" s="186" t="s">
        <v>482</v>
      </c>
      <c r="F561" s="186" t="s">
        <v>461</v>
      </c>
      <c r="G561" s="188" t="s">
        <v>1065</v>
      </c>
      <c r="H561" s="187">
        <f>IF(OR(AND('C6'!V32="",'C6'!W32=""),AND('C6'!V258="",'C6'!W258=""),AND('C6'!W32="X",'C6'!W258="X"),OR('C6'!W32="M",'C6'!W258="M")),"",SUM('C6'!V32,'C6'!V258))</f>
        <v>0</v>
      </c>
      <c r="I561" s="187" t="str">
        <f>IF(AND(AND('C6'!W32="X",'C6'!W258="X"),SUM('C6'!V32,'C6'!V258)=0,ISNUMBER('C6'!V484)),"",IF(OR('C6'!W32="M",'C6'!W258="M"),"M",IF(AND('C6'!W32='C6'!W258,OR('C6'!W32="X",'C6'!W32="W",'C6'!W32="Z")),UPPER('C6'!W32),"")))</f>
        <v/>
      </c>
      <c r="J561" s="81" t="s">
        <v>482</v>
      </c>
      <c r="K561" s="187">
        <f>IF(AND(ISBLANK('C6'!V484),$L$561&lt;&gt;"Z"),"",'C6'!V484)</f>
        <v>0</v>
      </c>
      <c r="L561" s="187" t="str">
        <f>IF(ISBLANK('C6'!W484),"",'C6'!W484)</f>
        <v/>
      </c>
      <c r="M561" s="78" t="str">
        <f t="shared" si="8"/>
        <v>OK</v>
      </c>
      <c r="N561" s="79"/>
    </row>
    <row r="562" spans="1:14" hidden="1">
      <c r="A562" s="80" t="s">
        <v>2588</v>
      </c>
      <c r="B562" s="185" t="s">
        <v>1710</v>
      </c>
      <c r="C562" s="186" t="s">
        <v>461</v>
      </c>
      <c r="D562" s="188" t="s">
        <v>1711</v>
      </c>
      <c r="E562" s="186" t="s">
        <v>482</v>
      </c>
      <c r="F562" s="186" t="s">
        <v>461</v>
      </c>
      <c r="G562" s="188" t="s">
        <v>1066</v>
      </c>
      <c r="H562" s="187">
        <f>IF(OR(AND('C6'!V33="",'C6'!W33=""),AND('C6'!V259="",'C6'!W259=""),AND('C6'!W33="X",'C6'!W259="X"),OR('C6'!W33="M",'C6'!W259="M")),"",SUM('C6'!V33,'C6'!V259))</f>
        <v>0</v>
      </c>
      <c r="I562" s="187" t="str">
        <f>IF(AND(AND('C6'!W33="X",'C6'!W259="X"),SUM('C6'!V33,'C6'!V259)=0,ISNUMBER('C6'!V485)),"",IF(OR('C6'!W33="M",'C6'!W259="M"),"M",IF(AND('C6'!W33='C6'!W259,OR('C6'!W33="X",'C6'!W33="W",'C6'!W33="Z")),UPPER('C6'!W33),"")))</f>
        <v/>
      </c>
      <c r="J562" s="81" t="s">
        <v>482</v>
      </c>
      <c r="K562" s="187">
        <f>IF(AND(ISBLANK('C6'!V485),$L$562&lt;&gt;"Z"),"",'C6'!V485)</f>
        <v>0</v>
      </c>
      <c r="L562" s="187" t="str">
        <f>IF(ISBLANK('C6'!W485),"",'C6'!W485)</f>
        <v/>
      </c>
      <c r="M562" s="78" t="str">
        <f t="shared" si="8"/>
        <v>OK</v>
      </c>
      <c r="N562" s="79"/>
    </row>
    <row r="563" spans="1:14" hidden="1">
      <c r="A563" s="80" t="s">
        <v>2588</v>
      </c>
      <c r="B563" s="185" t="s">
        <v>1712</v>
      </c>
      <c r="C563" s="186" t="s">
        <v>461</v>
      </c>
      <c r="D563" s="188" t="s">
        <v>1713</v>
      </c>
      <c r="E563" s="186" t="s">
        <v>482</v>
      </c>
      <c r="F563" s="186" t="s">
        <v>461</v>
      </c>
      <c r="G563" s="188" t="s">
        <v>1067</v>
      </c>
      <c r="H563" s="187">
        <f>IF(OR(AND('C6'!V34="",'C6'!W34=""),AND('C6'!V260="",'C6'!W260=""),AND('C6'!W34="X",'C6'!W260="X"),OR('C6'!W34="M",'C6'!W260="M")),"",SUM('C6'!V34,'C6'!V260))</f>
        <v>0</v>
      </c>
      <c r="I563" s="187" t="str">
        <f>IF(AND(AND('C6'!W34="X",'C6'!W260="X"),SUM('C6'!V34,'C6'!V260)=0,ISNUMBER('C6'!V486)),"",IF(OR('C6'!W34="M",'C6'!W260="M"),"M",IF(AND('C6'!W34='C6'!W260,OR('C6'!W34="X",'C6'!W34="W",'C6'!W34="Z")),UPPER('C6'!W34),"")))</f>
        <v/>
      </c>
      <c r="J563" s="81" t="s">
        <v>482</v>
      </c>
      <c r="K563" s="187">
        <f>IF(AND(ISBLANK('C6'!V486),$L$563&lt;&gt;"Z"),"",'C6'!V486)</f>
        <v>0</v>
      </c>
      <c r="L563" s="187" t="str">
        <f>IF(ISBLANK('C6'!W486),"",'C6'!W486)</f>
        <v/>
      </c>
      <c r="M563" s="78" t="str">
        <f t="shared" si="8"/>
        <v>OK</v>
      </c>
      <c r="N563" s="79"/>
    </row>
    <row r="564" spans="1:14" hidden="1">
      <c r="A564" s="80" t="s">
        <v>2588</v>
      </c>
      <c r="B564" s="185" t="s">
        <v>1714</v>
      </c>
      <c r="C564" s="186" t="s">
        <v>461</v>
      </c>
      <c r="D564" s="188" t="s">
        <v>1715</v>
      </c>
      <c r="E564" s="186" t="s">
        <v>482</v>
      </c>
      <c r="F564" s="186" t="s">
        <v>461</v>
      </c>
      <c r="G564" s="188" t="s">
        <v>1068</v>
      </c>
      <c r="H564" s="187">
        <f>IF(OR(AND('C6'!V35="",'C6'!W35=""),AND('C6'!V261="",'C6'!W261=""),AND('C6'!W35="X",'C6'!W261="X"),OR('C6'!W35="M",'C6'!W261="M")),"",SUM('C6'!V35,'C6'!V261))</f>
        <v>0</v>
      </c>
      <c r="I564" s="187" t="str">
        <f>IF(AND(AND('C6'!W35="X",'C6'!W261="X"),SUM('C6'!V35,'C6'!V261)=0,ISNUMBER('C6'!V487)),"",IF(OR('C6'!W35="M",'C6'!W261="M"),"M",IF(AND('C6'!W35='C6'!W261,OR('C6'!W35="X",'C6'!W35="W",'C6'!W35="Z")),UPPER('C6'!W35),"")))</f>
        <v/>
      </c>
      <c r="J564" s="81" t="s">
        <v>482</v>
      </c>
      <c r="K564" s="187">
        <f>IF(AND(ISBLANK('C6'!V487),$L$564&lt;&gt;"Z"),"",'C6'!V487)</f>
        <v>0</v>
      </c>
      <c r="L564" s="187" t="str">
        <f>IF(ISBLANK('C6'!W487),"",'C6'!W487)</f>
        <v/>
      </c>
      <c r="M564" s="78" t="str">
        <f t="shared" si="8"/>
        <v>OK</v>
      </c>
      <c r="N564" s="79"/>
    </row>
    <row r="565" spans="1:14" hidden="1">
      <c r="A565" s="80" t="s">
        <v>2588</v>
      </c>
      <c r="B565" s="185" t="s">
        <v>1716</v>
      </c>
      <c r="C565" s="186" t="s">
        <v>461</v>
      </c>
      <c r="D565" s="188" t="s">
        <v>1717</v>
      </c>
      <c r="E565" s="186" t="s">
        <v>482</v>
      </c>
      <c r="F565" s="186" t="s">
        <v>461</v>
      </c>
      <c r="G565" s="188" t="s">
        <v>1069</v>
      </c>
      <c r="H565" s="187">
        <f>IF(OR(AND('C6'!V36="",'C6'!W36=""),AND('C6'!V262="",'C6'!W262=""),AND('C6'!W36="X",'C6'!W262="X"),OR('C6'!W36="M",'C6'!W262="M")),"",SUM('C6'!V36,'C6'!V262))</f>
        <v>0</v>
      </c>
      <c r="I565" s="187" t="str">
        <f>IF(AND(AND('C6'!W36="X",'C6'!W262="X"),SUM('C6'!V36,'C6'!V262)=0,ISNUMBER('C6'!V488)),"",IF(OR('C6'!W36="M",'C6'!W262="M"),"M",IF(AND('C6'!W36='C6'!W262,OR('C6'!W36="X",'C6'!W36="W",'C6'!W36="Z")),UPPER('C6'!W36),"")))</f>
        <v/>
      </c>
      <c r="J565" s="81" t="s">
        <v>482</v>
      </c>
      <c r="K565" s="187">
        <f>IF(AND(ISBLANK('C6'!V488),$L$565&lt;&gt;"Z"),"",'C6'!V488)</f>
        <v>0</v>
      </c>
      <c r="L565" s="187" t="str">
        <f>IF(ISBLANK('C6'!W488),"",'C6'!W488)</f>
        <v/>
      </c>
      <c r="M565" s="78" t="str">
        <f t="shared" si="8"/>
        <v>OK</v>
      </c>
      <c r="N565" s="79"/>
    </row>
    <row r="566" spans="1:14" hidden="1">
      <c r="A566" s="80" t="s">
        <v>2588</v>
      </c>
      <c r="B566" s="185" t="s">
        <v>1718</v>
      </c>
      <c r="C566" s="186" t="s">
        <v>461</v>
      </c>
      <c r="D566" s="188" t="s">
        <v>1719</v>
      </c>
      <c r="E566" s="186" t="s">
        <v>482</v>
      </c>
      <c r="F566" s="186" t="s">
        <v>461</v>
      </c>
      <c r="G566" s="188" t="s">
        <v>1070</v>
      </c>
      <c r="H566" s="187">
        <f>IF(OR(AND('C6'!V37="",'C6'!W37=""),AND('C6'!V263="",'C6'!W263=""),AND('C6'!W37="X",'C6'!W263="X"),OR('C6'!W37="M",'C6'!W263="M")),"",SUM('C6'!V37,'C6'!V263))</f>
        <v>0</v>
      </c>
      <c r="I566" s="187" t="str">
        <f>IF(AND(AND('C6'!W37="X",'C6'!W263="X"),SUM('C6'!V37,'C6'!V263)=0,ISNUMBER('C6'!V489)),"",IF(OR('C6'!W37="M",'C6'!W263="M"),"M",IF(AND('C6'!W37='C6'!W263,OR('C6'!W37="X",'C6'!W37="W",'C6'!W37="Z")),UPPER('C6'!W37),"")))</f>
        <v/>
      </c>
      <c r="J566" s="81" t="s">
        <v>482</v>
      </c>
      <c r="K566" s="187">
        <f>IF(AND(ISBLANK('C6'!V489),$L$566&lt;&gt;"Z"),"",'C6'!V489)</f>
        <v>0</v>
      </c>
      <c r="L566" s="187" t="str">
        <f>IF(ISBLANK('C6'!W489),"",'C6'!W489)</f>
        <v/>
      </c>
      <c r="M566" s="78" t="str">
        <f t="shared" si="8"/>
        <v>OK</v>
      </c>
      <c r="N566" s="79"/>
    </row>
    <row r="567" spans="1:14" hidden="1">
      <c r="A567" s="80" t="s">
        <v>2588</v>
      </c>
      <c r="B567" s="185" t="s">
        <v>1720</v>
      </c>
      <c r="C567" s="186" t="s">
        <v>461</v>
      </c>
      <c r="D567" s="188" t="s">
        <v>1721</v>
      </c>
      <c r="E567" s="186" t="s">
        <v>482</v>
      </c>
      <c r="F567" s="186" t="s">
        <v>461</v>
      </c>
      <c r="G567" s="188" t="s">
        <v>1071</v>
      </c>
      <c r="H567" s="187">
        <f>IF(OR(AND('C6'!V38="",'C6'!W38=""),AND('C6'!V264="",'C6'!W264=""),AND('C6'!W38="X",'C6'!W264="X"),OR('C6'!W38="M",'C6'!W264="M")),"",SUM('C6'!V38,'C6'!V264))</f>
        <v>0</v>
      </c>
      <c r="I567" s="187" t="str">
        <f>IF(AND(AND('C6'!W38="X",'C6'!W264="X"),SUM('C6'!V38,'C6'!V264)=0,ISNUMBER('C6'!V490)),"",IF(OR('C6'!W38="M",'C6'!W264="M"),"M",IF(AND('C6'!W38='C6'!W264,OR('C6'!W38="X",'C6'!W38="W",'C6'!W38="Z")),UPPER('C6'!W38),"")))</f>
        <v/>
      </c>
      <c r="J567" s="81" t="s">
        <v>482</v>
      </c>
      <c r="K567" s="187">
        <f>IF(AND(ISBLANK('C6'!V490),$L$567&lt;&gt;"Z"),"",'C6'!V490)</f>
        <v>0</v>
      </c>
      <c r="L567" s="187" t="str">
        <f>IF(ISBLANK('C6'!W490),"",'C6'!W490)</f>
        <v/>
      </c>
      <c r="M567" s="78" t="str">
        <f t="shared" si="8"/>
        <v>OK</v>
      </c>
      <c r="N567" s="79"/>
    </row>
    <row r="568" spans="1:14" hidden="1">
      <c r="A568" s="80" t="s">
        <v>2588</v>
      </c>
      <c r="B568" s="185" t="s">
        <v>1722</v>
      </c>
      <c r="C568" s="186" t="s">
        <v>461</v>
      </c>
      <c r="D568" s="188" t="s">
        <v>1723</v>
      </c>
      <c r="E568" s="186" t="s">
        <v>482</v>
      </c>
      <c r="F568" s="186" t="s">
        <v>461</v>
      </c>
      <c r="G568" s="188" t="s">
        <v>1072</v>
      </c>
      <c r="H568" s="187">
        <f>IF(OR(AND('C6'!V39="",'C6'!W39=""),AND('C6'!V265="",'C6'!W265=""),AND('C6'!W39="X",'C6'!W265="X"),OR('C6'!W39="M",'C6'!W265="M")),"",SUM('C6'!V39,'C6'!V265))</f>
        <v>1</v>
      </c>
      <c r="I568" s="187" t="str">
        <f>IF(AND(AND('C6'!W39="X",'C6'!W265="X"),SUM('C6'!V39,'C6'!V265)=0,ISNUMBER('C6'!V491)),"",IF(OR('C6'!W39="M",'C6'!W265="M"),"M",IF(AND('C6'!W39='C6'!W265,OR('C6'!W39="X",'C6'!W39="W",'C6'!W39="Z")),UPPER('C6'!W39),"")))</f>
        <v/>
      </c>
      <c r="J568" s="81" t="s">
        <v>482</v>
      </c>
      <c r="K568" s="187">
        <f>IF(AND(ISBLANK('C6'!V491),$L$568&lt;&gt;"Z"),"",'C6'!V491)</f>
        <v>1</v>
      </c>
      <c r="L568" s="187" t="str">
        <f>IF(ISBLANK('C6'!W491),"",'C6'!W491)</f>
        <v/>
      </c>
      <c r="M568" s="78" t="str">
        <f t="shared" si="8"/>
        <v>OK</v>
      </c>
      <c r="N568" s="79"/>
    </row>
    <row r="569" spans="1:14" hidden="1">
      <c r="A569" s="80" t="s">
        <v>2588</v>
      </c>
      <c r="B569" s="185" t="s">
        <v>1724</v>
      </c>
      <c r="C569" s="186" t="s">
        <v>461</v>
      </c>
      <c r="D569" s="188" t="s">
        <v>1725</v>
      </c>
      <c r="E569" s="186" t="s">
        <v>482</v>
      </c>
      <c r="F569" s="186" t="s">
        <v>461</v>
      </c>
      <c r="G569" s="188" t="s">
        <v>1073</v>
      </c>
      <c r="H569" s="187">
        <f>IF(OR(AND('C6'!V40="",'C6'!W40=""),AND('C6'!V266="",'C6'!W266=""),AND('C6'!W40="X",'C6'!W266="X"),OR('C6'!W40="M",'C6'!W266="M")),"",SUM('C6'!V40,'C6'!V266))</f>
        <v>0</v>
      </c>
      <c r="I569" s="187" t="str">
        <f>IF(AND(AND('C6'!W40="X",'C6'!W266="X"),SUM('C6'!V40,'C6'!V266)=0,ISNUMBER('C6'!V492)),"",IF(OR('C6'!W40="M",'C6'!W266="M"),"M",IF(AND('C6'!W40='C6'!W266,OR('C6'!W40="X",'C6'!W40="W",'C6'!W40="Z")),UPPER('C6'!W40),"")))</f>
        <v/>
      </c>
      <c r="J569" s="81" t="s">
        <v>482</v>
      </c>
      <c r="K569" s="187">
        <f>IF(AND(ISBLANK('C6'!V492),$L$569&lt;&gt;"Z"),"",'C6'!V492)</f>
        <v>0</v>
      </c>
      <c r="L569" s="187" t="str">
        <f>IF(ISBLANK('C6'!W492),"",'C6'!W492)</f>
        <v/>
      </c>
      <c r="M569" s="78" t="str">
        <f t="shared" si="8"/>
        <v>OK</v>
      </c>
      <c r="N569" s="79"/>
    </row>
    <row r="570" spans="1:14" hidden="1">
      <c r="A570" s="80" t="s">
        <v>2588</v>
      </c>
      <c r="B570" s="185" t="s">
        <v>1726</v>
      </c>
      <c r="C570" s="186" t="s">
        <v>461</v>
      </c>
      <c r="D570" s="188" t="s">
        <v>1727</v>
      </c>
      <c r="E570" s="186" t="s">
        <v>482</v>
      </c>
      <c r="F570" s="186" t="s">
        <v>461</v>
      </c>
      <c r="G570" s="188" t="s">
        <v>1074</v>
      </c>
      <c r="H570" s="187">
        <f>IF(OR(AND('C6'!V41="",'C6'!W41=""),AND('C6'!V267="",'C6'!W267=""),AND('C6'!W41="X",'C6'!W267="X"),OR('C6'!W41="M",'C6'!W267="M")),"",SUM('C6'!V41,'C6'!V267))</f>
        <v>0</v>
      </c>
      <c r="I570" s="187" t="str">
        <f>IF(AND(AND('C6'!W41="X",'C6'!W267="X"),SUM('C6'!V41,'C6'!V267)=0,ISNUMBER('C6'!V493)),"",IF(OR('C6'!W41="M",'C6'!W267="M"),"M",IF(AND('C6'!W41='C6'!W267,OR('C6'!W41="X",'C6'!W41="W",'C6'!W41="Z")),UPPER('C6'!W41),"")))</f>
        <v/>
      </c>
      <c r="J570" s="81" t="s">
        <v>482</v>
      </c>
      <c r="K570" s="187">
        <f>IF(AND(ISBLANK('C6'!V493),$L$570&lt;&gt;"Z"),"",'C6'!V493)</f>
        <v>0</v>
      </c>
      <c r="L570" s="187" t="str">
        <f>IF(ISBLANK('C6'!W493),"",'C6'!W493)</f>
        <v/>
      </c>
      <c r="M570" s="78" t="str">
        <f t="shared" si="8"/>
        <v>OK</v>
      </c>
      <c r="N570" s="79"/>
    </row>
    <row r="571" spans="1:14" hidden="1">
      <c r="A571" s="80" t="s">
        <v>2588</v>
      </c>
      <c r="B571" s="185" t="s">
        <v>1728</v>
      </c>
      <c r="C571" s="186" t="s">
        <v>461</v>
      </c>
      <c r="D571" s="188" t="s">
        <v>1729</v>
      </c>
      <c r="E571" s="186" t="s">
        <v>482</v>
      </c>
      <c r="F571" s="186" t="s">
        <v>461</v>
      </c>
      <c r="G571" s="188" t="s">
        <v>1075</v>
      </c>
      <c r="H571" s="187">
        <f>IF(OR(AND('C6'!V42="",'C6'!W42=""),AND('C6'!V268="",'C6'!W268=""),AND('C6'!W42="X",'C6'!W268="X"),OR('C6'!W42="M",'C6'!W268="M")),"",SUM('C6'!V42,'C6'!V268))</f>
        <v>0</v>
      </c>
      <c r="I571" s="187" t="str">
        <f>IF(AND(AND('C6'!W42="X",'C6'!W268="X"),SUM('C6'!V42,'C6'!V268)=0,ISNUMBER('C6'!V494)),"",IF(OR('C6'!W42="M",'C6'!W268="M"),"M",IF(AND('C6'!W42='C6'!W268,OR('C6'!W42="X",'C6'!W42="W",'C6'!W42="Z")),UPPER('C6'!W42),"")))</f>
        <v/>
      </c>
      <c r="J571" s="81" t="s">
        <v>482</v>
      </c>
      <c r="K571" s="187">
        <f>IF(AND(ISBLANK('C6'!V494),$L$571&lt;&gt;"Z"),"",'C6'!V494)</f>
        <v>0</v>
      </c>
      <c r="L571" s="187" t="str">
        <f>IF(ISBLANK('C6'!W494),"",'C6'!W494)</f>
        <v/>
      </c>
      <c r="M571" s="78" t="str">
        <f t="shared" si="8"/>
        <v>OK</v>
      </c>
      <c r="N571" s="79"/>
    </row>
    <row r="572" spans="1:14" hidden="1">
      <c r="A572" s="80" t="s">
        <v>2588</v>
      </c>
      <c r="B572" s="185" t="s">
        <v>1730</v>
      </c>
      <c r="C572" s="186" t="s">
        <v>461</v>
      </c>
      <c r="D572" s="188" t="s">
        <v>1731</v>
      </c>
      <c r="E572" s="186" t="s">
        <v>482</v>
      </c>
      <c r="F572" s="186" t="s">
        <v>461</v>
      </c>
      <c r="G572" s="188" t="s">
        <v>1076</v>
      </c>
      <c r="H572" s="187">
        <f>IF(OR(AND('C6'!V43="",'C6'!W43=""),AND('C6'!V269="",'C6'!W269=""),AND('C6'!W43="X",'C6'!W269="X"),OR('C6'!W43="M",'C6'!W269="M")),"",SUM('C6'!V43,'C6'!V269))</f>
        <v>0</v>
      </c>
      <c r="I572" s="187" t="str">
        <f>IF(AND(AND('C6'!W43="X",'C6'!W269="X"),SUM('C6'!V43,'C6'!V269)=0,ISNUMBER('C6'!V495)),"",IF(OR('C6'!W43="M",'C6'!W269="M"),"M",IF(AND('C6'!W43='C6'!W269,OR('C6'!W43="X",'C6'!W43="W",'C6'!W43="Z")),UPPER('C6'!W43),"")))</f>
        <v/>
      </c>
      <c r="J572" s="81" t="s">
        <v>482</v>
      </c>
      <c r="K572" s="187">
        <f>IF(AND(ISBLANK('C6'!V495),$L$572&lt;&gt;"Z"),"",'C6'!V495)</f>
        <v>0</v>
      </c>
      <c r="L572" s="187" t="str">
        <f>IF(ISBLANK('C6'!W495),"",'C6'!W495)</f>
        <v/>
      </c>
      <c r="M572" s="78" t="str">
        <f t="shared" si="8"/>
        <v>OK</v>
      </c>
      <c r="N572" s="79"/>
    </row>
    <row r="573" spans="1:14" hidden="1">
      <c r="A573" s="80" t="s">
        <v>2588</v>
      </c>
      <c r="B573" s="185" t="s">
        <v>1732</v>
      </c>
      <c r="C573" s="186" t="s">
        <v>461</v>
      </c>
      <c r="D573" s="188" t="s">
        <v>1733</v>
      </c>
      <c r="E573" s="186" t="s">
        <v>482</v>
      </c>
      <c r="F573" s="186" t="s">
        <v>461</v>
      </c>
      <c r="G573" s="188" t="s">
        <v>1077</v>
      </c>
      <c r="H573" s="187">
        <f>IF(OR(AND('C6'!V44="",'C6'!W44=""),AND('C6'!V270="",'C6'!W270=""),AND('C6'!W44="X",'C6'!W270="X"),OR('C6'!W44="M",'C6'!W270="M")),"",SUM('C6'!V44,'C6'!V270))</f>
        <v>0</v>
      </c>
      <c r="I573" s="187" t="str">
        <f>IF(AND(AND('C6'!W44="X",'C6'!W270="X"),SUM('C6'!V44,'C6'!V270)=0,ISNUMBER('C6'!V496)),"",IF(OR('C6'!W44="M",'C6'!W270="M"),"M",IF(AND('C6'!W44='C6'!W270,OR('C6'!W44="X",'C6'!W44="W",'C6'!W44="Z")),UPPER('C6'!W44),"")))</f>
        <v/>
      </c>
      <c r="J573" s="81" t="s">
        <v>482</v>
      </c>
      <c r="K573" s="187">
        <f>IF(AND(ISBLANK('C6'!V496),$L$573&lt;&gt;"Z"),"",'C6'!V496)</f>
        <v>0</v>
      </c>
      <c r="L573" s="187" t="str">
        <f>IF(ISBLANK('C6'!W496),"",'C6'!W496)</f>
        <v/>
      </c>
      <c r="M573" s="78" t="str">
        <f t="shared" si="8"/>
        <v>OK</v>
      </c>
      <c r="N573" s="79"/>
    </row>
    <row r="574" spans="1:14" hidden="1">
      <c r="A574" s="80" t="s">
        <v>2588</v>
      </c>
      <c r="B574" s="185" t="s">
        <v>1734</v>
      </c>
      <c r="C574" s="186" t="s">
        <v>461</v>
      </c>
      <c r="D574" s="188" t="s">
        <v>1735</v>
      </c>
      <c r="E574" s="186" t="s">
        <v>482</v>
      </c>
      <c r="F574" s="186" t="s">
        <v>461</v>
      </c>
      <c r="G574" s="188" t="s">
        <v>1078</v>
      </c>
      <c r="H574" s="187">
        <f>IF(OR(AND('C6'!V45="",'C6'!W45=""),AND('C6'!V271="",'C6'!W271=""),AND('C6'!W45="X",'C6'!W271="X"),OR('C6'!W45="M",'C6'!W271="M")),"",SUM('C6'!V45,'C6'!V271))</f>
        <v>0</v>
      </c>
      <c r="I574" s="187" t="str">
        <f>IF(AND(AND('C6'!W45="X",'C6'!W271="X"),SUM('C6'!V45,'C6'!V271)=0,ISNUMBER('C6'!V497)),"",IF(OR('C6'!W45="M",'C6'!W271="M"),"M",IF(AND('C6'!W45='C6'!W271,OR('C6'!W45="X",'C6'!W45="W",'C6'!W45="Z")),UPPER('C6'!W45),"")))</f>
        <v/>
      </c>
      <c r="J574" s="81" t="s">
        <v>482</v>
      </c>
      <c r="K574" s="187">
        <f>IF(AND(ISBLANK('C6'!V497),$L$574&lt;&gt;"Z"),"",'C6'!V497)</f>
        <v>0</v>
      </c>
      <c r="L574" s="187" t="str">
        <f>IF(ISBLANK('C6'!W497),"",'C6'!W497)</f>
        <v/>
      </c>
      <c r="M574" s="78" t="str">
        <f t="shared" si="8"/>
        <v>OK</v>
      </c>
      <c r="N574" s="79"/>
    </row>
    <row r="575" spans="1:14" hidden="1">
      <c r="A575" s="80" t="s">
        <v>2588</v>
      </c>
      <c r="B575" s="185" t="s">
        <v>1736</v>
      </c>
      <c r="C575" s="186" t="s">
        <v>461</v>
      </c>
      <c r="D575" s="188" t="s">
        <v>1737</v>
      </c>
      <c r="E575" s="186" t="s">
        <v>482</v>
      </c>
      <c r="F575" s="186" t="s">
        <v>461</v>
      </c>
      <c r="G575" s="188" t="s">
        <v>1079</v>
      </c>
      <c r="H575" s="187">
        <f>IF(OR(AND('C6'!V46="",'C6'!W46=""),AND('C6'!V272="",'C6'!W272=""),AND('C6'!W46="X",'C6'!W272="X"),OR('C6'!W46="M",'C6'!W272="M")),"",SUM('C6'!V46,'C6'!V272))</f>
        <v>0</v>
      </c>
      <c r="I575" s="187" t="str">
        <f>IF(AND(AND('C6'!W46="X",'C6'!W272="X"),SUM('C6'!V46,'C6'!V272)=0,ISNUMBER('C6'!V498)),"",IF(OR('C6'!W46="M",'C6'!W272="M"),"M",IF(AND('C6'!W46='C6'!W272,OR('C6'!W46="X",'C6'!W46="W",'C6'!W46="Z")),UPPER('C6'!W46),"")))</f>
        <v/>
      </c>
      <c r="J575" s="81" t="s">
        <v>482</v>
      </c>
      <c r="K575" s="187">
        <f>IF(AND(ISBLANK('C6'!V498),$L$575&lt;&gt;"Z"),"",'C6'!V498)</f>
        <v>0</v>
      </c>
      <c r="L575" s="187" t="str">
        <f>IF(ISBLANK('C6'!W498),"",'C6'!W498)</f>
        <v/>
      </c>
      <c r="M575" s="78" t="str">
        <f t="shared" si="8"/>
        <v>OK</v>
      </c>
      <c r="N575" s="79"/>
    </row>
    <row r="576" spans="1:14" hidden="1">
      <c r="A576" s="80" t="s">
        <v>2588</v>
      </c>
      <c r="B576" s="185" t="s">
        <v>1738</v>
      </c>
      <c r="C576" s="186" t="s">
        <v>461</v>
      </c>
      <c r="D576" s="188" t="s">
        <v>1739</v>
      </c>
      <c r="E576" s="186" t="s">
        <v>482</v>
      </c>
      <c r="F576" s="186" t="s">
        <v>461</v>
      </c>
      <c r="G576" s="188" t="s">
        <v>1080</v>
      </c>
      <c r="H576" s="187">
        <f>IF(OR(AND('C6'!V47="",'C6'!W47=""),AND('C6'!V273="",'C6'!W273=""),AND('C6'!W47="X",'C6'!W273="X"),OR('C6'!W47="M",'C6'!W273="M")),"",SUM('C6'!V47,'C6'!V273))</f>
        <v>0</v>
      </c>
      <c r="I576" s="187" t="str">
        <f>IF(AND(AND('C6'!W47="X",'C6'!W273="X"),SUM('C6'!V47,'C6'!V273)=0,ISNUMBER('C6'!V499)),"",IF(OR('C6'!W47="M",'C6'!W273="M"),"M",IF(AND('C6'!W47='C6'!W273,OR('C6'!W47="X",'C6'!W47="W",'C6'!W47="Z")),UPPER('C6'!W47),"")))</f>
        <v/>
      </c>
      <c r="J576" s="81" t="s">
        <v>482</v>
      </c>
      <c r="K576" s="187">
        <f>IF(AND(ISBLANK('C6'!V499),$L$576&lt;&gt;"Z"),"",'C6'!V499)</f>
        <v>0</v>
      </c>
      <c r="L576" s="187" t="str">
        <f>IF(ISBLANK('C6'!W499),"",'C6'!W499)</f>
        <v/>
      </c>
      <c r="M576" s="78" t="str">
        <f t="shared" si="8"/>
        <v>OK</v>
      </c>
      <c r="N576" s="79"/>
    </row>
    <row r="577" spans="1:14" hidden="1">
      <c r="A577" s="80" t="s">
        <v>2588</v>
      </c>
      <c r="B577" s="185" t="s">
        <v>1740</v>
      </c>
      <c r="C577" s="186" t="s">
        <v>461</v>
      </c>
      <c r="D577" s="188" t="s">
        <v>1741</v>
      </c>
      <c r="E577" s="186" t="s">
        <v>482</v>
      </c>
      <c r="F577" s="186" t="s">
        <v>461</v>
      </c>
      <c r="G577" s="188" t="s">
        <v>1081</v>
      </c>
      <c r="H577" s="187">
        <f>IF(OR(AND('C6'!V48="",'C6'!W48=""),AND('C6'!V274="",'C6'!W274=""),AND('C6'!W48="X",'C6'!W274="X"),OR('C6'!W48="M",'C6'!W274="M")),"",SUM('C6'!V48,'C6'!V274))</f>
        <v>0</v>
      </c>
      <c r="I577" s="187" t="str">
        <f>IF(AND(AND('C6'!W48="X",'C6'!W274="X"),SUM('C6'!V48,'C6'!V274)=0,ISNUMBER('C6'!V500)),"",IF(OR('C6'!W48="M",'C6'!W274="M"),"M",IF(AND('C6'!W48='C6'!W274,OR('C6'!W48="X",'C6'!W48="W",'C6'!W48="Z")),UPPER('C6'!W48),"")))</f>
        <v/>
      </c>
      <c r="J577" s="81" t="s">
        <v>482</v>
      </c>
      <c r="K577" s="187">
        <f>IF(AND(ISBLANK('C6'!V500),$L$577&lt;&gt;"Z"),"",'C6'!V500)</f>
        <v>0</v>
      </c>
      <c r="L577" s="187" t="str">
        <f>IF(ISBLANK('C6'!W500),"",'C6'!W500)</f>
        <v/>
      </c>
      <c r="M577" s="78" t="str">
        <f t="shared" si="8"/>
        <v>OK</v>
      </c>
      <c r="N577" s="79"/>
    </row>
    <row r="578" spans="1:14" hidden="1">
      <c r="A578" s="80" t="s">
        <v>2588</v>
      </c>
      <c r="B578" s="185" t="s">
        <v>1742</v>
      </c>
      <c r="C578" s="186" t="s">
        <v>461</v>
      </c>
      <c r="D578" s="188" t="s">
        <v>1743</v>
      </c>
      <c r="E578" s="186" t="s">
        <v>482</v>
      </c>
      <c r="F578" s="186" t="s">
        <v>461</v>
      </c>
      <c r="G578" s="188" t="s">
        <v>1082</v>
      </c>
      <c r="H578" s="187">
        <f>IF(OR(AND('C6'!V49="",'C6'!W49=""),AND('C6'!V275="",'C6'!W275=""),AND('C6'!W49="X",'C6'!W275="X"),OR('C6'!W49="M",'C6'!W275="M")),"",SUM('C6'!V49,'C6'!V275))</f>
        <v>0</v>
      </c>
      <c r="I578" s="187" t="str">
        <f>IF(AND(AND('C6'!W49="X",'C6'!W275="X"),SUM('C6'!V49,'C6'!V275)=0,ISNUMBER('C6'!V501)),"",IF(OR('C6'!W49="M",'C6'!W275="M"),"M",IF(AND('C6'!W49='C6'!W275,OR('C6'!W49="X",'C6'!W49="W",'C6'!W49="Z")),UPPER('C6'!W49),"")))</f>
        <v/>
      </c>
      <c r="J578" s="81" t="s">
        <v>482</v>
      </c>
      <c r="K578" s="187">
        <f>IF(AND(ISBLANK('C6'!V501),$L$578&lt;&gt;"Z"),"",'C6'!V501)</f>
        <v>0</v>
      </c>
      <c r="L578" s="187" t="str">
        <f>IF(ISBLANK('C6'!W501),"",'C6'!W501)</f>
        <v/>
      </c>
      <c r="M578" s="78" t="str">
        <f t="shared" si="8"/>
        <v>OK</v>
      </c>
      <c r="N578" s="79"/>
    </row>
    <row r="579" spans="1:14" hidden="1">
      <c r="A579" s="80" t="s">
        <v>2588</v>
      </c>
      <c r="B579" s="185" t="s">
        <v>1744</v>
      </c>
      <c r="C579" s="186" t="s">
        <v>461</v>
      </c>
      <c r="D579" s="188" t="s">
        <v>1745</v>
      </c>
      <c r="E579" s="186" t="s">
        <v>482</v>
      </c>
      <c r="F579" s="186" t="s">
        <v>461</v>
      </c>
      <c r="G579" s="188" t="s">
        <v>1083</v>
      </c>
      <c r="H579" s="187">
        <f>IF(OR(AND('C6'!V50="",'C6'!W50=""),AND('C6'!V276="",'C6'!W276=""),AND('C6'!W50="X",'C6'!W276="X"),OR('C6'!W50="M",'C6'!W276="M")),"",SUM('C6'!V50,'C6'!V276))</f>
        <v>0</v>
      </c>
      <c r="I579" s="187" t="str">
        <f>IF(AND(AND('C6'!W50="X",'C6'!W276="X"),SUM('C6'!V50,'C6'!V276)=0,ISNUMBER('C6'!V502)),"",IF(OR('C6'!W50="M",'C6'!W276="M"),"M",IF(AND('C6'!W50='C6'!W276,OR('C6'!W50="X",'C6'!W50="W",'C6'!W50="Z")),UPPER('C6'!W50),"")))</f>
        <v/>
      </c>
      <c r="J579" s="81" t="s">
        <v>482</v>
      </c>
      <c r="K579" s="187">
        <f>IF(AND(ISBLANK('C6'!V502),$L$579&lt;&gt;"Z"),"",'C6'!V502)</f>
        <v>0</v>
      </c>
      <c r="L579" s="187" t="str">
        <f>IF(ISBLANK('C6'!W502),"",'C6'!W502)</f>
        <v/>
      </c>
      <c r="M579" s="78" t="str">
        <f t="shared" si="8"/>
        <v>OK</v>
      </c>
      <c r="N579" s="79"/>
    </row>
    <row r="580" spans="1:14" hidden="1">
      <c r="A580" s="80" t="s">
        <v>2588</v>
      </c>
      <c r="B580" s="185" t="s">
        <v>1746</v>
      </c>
      <c r="C580" s="186" t="s">
        <v>461</v>
      </c>
      <c r="D580" s="188" t="s">
        <v>1747</v>
      </c>
      <c r="E580" s="186" t="s">
        <v>482</v>
      </c>
      <c r="F580" s="186" t="s">
        <v>461</v>
      </c>
      <c r="G580" s="188" t="s">
        <v>1084</v>
      </c>
      <c r="H580" s="187">
        <f>IF(OR(AND('C6'!V51="",'C6'!W51=""),AND('C6'!V277="",'C6'!W277=""),AND('C6'!W51="X",'C6'!W277="X"),OR('C6'!W51="M",'C6'!W277="M")),"",SUM('C6'!V51,'C6'!V277))</f>
        <v>4</v>
      </c>
      <c r="I580" s="187" t="str">
        <f>IF(AND(AND('C6'!W51="X",'C6'!W277="X"),SUM('C6'!V51,'C6'!V277)=0,ISNUMBER('C6'!V503)),"",IF(OR('C6'!W51="M",'C6'!W277="M"),"M",IF(AND('C6'!W51='C6'!W277,OR('C6'!W51="X",'C6'!W51="W",'C6'!W51="Z")),UPPER('C6'!W51),"")))</f>
        <v/>
      </c>
      <c r="J580" s="81" t="s">
        <v>482</v>
      </c>
      <c r="K580" s="187">
        <f>IF(AND(ISBLANK('C6'!V503),$L$580&lt;&gt;"Z"),"",'C6'!V503)</f>
        <v>4</v>
      </c>
      <c r="L580" s="187" t="str">
        <f>IF(ISBLANK('C6'!W503),"",'C6'!W503)</f>
        <v/>
      </c>
      <c r="M580" s="78" t="str">
        <f t="shared" si="8"/>
        <v>OK</v>
      </c>
      <c r="N580" s="79"/>
    </row>
    <row r="581" spans="1:14" hidden="1">
      <c r="A581" s="80" t="s">
        <v>2588</v>
      </c>
      <c r="B581" s="185" t="s">
        <v>1748</v>
      </c>
      <c r="C581" s="186" t="s">
        <v>461</v>
      </c>
      <c r="D581" s="188" t="s">
        <v>1749</v>
      </c>
      <c r="E581" s="186" t="s">
        <v>482</v>
      </c>
      <c r="F581" s="186" t="s">
        <v>461</v>
      </c>
      <c r="G581" s="188" t="s">
        <v>1085</v>
      </c>
      <c r="H581" s="187">
        <f>IF(OR(AND('C6'!V52="",'C6'!W52=""),AND('C6'!V278="",'C6'!W278=""),AND('C6'!W52="X",'C6'!W278="X"),OR('C6'!W52="M",'C6'!W278="M")),"",SUM('C6'!V52,'C6'!V278))</f>
        <v>0</v>
      </c>
      <c r="I581" s="187" t="str">
        <f>IF(AND(AND('C6'!W52="X",'C6'!W278="X"),SUM('C6'!V52,'C6'!V278)=0,ISNUMBER('C6'!V504)),"",IF(OR('C6'!W52="M",'C6'!W278="M"),"M",IF(AND('C6'!W52='C6'!W278,OR('C6'!W52="X",'C6'!W52="W",'C6'!W52="Z")),UPPER('C6'!W52),"")))</f>
        <v/>
      </c>
      <c r="J581" s="81" t="s">
        <v>482</v>
      </c>
      <c r="K581" s="187">
        <f>IF(AND(ISBLANK('C6'!V504),$L$581&lt;&gt;"Z"),"",'C6'!V504)</f>
        <v>0</v>
      </c>
      <c r="L581" s="187" t="str">
        <f>IF(ISBLANK('C6'!W504),"",'C6'!W504)</f>
        <v/>
      </c>
      <c r="M581" s="78" t="str">
        <f t="shared" si="8"/>
        <v>OK</v>
      </c>
      <c r="N581" s="79"/>
    </row>
    <row r="582" spans="1:14" hidden="1">
      <c r="A582" s="80" t="s">
        <v>2588</v>
      </c>
      <c r="B582" s="185" t="s">
        <v>1750</v>
      </c>
      <c r="C582" s="186" t="s">
        <v>461</v>
      </c>
      <c r="D582" s="188" t="s">
        <v>1751</v>
      </c>
      <c r="E582" s="186" t="s">
        <v>482</v>
      </c>
      <c r="F582" s="186" t="s">
        <v>461</v>
      </c>
      <c r="G582" s="188" t="s">
        <v>1086</v>
      </c>
      <c r="H582" s="187">
        <f>IF(OR(AND('C6'!V53="",'C6'!W53=""),AND('C6'!V279="",'C6'!W279=""),AND('C6'!W53="X",'C6'!W279="X"),OR('C6'!W53="M",'C6'!W279="M")),"",SUM('C6'!V53,'C6'!V279))</f>
        <v>0</v>
      </c>
      <c r="I582" s="187" t="str">
        <f>IF(AND(AND('C6'!W53="X",'C6'!W279="X"),SUM('C6'!V53,'C6'!V279)=0,ISNUMBER('C6'!V505)),"",IF(OR('C6'!W53="M",'C6'!W279="M"),"M",IF(AND('C6'!W53='C6'!W279,OR('C6'!W53="X",'C6'!W53="W",'C6'!W53="Z")),UPPER('C6'!W53),"")))</f>
        <v/>
      </c>
      <c r="J582" s="81" t="s">
        <v>482</v>
      </c>
      <c r="K582" s="187">
        <f>IF(AND(ISBLANK('C6'!V505),$L$582&lt;&gt;"Z"),"",'C6'!V505)</f>
        <v>0</v>
      </c>
      <c r="L582" s="187" t="str">
        <f>IF(ISBLANK('C6'!W505),"",'C6'!W505)</f>
        <v/>
      </c>
      <c r="M582" s="78" t="str">
        <f t="shared" si="8"/>
        <v>OK</v>
      </c>
      <c r="N582" s="79"/>
    </row>
    <row r="583" spans="1:14" hidden="1">
      <c r="A583" s="80" t="s">
        <v>2588</v>
      </c>
      <c r="B583" s="185" t="s">
        <v>1752</v>
      </c>
      <c r="C583" s="186" t="s">
        <v>461</v>
      </c>
      <c r="D583" s="188" t="s">
        <v>1753</v>
      </c>
      <c r="E583" s="186" t="s">
        <v>482</v>
      </c>
      <c r="F583" s="186" t="s">
        <v>461</v>
      </c>
      <c r="G583" s="188" t="s">
        <v>1087</v>
      </c>
      <c r="H583" s="187">
        <f>IF(OR(AND('C6'!V54="",'C6'!W54=""),AND('C6'!V280="",'C6'!W280=""),AND('C6'!W54="X",'C6'!W280="X"),OR('C6'!W54="M",'C6'!W280="M")),"",SUM('C6'!V54,'C6'!V280))</f>
        <v>0</v>
      </c>
      <c r="I583" s="187" t="str">
        <f>IF(AND(AND('C6'!W54="X",'C6'!W280="X"),SUM('C6'!V54,'C6'!V280)=0,ISNUMBER('C6'!V506)),"",IF(OR('C6'!W54="M",'C6'!W280="M"),"M",IF(AND('C6'!W54='C6'!W280,OR('C6'!W54="X",'C6'!W54="W",'C6'!W54="Z")),UPPER('C6'!W54),"")))</f>
        <v/>
      </c>
      <c r="J583" s="81" t="s">
        <v>482</v>
      </c>
      <c r="K583" s="187">
        <f>IF(AND(ISBLANK('C6'!V506),$L$583&lt;&gt;"Z"),"",'C6'!V506)</f>
        <v>0</v>
      </c>
      <c r="L583" s="187" t="str">
        <f>IF(ISBLANK('C6'!W506),"",'C6'!W506)</f>
        <v/>
      </c>
      <c r="M583" s="78" t="str">
        <f t="shared" si="8"/>
        <v>OK</v>
      </c>
      <c r="N583" s="79"/>
    </row>
    <row r="584" spans="1:14" hidden="1">
      <c r="A584" s="80" t="s">
        <v>2588</v>
      </c>
      <c r="B584" s="185" t="s">
        <v>1754</v>
      </c>
      <c r="C584" s="186" t="s">
        <v>461</v>
      </c>
      <c r="D584" s="188" t="s">
        <v>1755</v>
      </c>
      <c r="E584" s="186" t="s">
        <v>482</v>
      </c>
      <c r="F584" s="186" t="s">
        <v>461</v>
      </c>
      <c r="G584" s="188" t="s">
        <v>1088</v>
      </c>
      <c r="H584" s="187">
        <f>IF(OR(AND('C6'!V55="",'C6'!W55=""),AND('C6'!V281="",'C6'!W281=""),AND('C6'!W55="X",'C6'!W281="X"),OR('C6'!W55="M",'C6'!W281="M")),"",SUM('C6'!V55,'C6'!V281))</f>
        <v>0</v>
      </c>
      <c r="I584" s="187" t="str">
        <f>IF(AND(AND('C6'!W55="X",'C6'!W281="X"),SUM('C6'!V55,'C6'!V281)=0,ISNUMBER('C6'!V507)),"",IF(OR('C6'!W55="M",'C6'!W281="M"),"M",IF(AND('C6'!W55='C6'!W281,OR('C6'!W55="X",'C6'!W55="W",'C6'!W55="Z")),UPPER('C6'!W55),"")))</f>
        <v/>
      </c>
      <c r="J584" s="81" t="s">
        <v>482</v>
      </c>
      <c r="K584" s="187">
        <f>IF(AND(ISBLANK('C6'!V507),$L$584&lt;&gt;"Z"),"",'C6'!V507)</f>
        <v>0</v>
      </c>
      <c r="L584" s="187" t="str">
        <f>IF(ISBLANK('C6'!W507),"",'C6'!W507)</f>
        <v/>
      </c>
      <c r="M584" s="78" t="str">
        <f t="shared" si="8"/>
        <v>OK</v>
      </c>
      <c r="N584" s="79"/>
    </row>
    <row r="585" spans="1:14" hidden="1">
      <c r="A585" s="80" t="s">
        <v>2588</v>
      </c>
      <c r="B585" s="185" t="s">
        <v>1756</v>
      </c>
      <c r="C585" s="186" t="s">
        <v>461</v>
      </c>
      <c r="D585" s="188" t="s">
        <v>1757</v>
      </c>
      <c r="E585" s="186" t="s">
        <v>482</v>
      </c>
      <c r="F585" s="186" t="s">
        <v>461</v>
      </c>
      <c r="G585" s="188" t="s">
        <v>1089</v>
      </c>
      <c r="H585" s="187">
        <f>IF(OR(AND('C6'!V56="",'C6'!W56=""),AND('C6'!V282="",'C6'!W282=""),AND('C6'!W56="X",'C6'!W282="X"),OR('C6'!W56="M",'C6'!W282="M")),"",SUM('C6'!V56,'C6'!V282))</f>
        <v>0</v>
      </c>
      <c r="I585" s="187" t="str">
        <f>IF(AND(AND('C6'!W56="X",'C6'!W282="X"),SUM('C6'!V56,'C6'!V282)=0,ISNUMBER('C6'!V508)),"",IF(OR('C6'!W56="M",'C6'!W282="M"),"M",IF(AND('C6'!W56='C6'!W282,OR('C6'!W56="X",'C6'!W56="W",'C6'!W56="Z")),UPPER('C6'!W56),"")))</f>
        <v/>
      </c>
      <c r="J585" s="81" t="s">
        <v>482</v>
      </c>
      <c r="K585" s="187">
        <f>IF(AND(ISBLANK('C6'!V508),$L$585&lt;&gt;"Z"),"",'C6'!V508)</f>
        <v>0</v>
      </c>
      <c r="L585" s="187" t="str">
        <f>IF(ISBLANK('C6'!W508),"",'C6'!W508)</f>
        <v/>
      </c>
      <c r="M585" s="78" t="str">
        <f t="shared" si="8"/>
        <v>OK</v>
      </c>
      <c r="N585" s="79"/>
    </row>
    <row r="586" spans="1:14" hidden="1">
      <c r="A586" s="80" t="s">
        <v>2588</v>
      </c>
      <c r="B586" s="185" t="s">
        <v>1758</v>
      </c>
      <c r="C586" s="186" t="s">
        <v>461</v>
      </c>
      <c r="D586" s="188" t="s">
        <v>1759</v>
      </c>
      <c r="E586" s="186" t="s">
        <v>482</v>
      </c>
      <c r="F586" s="186" t="s">
        <v>461</v>
      </c>
      <c r="G586" s="188" t="s">
        <v>1090</v>
      </c>
      <c r="H586" s="187">
        <f>IF(OR(AND('C6'!V57="",'C6'!W57=""),AND('C6'!V283="",'C6'!W283=""),AND('C6'!W57="X",'C6'!W283="X"),OR('C6'!W57="M",'C6'!W283="M")),"",SUM('C6'!V57,'C6'!V283))</f>
        <v>0</v>
      </c>
      <c r="I586" s="187" t="str">
        <f>IF(AND(AND('C6'!W57="X",'C6'!W283="X"),SUM('C6'!V57,'C6'!V283)=0,ISNUMBER('C6'!V509)),"",IF(OR('C6'!W57="M",'C6'!W283="M"),"M",IF(AND('C6'!W57='C6'!W283,OR('C6'!W57="X",'C6'!W57="W",'C6'!W57="Z")),UPPER('C6'!W57),"")))</f>
        <v/>
      </c>
      <c r="J586" s="81" t="s">
        <v>482</v>
      </c>
      <c r="K586" s="187">
        <f>IF(AND(ISBLANK('C6'!V509),$L$586&lt;&gt;"Z"),"",'C6'!V509)</f>
        <v>0</v>
      </c>
      <c r="L586" s="187" t="str">
        <f>IF(ISBLANK('C6'!W509),"",'C6'!W509)</f>
        <v/>
      </c>
      <c r="M586" s="78" t="str">
        <f t="shared" si="8"/>
        <v>OK</v>
      </c>
      <c r="N586" s="79"/>
    </row>
    <row r="587" spans="1:14" hidden="1">
      <c r="A587" s="80" t="s">
        <v>2588</v>
      </c>
      <c r="B587" s="185" t="s">
        <v>1760</v>
      </c>
      <c r="C587" s="186" t="s">
        <v>461</v>
      </c>
      <c r="D587" s="188" t="s">
        <v>1761</v>
      </c>
      <c r="E587" s="186" t="s">
        <v>482</v>
      </c>
      <c r="F587" s="186" t="s">
        <v>461</v>
      </c>
      <c r="G587" s="188" t="s">
        <v>1091</v>
      </c>
      <c r="H587" s="187">
        <f>IF(OR(AND('C6'!V58="",'C6'!W58=""),AND('C6'!V284="",'C6'!W284=""),AND('C6'!W58="X",'C6'!W284="X"),OR('C6'!W58="M",'C6'!W284="M")),"",SUM('C6'!V58,'C6'!V284))</f>
        <v>0</v>
      </c>
      <c r="I587" s="187" t="str">
        <f>IF(AND(AND('C6'!W58="X",'C6'!W284="X"),SUM('C6'!V58,'C6'!V284)=0,ISNUMBER('C6'!V510)),"",IF(OR('C6'!W58="M",'C6'!W284="M"),"M",IF(AND('C6'!W58='C6'!W284,OR('C6'!W58="X",'C6'!W58="W",'C6'!W58="Z")),UPPER('C6'!W58),"")))</f>
        <v/>
      </c>
      <c r="J587" s="81" t="s">
        <v>482</v>
      </c>
      <c r="K587" s="187">
        <f>IF(AND(ISBLANK('C6'!V510),$L$587&lt;&gt;"Z"),"",'C6'!V510)</f>
        <v>0</v>
      </c>
      <c r="L587" s="187" t="str">
        <f>IF(ISBLANK('C6'!W510),"",'C6'!W510)</f>
        <v/>
      </c>
      <c r="M587" s="78" t="str">
        <f t="shared" si="8"/>
        <v>OK</v>
      </c>
      <c r="N587" s="79"/>
    </row>
    <row r="588" spans="1:14" hidden="1">
      <c r="A588" s="80" t="s">
        <v>2588</v>
      </c>
      <c r="B588" s="185" t="s">
        <v>1762</v>
      </c>
      <c r="C588" s="186" t="s">
        <v>461</v>
      </c>
      <c r="D588" s="188" t="s">
        <v>1763</v>
      </c>
      <c r="E588" s="186" t="s">
        <v>482</v>
      </c>
      <c r="F588" s="186" t="s">
        <v>461</v>
      </c>
      <c r="G588" s="188" t="s">
        <v>1092</v>
      </c>
      <c r="H588" s="187">
        <f>IF(OR(AND('C6'!V59="",'C6'!W59=""),AND('C6'!V285="",'C6'!W285=""),AND('C6'!W59="X",'C6'!W285="X"),OR('C6'!W59="M",'C6'!W285="M")),"",SUM('C6'!V59,'C6'!V285))</f>
        <v>1</v>
      </c>
      <c r="I588" s="187" t="str">
        <f>IF(AND(AND('C6'!W59="X",'C6'!W285="X"),SUM('C6'!V59,'C6'!V285)=0,ISNUMBER('C6'!V511)),"",IF(OR('C6'!W59="M",'C6'!W285="M"),"M",IF(AND('C6'!W59='C6'!W285,OR('C6'!W59="X",'C6'!W59="W",'C6'!W59="Z")),UPPER('C6'!W59),"")))</f>
        <v/>
      </c>
      <c r="J588" s="81" t="s">
        <v>482</v>
      </c>
      <c r="K588" s="187">
        <f>IF(AND(ISBLANK('C6'!V511),$L$588&lt;&gt;"Z"),"",'C6'!V511)</f>
        <v>1</v>
      </c>
      <c r="L588" s="187" t="str">
        <f>IF(ISBLANK('C6'!W511),"",'C6'!W511)</f>
        <v/>
      </c>
      <c r="M588" s="78" t="str">
        <f t="shared" si="8"/>
        <v>OK</v>
      </c>
      <c r="N588" s="79"/>
    </row>
    <row r="589" spans="1:14" hidden="1">
      <c r="A589" s="80" t="s">
        <v>2588</v>
      </c>
      <c r="B589" s="185" t="s">
        <v>1764</v>
      </c>
      <c r="C589" s="186" t="s">
        <v>461</v>
      </c>
      <c r="D589" s="188" t="s">
        <v>1765</v>
      </c>
      <c r="E589" s="186" t="s">
        <v>482</v>
      </c>
      <c r="F589" s="186" t="s">
        <v>461</v>
      </c>
      <c r="G589" s="188" t="s">
        <v>1093</v>
      </c>
      <c r="H589" s="187">
        <f>IF(OR(AND('C6'!V60="",'C6'!W60=""),AND('C6'!V286="",'C6'!W286=""),AND('C6'!W60="X",'C6'!W286="X"),OR('C6'!W60="M",'C6'!W286="M")),"",SUM('C6'!V60,'C6'!V286))</f>
        <v>0</v>
      </c>
      <c r="I589" s="187" t="str">
        <f>IF(AND(AND('C6'!W60="X",'C6'!W286="X"),SUM('C6'!V60,'C6'!V286)=0,ISNUMBER('C6'!V512)),"",IF(OR('C6'!W60="M",'C6'!W286="M"),"M",IF(AND('C6'!W60='C6'!W286,OR('C6'!W60="X",'C6'!W60="W",'C6'!W60="Z")),UPPER('C6'!W60),"")))</f>
        <v/>
      </c>
      <c r="J589" s="81" t="s">
        <v>482</v>
      </c>
      <c r="K589" s="187">
        <f>IF(AND(ISBLANK('C6'!V512),$L$589&lt;&gt;"Z"),"",'C6'!V512)</f>
        <v>0</v>
      </c>
      <c r="L589" s="187" t="str">
        <f>IF(ISBLANK('C6'!W512),"",'C6'!W512)</f>
        <v/>
      </c>
      <c r="M589" s="78" t="str">
        <f t="shared" si="8"/>
        <v>OK</v>
      </c>
      <c r="N589" s="79"/>
    </row>
    <row r="590" spans="1:14" hidden="1">
      <c r="A590" s="80" t="s">
        <v>2588</v>
      </c>
      <c r="B590" s="185" t="s">
        <v>1766</v>
      </c>
      <c r="C590" s="186" t="s">
        <v>461</v>
      </c>
      <c r="D590" s="188" t="s">
        <v>1767</v>
      </c>
      <c r="E590" s="186" t="s">
        <v>482</v>
      </c>
      <c r="F590" s="186" t="s">
        <v>461</v>
      </c>
      <c r="G590" s="188" t="s">
        <v>1094</v>
      </c>
      <c r="H590" s="187">
        <f>IF(OR(AND('C6'!V61="",'C6'!W61=""),AND('C6'!V287="",'C6'!W287=""),AND('C6'!W61="X",'C6'!W287="X"),OR('C6'!W61="M",'C6'!W287="M")),"",SUM('C6'!V61,'C6'!V287))</f>
        <v>0</v>
      </c>
      <c r="I590" s="187" t="str">
        <f>IF(AND(AND('C6'!W61="X",'C6'!W287="X"),SUM('C6'!V61,'C6'!V287)=0,ISNUMBER('C6'!V513)),"",IF(OR('C6'!W61="M",'C6'!W287="M"),"M",IF(AND('C6'!W61='C6'!W287,OR('C6'!W61="X",'C6'!W61="W",'C6'!W61="Z")),UPPER('C6'!W61),"")))</f>
        <v/>
      </c>
      <c r="J590" s="81" t="s">
        <v>482</v>
      </c>
      <c r="K590" s="187">
        <f>IF(AND(ISBLANK('C6'!V513),$L$590&lt;&gt;"Z"),"",'C6'!V513)</f>
        <v>0</v>
      </c>
      <c r="L590" s="187" t="str">
        <f>IF(ISBLANK('C6'!W513),"",'C6'!W513)</f>
        <v/>
      </c>
      <c r="M590" s="78" t="str">
        <f t="shared" si="8"/>
        <v>OK</v>
      </c>
      <c r="N590" s="79"/>
    </row>
    <row r="591" spans="1:14" hidden="1">
      <c r="A591" s="80" t="s">
        <v>2588</v>
      </c>
      <c r="B591" s="185" t="s">
        <v>1768</v>
      </c>
      <c r="C591" s="186" t="s">
        <v>461</v>
      </c>
      <c r="D591" s="188" t="s">
        <v>1769</v>
      </c>
      <c r="E591" s="186" t="s">
        <v>482</v>
      </c>
      <c r="F591" s="186" t="s">
        <v>461</v>
      </c>
      <c r="G591" s="188" t="s">
        <v>1095</v>
      </c>
      <c r="H591" s="187">
        <f>IF(OR(AND('C6'!V62="",'C6'!W62=""),AND('C6'!V288="",'C6'!W288=""),AND('C6'!W62="X",'C6'!W288="X"),OR('C6'!W62="M",'C6'!W288="M")),"",SUM('C6'!V62,'C6'!V288))</f>
        <v>0</v>
      </c>
      <c r="I591" s="187" t="str">
        <f>IF(AND(AND('C6'!W62="X",'C6'!W288="X"),SUM('C6'!V62,'C6'!V288)=0,ISNUMBER('C6'!V514)),"",IF(OR('C6'!W62="M",'C6'!W288="M"),"M",IF(AND('C6'!W62='C6'!W288,OR('C6'!W62="X",'C6'!W62="W",'C6'!W62="Z")),UPPER('C6'!W62),"")))</f>
        <v/>
      </c>
      <c r="J591" s="81" t="s">
        <v>482</v>
      </c>
      <c r="K591" s="187">
        <f>IF(AND(ISBLANK('C6'!V514),$L$591&lt;&gt;"Z"),"",'C6'!V514)</f>
        <v>0</v>
      </c>
      <c r="L591" s="187" t="str">
        <f>IF(ISBLANK('C6'!W514),"",'C6'!W514)</f>
        <v/>
      </c>
      <c r="M591" s="78" t="str">
        <f t="shared" si="8"/>
        <v>OK</v>
      </c>
      <c r="N591" s="79"/>
    </row>
    <row r="592" spans="1:14" hidden="1">
      <c r="A592" s="80" t="s">
        <v>2588</v>
      </c>
      <c r="B592" s="185" t="s">
        <v>1770</v>
      </c>
      <c r="C592" s="186" t="s">
        <v>461</v>
      </c>
      <c r="D592" s="188" t="s">
        <v>1771</v>
      </c>
      <c r="E592" s="186" t="s">
        <v>482</v>
      </c>
      <c r="F592" s="186" t="s">
        <v>461</v>
      </c>
      <c r="G592" s="188" t="s">
        <v>1096</v>
      </c>
      <c r="H592" s="187">
        <f>IF(OR(AND('C6'!V63="",'C6'!W63=""),AND('C6'!V289="",'C6'!W289=""),AND('C6'!W63="X",'C6'!W289="X"),OR('C6'!W63="M",'C6'!W289="M")),"",SUM('C6'!V63,'C6'!V289))</f>
        <v>1</v>
      </c>
      <c r="I592" s="187" t="str">
        <f>IF(AND(AND('C6'!W63="X",'C6'!W289="X"),SUM('C6'!V63,'C6'!V289)=0,ISNUMBER('C6'!V515)),"",IF(OR('C6'!W63="M",'C6'!W289="M"),"M",IF(AND('C6'!W63='C6'!W289,OR('C6'!W63="X",'C6'!W63="W",'C6'!W63="Z")),UPPER('C6'!W63),"")))</f>
        <v/>
      </c>
      <c r="J592" s="81" t="s">
        <v>482</v>
      </c>
      <c r="K592" s="187">
        <f>IF(AND(ISBLANK('C6'!V515),$L$592&lt;&gt;"Z"),"",'C6'!V515)</f>
        <v>1</v>
      </c>
      <c r="L592" s="187" t="str">
        <f>IF(ISBLANK('C6'!W515),"",'C6'!W515)</f>
        <v/>
      </c>
      <c r="M592" s="78" t="str">
        <f t="shared" si="8"/>
        <v>OK</v>
      </c>
      <c r="N592" s="79"/>
    </row>
    <row r="593" spans="1:14" hidden="1">
      <c r="A593" s="80" t="s">
        <v>2588</v>
      </c>
      <c r="B593" s="185" t="s">
        <v>1772</v>
      </c>
      <c r="C593" s="186" t="s">
        <v>461</v>
      </c>
      <c r="D593" s="188" t="s">
        <v>1773</v>
      </c>
      <c r="E593" s="186" t="s">
        <v>482</v>
      </c>
      <c r="F593" s="186" t="s">
        <v>461</v>
      </c>
      <c r="G593" s="188" t="s">
        <v>1097</v>
      </c>
      <c r="H593" s="187">
        <f>IF(OR(AND('C6'!V64="",'C6'!W64=""),AND('C6'!V290="",'C6'!W290=""),AND('C6'!W64="X",'C6'!W290="X"),OR('C6'!W64="M",'C6'!W290="M")),"",SUM('C6'!V64,'C6'!V290))</f>
        <v>0</v>
      </c>
      <c r="I593" s="187" t="str">
        <f>IF(AND(AND('C6'!W64="X",'C6'!W290="X"),SUM('C6'!V64,'C6'!V290)=0,ISNUMBER('C6'!V516)),"",IF(OR('C6'!W64="M",'C6'!W290="M"),"M",IF(AND('C6'!W64='C6'!W290,OR('C6'!W64="X",'C6'!W64="W",'C6'!W64="Z")),UPPER('C6'!W64),"")))</f>
        <v/>
      </c>
      <c r="J593" s="81" t="s">
        <v>482</v>
      </c>
      <c r="K593" s="187">
        <f>IF(AND(ISBLANK('C6'!V516),$L$593&lt;&gt;"Z"),"",'C6'!V516)</f>
        <v>0</v>
      </c>
      <c r="L593" s="187" t="str">
        <f>IF(ISBLANK('C6'!W516),"",'C6'!W516)</f>
        <v/>
      </c>
      <c r="M593" s="78" t="str">
        <f t="shared" si="8"/>
        <v>OK</v>
      </c>
      <c r="N593" s="79"/>
    </row>
    <row r="594" spans="1:14" hidden="1">
      <c r="A594" s="80" t="s">
        <v>2588</v>
      </c>
      <c r="B594" s="185" t="s">
        <v>1774</v>
      </c>
      <c r="C594" s="186" t="s">
        <v>461</v>
      </c>
      <c r="D594" s="188" t="s">
        <v>1775</v>
      </c>
      <c r="E594" s="186" t="s">
        <v>482</v>
      </c>
      <c r="F594" s="186" t="s">
        <v>461</v>
      </c>
      <c r="G594" s="188" t="s">
        <v>1098</v>
      </c>
      <c r="H594" s="187">
        <f>IF(OR(AND('C6'!V65="",'C6'!W65=""),AND('C6'!V291="",'C6'!W291=""),AND('C6'!W65="X",'C6'!W291="X"),OR('C6'!W65="M",'C6'!W291="M")),"",SUM('C6'!V65,'C6'!V291))</f>
        <v>0</v>
      </c>
      <c r="I594" s="187" t="str">
        <f>IF(AND(AND('C6'!W65="X",'C6'!W291="X"),SUM('C6'!V65,'C6'!V291)=0,ISNUMBER('C6'!V517)),"",IF(OR('C6'!W65="M",'C6'!W291="M"),"M",IF(AND('C6'!W65='C6'!W291,OR('C6'!W65="X",'C6'!W65="W",'C6'!W65="Z")),UPPER('C6'!W65),"")))</f>
        <v/>
      </c>
      <c r="J594" s="81" t="s">
        <v>482</v>
      </c>
      <c r="K594" s="187">
        <f>IF(AND(ISBLANK('C6'!V517),$L$594&lt;&gt;"Z"),"",'C6'!V517)</f>
        <v>0</v>
      </c>
      <c r="L594" s="187" t="str">
        <f>IF(ISBLANK('C6'!W517),"",'C6'!W517)</f>
        <v/>
      </c>
      <c r="M594" s="78" t="str">
        <f t="shared" si="8"/>
        <v>OK</v>
      </c>
      <c r="N594" s="79"/>
    </row>
    <row r="595" spans="1:14" hidden="1">
      <c r="A595" s="80" t="s">
        <v>2588</v>
      </c>
      <c r="B595" s="185" t="s">
        <v>1776</v>
      </c>
      <c r="C595" s="186" t="s">
        <v>461</v>
      </c>
      <c r="D595" s="188" t="s">
        <v>1777</v>
      </c>
      <c r="E595" s="186" t="s">
        <v>482</v>
      </c>
      <c r="F595" s="186" t="s">
        <v>461</v>
      </c>
      <c r="G595" s="188" t="s">
        <v>1099</v>
      </c>
      <c r="H595" s="187">
        <f>IF(OR(AND('C6'!V66="",'C6'!W66=""),AND('C6'!V292="",'C6'!W292=""),AND('C6'!W66="X",'C6'!W292="X"),OR('C6'!W66="M",'C6'!W292="M")),"",SUM('C6'!V66,'C6'!V292))</f>
        <v>0</v>
      </c>
      <c r="I595" s="187" t="str">
        <f>IF(AND(AND('C6'!W66="X",'C6'!W292="X"),SUM('C6'!V66,'C6'!V292)=0,ISNUMBER('C6'!V518)),"",IF(OR('C6'!W66="M",'C6'!W292="M"),"M",IF(AND('C6'!W66='C6'!W292,OR('C6'!W66="X",'C6'!W66="W",'C6'!W66="Z")),UPPER('C6'!W66),"")))</f>
        <v/>
      </c>
      <c r="J595" s="81" t="s">
        <v>482</v>
      </c>
      <c r="K595" s="187">
        <f>IF(AND(ISBLANK('C6'!V518),$L$595&lt;&gt;"Z"),"",'C6'!V518)</f>
        <v>0</v>
      </c>
      <c r="L595" s="187" t="str">
        <f>IF(ISBLANK('C6'!W518),"",'C6'!W518)</f>
        <v/>
      </c>
      <c r="M595" s="78" t="str">
        <f t="shared" si="8"/>
        <v>OK</v>
      </c>
      <c r="N595" s="79"/>
    </row>
    <row r="596" spans="1:14" hidden="1">
      <c r="A596" s="80" t="s">
        <v>2588</v>
      </c>
      <c r="B596" s="185" t="s">
        <v>1778</v>
      </c>
      <c r="C596" s="186" t="s">
        <v>461</v>
      </c>
      <c r="D596" s="188" t="s">
        <v>1779</v>
      </c>
      <c r="E596" s="186" t="s">
        <v>482</v>
      </c>
      <c r="F596" s="186" t="s">
        <v>461</v>
      </c>
      <c r="G596" s="188" t="s">
        <v>1100</v>
      </c>
      <c r="H596" s="187">
        <f>IF(OR(AND('C6'!V67="",'C6'!W67=""),AND('C6'!V293="",'C6'!W293=""),AND('C6'!W67="X",'C6'!W293="X"),OR('C6'!W67="M",'C6'!W293="M")),"",SUM('C6'!V67,'C6'!V293))</f>
        <v>0</v>
      </c>
      <c r="I596" s="187" t="str">
        <f>IF(AND(AND('C6'!W67="X",'C6'!W293="X"),SUM('C6'!V67,'C6'!V293)=0,ISNUMBER('C6'!V519)),"",IF(OR('C6'!W67="M",'C6'!W293="M"),"M",IF(AND('C6'!W67='C6'!W293,OR('C6'!W67="X",'C6'!W67="W",'C6'!W67="Z")),UPPER('C6'!W67),"")))</f>
        <v/>
      </c>
      <c r="J596" s="81" t="s">
        <v>482</v>
      </c>
      <c r="K596" s="187">
        <f>IF(AND(ISBLANK('C6'!V519),$L$596&lt;&gt;"Z"),"",'C6'!V519)</f>
        <v>0</v>
      </c>
      <c r="L596" s="187" t="str">
        <f>IF(ISBLANK('C6'!W519),"",'C6'!W519)</f>
        <v/>
      </c>
      <c r="M596" s="78" t="str">
        <f t="shared" si="8"/>
        <v>OK</v>
      </c>
      <c r="N596" s="79"/>
    </row>
    <row r="597" spans="1:14" hidden="1">
      <c r="A597" s="80" t="s">
        <v>2588</v>
      </c>
      <c r="B597" s="185" t="s">
        <v>1780</v>
      </c>
      <c r="C597" s="186" t="s">
        <v>461</v>
      </c>
      <c r="D597" s="188" t="s">
        <v>1781</v>
      </c>
      <c r="E597" s="186" t="s">
        <v>482</v>
      </c>
      <c r="F597" s="186" t="s">
        <v>461</v>
      </c>
      <c r="G597" s="188" t="s">
        <v>1101</v>
      </c>
      <c r="H597" s="187">
        <f>IF(OR(AND('C6'!V68="",'C6'!W68=""),AND('C6'!V294="",'C6'!W294=""),AND('C6'!W68="X",'C6'!W294="X"),OR('C6'!W68="M",'C6'!W294="M")),"",SUM('C6'!V68,'C6'!V294))</f>
        <v>0</v>
      </c>
      <c r="I597" s="187" t="str">
        <f>IF(AND(AND('C6'!W68="X",'C6'!W294="X"),SUM('C6'!V68,'C6'!V294)=0,ISNUMBER('C6'!V520)),"",IF(OR('C6'!W68="M",'C6'!W294="M"),"M",IF(AND('C6'!W68='C6'!W294,OR('C6'!W68="X",'C6'!W68="W",'C6'!W68="Z")),UPPER('C6'!W68),"")))</f>
        <v/>
      </c>
      <c r="J597" s="81" t="s">
        <v>482</v>
      </c>
      <c r="K597" s="187">
        <f>IF(AND(ISBLANK('C6'!V520),$L$597&lt;&gt;"Z"),"",'C6'!V520)</f>
        <v>0</v>
      </c>
      <c r="L597" s="187" t="str">
        <f>IF(ISBLANK('C6'!W520),"",'C6'!W520)</f>
        <v/>
      </c>
      <c r="M597" s="78" t="str">
        <f t="shared" si="8"/>
        <v>OK</v>
      </c>
      <c r="N597" s="79"/>
    </row>
    <row r="598" spans="1:14" hidden="1">
      <c r="A598" s="80" t="s">
        <v>2588</v>
      </c>
      <c r="B598" s="185" t="s">
        <v>1782</v>
      </c>
      <c r="C598" s="186" t="s">
        <v>461</v>
      </c>
      <c r="D598" s="188" t="s">
        <v>1783</v>
      </c>
      <c r="E598" s="186" t="s">
        <v>482</v>
      </c>
      <c r="F598" s="186" t="s">
        <v>461</v>
      </c>
      <c r="G598" s="188" t="s">
        <v>1102</v>
      </c>
      <c r="H598" s="187">
        <f>IF(OR(AND('C6'!V69="",'C6'!W69=""),AND('C6'!V295="",'C6'!W295=""),AND('C6'!W69="X",'C6'!W295="X"),OR('C6'!W69="M",'C6'!W295="M")),"",SUM('C6'!V69,'C6'!V295))</f>
        <v>7</v>
      </c>
      <c r="I598" s="187" t="str">
        <f>IF(AND(AND('C6'!W69="X",'C6'!W295="X"),SUM('C6'!V69,'C6'!V295)=0,ISNUMBER('C6'!V521)),"",IF(OR('C6'!W69="M",'C6'!W295="M"),"M",IF(AND('C6'!W69='C6'!W295,OR('C6'!W69="X",'C6'!W69="W",'C6'!W69="Z")),UPPER('C6'!W69),"")))</f>
        <v/>
      </c>
      <c r="J598" s="81" t="s">
        <v>482</v>
      </c>
      <c r="K598" s="187">
        <f>IF(AND(ISBLANK('C6'!V521),$L$598&lt;&gt;"Z"),"",'C6'!V521)</f>
        <v>7</v>
      </c>
      <c r="L598" s="187" t="str">
        <f>IF(ISBLANK('C6'!W521),"",'C6'!W521)</f>
        <v/>
      </c>
      <c r="M598" s="78" t="str">
        <f t="shared" si="8"/>
        <v>OK</v>
      </c>
      <c r="N598" s="79"/>
    </row>
    <row r="599" spans="1:14" hidden="1">
      <c r="A599" s="80" t="s">
        <v>2588</v>
      </c>
      <c r="B599" s="185" t="s">
        <v>1784</v>
      </c>
      <c r="C599" s="186" t="s">
        <v>461</v>
      </c>
      <c r="D599" s="188" t="s">
        <v>1785</v>
      </c>
      <c r="E599" s="186" t="s">
        <v>482</v>
      </c>
      <c r="F599" s="186" t="s">
        <v>461</v>
      </c>
      <c r="G599" s="188" t="s">
        <v>1103</v>
      </c>
      <c r="H599" s="187">
        <f>IF(OR(AND('C6'!V70="",'C6'!W70=""),AND('C6'!V296="",'C6'!W296=""),AND('C6'!W70="X",'C6'!W296="X"),OR('C6'!W70="M",'C6'!W296="M")),"",SUM('C6'!V70,'C6'!V296))</f>
        <v>0</v>
      </c>
      <c r="I599" s="187" t="str">
        <f>IF(AND(AND('C6'!W70="X",'C6'!W296="X"),SUM('C6'!V70,'C6'!V296)=0,ISNUMBER('C6'!V522)),"",IF(OR('C6'!W70="M",'C6'!W296="M"),"M",IF(AND('C6'!W70='C6'!W296,OR('C6'!W70="X",'C6'!W70="W",'C6'!W70="Z")),UPPER('C6'!W70),"")))</f>
        <v/>
      </c>
      <c r="J599" s="81" t="s">
        <v>482</v>
      </c>
      <c r="K599" s="187">
        <f>IF(AND(ISBLANK('C6'!V522),$L$599&lt;&gt;"Z"),"",'C6'!V522)</f>
        <v>0</v>
      </c>
      <c r="L599" s="187" t="str">
        <f>IF(ISBLANK('C6'!W522),"",'C6'!W522)</f>
        <v/>
      </c>
      <c r="M599" s="78" t="str">
        <f t="shared" si="8"/>
        <v>OK</v>
      </c>
      <c r="N599" s="79"/>
    </row>
    <row r="600" spans="1:14" hidden="1">
      <c r="A600" s="80" t="s">
        <v>2588</v>
      </c>
      <c r="B600" s="185" t="s">
        <v>1786</v>
      </c>
      <c r="C600" s="186" t="s">
        <v>461</v>
      </c>
      <c r="D600" s="188" t="s">
        <v>1787</v>
      </c>
      <c r="E600" s="186" t="s">
        <v>482</v>
      </c>
      <c r="F600" s="186" t="s">
        <v>461</v>
      </c>
      <c r="G600" s="188" t="s">
        <v>1104</v>
      </c>
      <c r="H600" s="187">
        <f>IF(OR(AND('C6'!V71="",'C6'!W71=""),AND('C6'!V297="",'C6'!W297=""),AND('C6'!W71="X",'C6'!W297="X"),OR('C6'!W71="M",'C6'!W297="M")),"",SUM('C6'!V71,'C6'!V297))</f>
        <v>5</v>
      </c>
      <c r="I600" s="187" t="str">
        <f>IF(AND(AND('C6'!W71="X",'C6'!W297="X"),SUM('C6'!V71,'C6'!V297)=0,ISNUMBER('C6'!V523)),"",IF(OR('C6'!W71="M",'C6'!W297="M"),"M",IF(AND('C6'!W71='C6'!W297,OR('C6'!W71="X",'C6'!W71="W",'C6'!W71="Z")),UPPER('C6'!W71),"")))</f>
        <v/>
      </c>
      <c r="J600" s="81" t="s">
        <v>482</v>
      </c>
      <c r="K600" s="187">
        <f>IF(AND(ISBLANK('C6'!V523),$L$600&lt;&gt;"Z"),"",'C6'!V523)</f>
        <v>5</v>
      </c>
      <c r="L600" s="187" t="str">
        <f>IF(ISBLANK('C6'!W523),"",'C6'!W523)</f>
        <v/>
      </c>
      <c r="M600" s="78" t="str">
        <f t="shared" si="8"/>
        <v>OK</v>
      </c>
      <c r="N600" s="79"/>
    </row>
    <row r="601" spans="1:14" hidden="1">
      <c r="A601" s="80" t="s">
        <v>2588</v>
      </c>
      <c r="B601" s="185" t="s">
        <v>1788</v>
      </c>
      <c r="C601" s="186" t="s">
        <v>461</v>
      </c>
      <c r="D601" s="188" t="s">
        <v>1789</v>
      </c>
      <c r="E601" s="186" t="s">
        <v>482</v>
      </c>
      <c r="F601" s="186" t="s">
        <v>461</v>
      </c>
      <c r="G601" s="188" t="s">
        <v>1105</v>
      </c>
      <c r="H601" s="187">
        <f>IF(OR(AND('C6'!V72="",'C6'!W72=""),AND('C6'!V298="",'C6'!W298=""),AND('C6'!W72="X",'C6'!W298="X"),OR('C6'!W72="M",'C6'!W298="M")),"",SUM('C6'!V72,'C6'!V298))</f>
        <v>47</v>
      </c>
      <c r="I601" s="187" t="str">
        <f>IF(AND(AND('C6'!W72="X",'C6'!W298="X"),SUM('C6'!V72,'C6'!V298)=0,ISNUMBER('C6'!V524)),"",IF(OR('C6'!W72="M",'C6'!W298="M"),"M",IF(AND('C6'!W72='C6'!W298,OR('C6'!W72="X",'C6'!W72="W",'C6'!W72="Z")),UPPER('C6'!W72),"")))</f>
        <v/>
      </c>
      <c r="J601" s="81" t="s">
        <v>482</v>
      </c>
      <c r="K601" s="187">
        <f>IF(AND(ISBLANK('C6'!V524),$L$601&lt;&gt;"Z"),"",'C6'!V524)</f>
        <v>47</v>
      </c>
      <c r="L601" s="187" t="str">
        <f>IF(ISBLANK('C6'!W524),"",'C6'!W524)</f>
        <v/>
      </c>
      <c r="M601" s="78" t="str">
        <f t="shared" si="8"/>
        <v>OK</v>
      </c>
      <c r="N601" s="79"/>
    </row>
    <row r="602" spans="1:14" hidden="1">
      <c r="A602" s="80" t="s">
        <v>2588</v>
      </c>
      <c r="B602" s="185" t="s">
        <v>1790</v>
      </c>
      <c r="C602" s="186" t="s">
        <v>461</v>
      </c>
      <c r="D602" s="188" t="s">
        <v>1791</v>
      </c>
      <c r="E602" s="186" t="s">
        <v>482</v>
      </c>
      <c r="F602" s="186" t="s">
        <v>461</v>
      </c>
      <c r="G602" s="188" t="s">
        <v>1106</v>
      </c>
      <c r="H602" s="187">
        <f>IF(OR(AND('C6'!V73="",'C6'!W73=""),AND('C6'!V299="",'C6'!W299=""),AND('C6'!W73="X",'C6'!W299="X"),OR('C6'!W73="M",'C6'!W299="M")),"",SUM('C6'!V73,'C6'!V299))</f>
        <v>0</v>
      </c>
      <c r="I602" s="187" t="str">
        <f>IF(AND(AND('C6'!W73="X",'C6'!W299="X"),SUM('C6'!V73,'C6'!V299)=0,ISNUMBER('C6'!V525)),"",IF(OR('C6'!W73="M",'C6'!W299="M"),"M",IF(AND('C6'!W73='C6'!W299,OR('C6'!W73="X",'C6'!W73="W",'C6'!W73="Z")),UPPER('C6'!W73),"")))</f>
        <v/>
      </c>
      <c r="J602" s="81" t="s">
        <v>482</v>
      </c>
      <c r="K602" s="187">
        <f>IF(AND(ISBLANK('C6'!V525),$L$602&lt;&gt;"Z"),"",'C6'!V525)</f>
        <v>0</v>
      </c>
      <c r="L602" s="187" t="str">
        <f>IF(ISBLANK('C6'!W525),"",'C6'!W525)</f>
        <v/>
      </c>
      <c r="M602" s="78" t="str">
        <f t="shared" si="8"/>
        <v>OK</v>
      </c>
      <c r="N602" s="79"/>
    </row>
    <row r="603" spans="1:14" hidden="1">
      <c r="A603" s="80" t="s">
        <v>2588</v>
      </c>
      <c r="B603" s="185" t="s">
        <v>1792</v>
      </c>
      <c r="C603" s="186" t="s">
        <v>461</v>
      </c>
      <c r="D603" s="188" t="s">
        <v>1793</v>
      </c>
      <c r="E603" s="186" t="s">
        <v>482</v>
      </c>
      <c r="F603" s="186" t="s">
        <v>461</v>
      </c>
      <c r="G603" s="188" t="s">
        <v>1107</v>
      </c>
      <c r="H603" s="187">
        <f>IF(OR(AND('C6'!V74="",'C6'!W74=""),AND('C6'!V300="",'C6'!W300=""),AND('C6'!W74="X",'C6'!W300="X"),OR('C6'!W74="M",'C6'!W300="M")),"",SUM('C6'!V74,'C6'!V300))</f>
        <v>52</v>
      </c>
      <c r="I603" s="187" t="str">
        <f>IF(AND(AND('C6'!W74="X",'C6'!W300="X"),SUM('C6'!V74,'C6'!V300)=0,ISNUMBER('C6'!V526)),"",IF(OR('C6'!W74="M",'C6'!W300="M"),"M",IF(AND('C6'!W74='C6'!W300,OR('C6'!W74="X",'C6'!W74="W",'C6'!W74="Z")),UPPER('C6'!W74),"")))</f>
        <v/>
      </c>
      <c r="J603" s="81" t="s">
        <v>482</v>
      </c>
      <c r="K603" s="187">
        <f>IF(AND(ISBLANK('C6'!V526),$L$603&lt;&gt;"Z"),"",'C6'!V526)</f>
        <v>52</v>
      </c>
      <c r="L603" s="187" t="str">
        <f>IF(ISBLANK('C6'!W526),"",'C6'!W526)</f>
        <v/>
      </c>
      <c r="M603" s="78" t="str">
        <f t="shared" si="8"/>
        <v>OK</v>
      </c>
      <c r="N603" s="79"/>
    </row>
    <row r="604" spans="1:14" hidden="1">
      <c r="A604" s="80" t="s">
        <v>2588</v>
      </c>
      <c r="B604" s="185" t="s">
        <v>1794</v>
      </c>
      <c r="C604" s="186" t="s">
        <v>461</v>
      </c>
      <c r="D604" s="188" t="s">
        <v>1795</v>
      </c>
      <c r="E604" s="186" t="s">
        <v>482</v>
      </c>
      <c r="F604" s="186" t="s">
        <v>461</v>
      </c>
      <c r="G604" s="188" t="s">
        <v>1108</v>
      </c>
      <c r="H604" s="187">
        <f>IF(OR(AND('C6'!V75="",'C6'!W75=""),AND('C6'!V301="",'C6'!W301=""),AND('C6'!W75="X",'C6'!W301="X"),OR('C6'!W75="M",'C6'!W301="M")),"",SUM('C6'!V75,'C6'!V301))</f>
        <v>0</v>
      </c>
      <c r="I604" s="187" t="str">
        <f>IF(AND(AND('C6'!W75="X",'C6'!W301="X"),SUM('C6'!V75,'C6'!V301)=0,ISNUMBER('C6'!V527)),"",IF(OR('C6'!W75="M",'C6'!W301="M"),"M",IF(AND('C6'!W75='C6'!W301,OR('C6'!W75="X",'C6'!W75="W",'C6'!W75="Z")),UPPER('C6'!W75),"")))</f>
        <v/>
      </c>
      <c r="J604" s="81" t="s">
        <v>482</v>
      </c>
      <c r="K604" s="187">
        <f>IF(AND(ISBLANK('C6'!V527),$L$604&lt;&gt;"Z"),"",'C6'!V527)</f>
        <v>0</v>
      </c>
      <c r="L604" s="187" t="str">
        <f>IF(ISBLANK('C6'!W527),"",'C6'!W527)</f>
        <v/>
      </c>
      <c r="M604" s="78" t="str">
        <f t="shared" si="8"/>
        <v>OK</v>
      </c>
      <c r="N604" s="79"/>
    </row>
    <row r="605" spans="1:14" hidden="1">
      <c r="A605" s="80" t="s">
        <v>2588</v>
      </c>
      <c r="B605" s="185" t="s">
        <v>1796</v>
      </c>
      <c r="C605" s="186" t="s">
        <v>461</v>
      </c>
      <c r="D605" s="188" t="s">
        <v>1797</v>
      </c>
      <c r="E605" s="186" t="s">
        <v>482</v>
      </c>
      <c r="F605" s="186" t="s">
        <v>461</v>
      </c>
      <c r="G605" s="188" t="s">
        <v>1109</v>
      </c>
      <c r="H605" s="187">
        <f>IF(OR(AND('C6'!V76="",'C6'!W76=""),AND('C6'!V302="",'C6'!W302=""),AND('C6'!W76="X",'C6'!W302="X"),OR('C6'!W76="M",'C6'!W302="M")),"",SUM('C6'!V76,'C6'!V302))</f>
        <v>0</v>
      </c>
      <c r="I605" s="187" t="str">
        <f>IF(AND(AND('C6'!W76="X",'C6'!W302="X"),SUM('C6'!V76,'C6'!V302)=0,ISNUMBER('C6'!V528)),"",IF(OR('C6'!W76="M",'C6'!W302="M"),"M",IF(AND('C6'!W76='C6'!W302,OR('C6'!W76="X",'C6'!W76="W",'C6'!W76="Z")),UPPER('C6'!W76),"")))</f>
        <v/>
      </c>
      <c r="J605" s="81" t="s">
        <v>482</v>
      </c>
      <c r="K605" s="187">
        <f>IF(AND(ISBLANK('C6'!V528),$L$605&lt;&gt;"Z"),"",'C6'!V528)</f>
        <v>0</v>
      </c>
      <c r="L605" s="187" t="str">
        <f>IF(ISBLANK('C6'!W528),"",'C6'!W528)</f>
        <v/>
      </c>
      <c r="M605" s="78" t="str">
        <f t="shared" si="8"/>
        <v>OK</v>
      </c>
      <c r="N605" s="79"/>
    </row>
    <row r="606" spans="1:14" hidden="1">
      <c r="A606" s="80" t="s">
        <v>2588</v>
      </c>
      <c r="B606" s="185" t="s">
        <v>1798</v>
      </c>
      <c r="C606" s="186" t="s">
        <v>461</v>
      </c>
      <c r="D606" s="188" t="s">
        <v>1799</v>
      </c>
      <c r="E606" s="186" t="s">
        <v>482</v>
      </c>
      <c r="F606" s="186" t="s">
        <v>461</v>
      </c>
      <c r="G606" s="188" t="s">
        <v>1110</v>
      </c>
      <c r="H606" s="187">
        <f>IF(OR(AND('C6'!V77="",'C6'!W77=""),AND('C6'!V303="",'C6'!W303=""),AND('C6'!W77="X",'C6'!W303="X"),OR('C6'!W77="M",'C6'!W303="M")),"",SUM('C6'!V77,'C6'!V303))</f>
        <v>17</v>
      </c>
      <c r="I606" s="187" t="str">
        <f>IF(AND(AND('C6'!W77="X",'C6'!W303="X"),SUM('C6'!V77,'C6'!V303)=0,ISNUMBER('C6'!V529)),"",IF(OR('C6'!W77="M",'C6'!W303="M"),"M",IF(AND('C6'!W77='C6'!W303,OR('C6'!W77="X",'C6'!W77="W",'C6'!W77="Z")),UPPER('C6'!W77),"")))</f>
        <v/>
      </c>
      <c r="J606" s="81" t="s">
        <v>482</v>
      </c>
      <c r="K606" s="187">
        <f>IF(AND(ISBLANK('C6'!V529),$L$606&lt;&gt;"Z"),"",'C6'!V529)</f>
        <v>17</v>
      </c>
      <c r="L606" s="187" t="str">
        <f>IF(ISBLANK('C6'!W529),"",'C6'!W529)</f>
        <v/>
      </c>
      <c r="M606" s="78" t="str">
        <f t="shared" si="8"/>
        <v>OK</v>
      </c>
      <c r="N606" s="79"/>
    </row>
    <row r="607" spans="1:14" hidden="1">
      <c r="A607" s="80" t="s">
        <v>2588</v>
      </c>
      <c r="B607" s="185" t="s">
        <v>1800</v>
      </c>
      <c r="C607" s="186" t="s">
        <v>461</v>
      </c>
      <c r="D607" s="188" t="s">
        <v>1801</v>
      </c>
      <c r="E607" s="186" t="s">
        <v>482</v>
      </c>
      <c r="F607" s="186" t="s">
        <v>461</v>
      </c>
      <c r="G607" s="188" t="s">
        <v>1111</v>
      </c>
      <c r="H607" s="187">
        <f>IF(OR(AND('C6'!V78="",'C6'!W78=""),AND('C6'!V304="",'C6'!W304=""),AND('C6'!W78="X",'C6'!W304="X"),OR('C6'!W78="M",'C6'!W304="M")),"",SUM('C6'!V78,'C6'!V304))</f>
        <v>0</v>
      </c>
      <c r="I607" s="187" t="str">
        <f>IF(AND(AND('C6'!W78="X",'C6'!W304="X"),SUM('C6'!V78,'C6'!V304)=0,ISNUMBER('C6'!V530)),"",IF(OR('C6'!W78="M",'C6'!W304="M"),"M",IF(AND('C6'!W78='C6'!W304,OR('C6'!W78="X",'C6'!W78="W",'C6'!W78="Z")),UPPER('C6'!W78),"")))</f>
        <v/>
      </c>
      <c r="J607" s="81" t="s">
        <v>482</v>
      </c>
      <c r="K607" s="187">
        <f>IF(AND(ISBLANK('C6'!V530),$L$607&lt;&gt;"Z"),"",'C6'!V530)</f>
        <v>0</v>
      </c>
      <c r="L607" s="187" t="str">
        <f>IF(ISBLANK('C6'!W530),"",'C6'!W530)</f>
        <v/>
      </c>
      <c r="M607" s="78" t="str">
        <f t="shared" si="8"/>
        <v>OK</v>
      </c>
      <c r="N607" s="79"/>
    </row>
    <row r="608" spans="1:14" hidden="1">
      <c r="A608" s="80" t="s">
        <v>2588</v>
      </c>
      <c r="B608" s="185" t="s">
        <v>1802</v>
      </c>
      <c r="C608" s="186" t="s">
        <v>461</v>
      </c>
      <c r="D608" s="188" t="s">
        <v>1803</v>
      </c>
      <c r="E608" s="186" t="s">
        <v>482</v>
      </c>
      <c r="F608" s="186" t="s">
        <v>461</v>
      </c>
      <c r="G608" s="188" t="s">
        <v>1112</v>
      </c>
      <c r="H608" s="187">
        <f>IF(OR(AND('C6'!V79="",'C6'!W79=""),AND('C6'!V305="",'C6'!W305=""),AND('C6'!W79="X",'C6'!W305="X"),OR('C6'!W79="M",'C6'!W305="M")),"",SUM('C6'!V79,'C6'!V305))</f>
        <v>0</v>
      </c>
      <c r="I608" s="187" t="str">
        <f>IF(AND(AND('C6'!W79="X",'C6'!W305="X"),SUM('C6'!V79,'C6'!V305)=0,ISNUMBER('C6'!V531)),"",IF(OR('C6'!W79="M",'C6'!W305="M"),"M",IF(AND('C6'!W79='C6'!W305,OR('C6'!W79="X",'C6'!W79="W",'C6'!W79="Z")),UPPER('C6'!W79),"")))</f>
        <v/>
      </c>
      <c r="J608" s="81" t="s">
        <v>482</v>
      </c>
      <c r="K608" s="187">
        <f>IF(AND(ISBLANK('C6'!V531),$L$608&lt;&gt;"Z"),"",'C6'!V531)</f>
        <v>0</v>
      </c>
      <c r="L608" s="187" t="str">
        <f>IF(ISBLANK('C6'!W531),"",'C6'!W531)</f>
        <v/>
      </c>
      <c r="M608" s="78" t="str">
        <f t="shared" si="8"/>
        <v>OK</v>
      </c>
      <c r="N608" s="79"/>
    </row>
    <row r="609" spans="1:14" hidden="1">
      <c r="A609" s="80" t="s">
        <v>2588</v>
      </c>
      <c r="B609" s="185" t="s">
        <v>1804</v>
      </c>
      <c r="C609" s="186" t="s">
        <v>461</v>
      </c>
      <c r="D609" s="188" t="s">
        <v>1805</v>
      </c>
      <c r="E609" s="186" t="s">
        <v>482</v>
      </c>
      <c r="F609" s="186" t="s">
        <v>461</v>
      </c>
      <c r="G609" s="188" t="s">
        <v>1113</v>
      </c>
      <c r="H609" s="187">
        <f>IF(OR(AND('C6'!V80="",'C6'!W80=""),AND('C6'!V306="",'C6'!W306=""),AND('C6'!W80="X",'C6'!W306="X"),OR('C6'!W80="M",'C6'!W306="M")),"",SUM('C6'!V80,'C6'!V306))</f>
        <v>0</v>
      </c>
      <c r="I609" s="187" t="str">
        <f>IF(AND(AND('C6'!W80="X",'C6'!W306="X"),SUM('C6'!V80,'C6'!V306)=0,ISNUMBER('C6'!V532)),"",IF(OR('C6'!W80="M",'C6'!W306="M"),"M",IF(AND('C6'!W80='C6'!W306,OR('C6'!W80="X",'C6'!W80="W",'C6'!W80="Z")),UPPER('C6'!W80),"")))</f>
        <v/>
      </c>
      <c r="J609" s="81" t="s">
        <v>482</v>
      </c>
      <c r="K609" s="187">
        <f>IF(AND(ISBLANK('C6'!V532),$L$609&lt;&gt;"Z"),"",'C6'!V532)</f>
        <v>0</v>
      </c>
      <c r="L609" s="187" t="str">
        <f>IF(ISBLANK('C6'!W532),"",'C6'!W532)</f>
        <v/>
      </c>
      <c r="M609" s="78" t="str">
        <f t="shared" si="8"/>
        <v>OK</v>
      </c>
      <c r="N609" s="79"/>
    </row>
    <row r="610" spans="1:14" hidden="1">
      <c r="A610" s="80" t="s">
        <v>2588</v>
      </c>
      <c r="B610" s="185" t="s">
        <v>1806</v>
      </c>
      <c r="C610" s="186" t="s">
        <v>461</v>
      </c>
      <c r="D610" s="188" t="s">
        <v>1807</v>
      </c>
      <c r="E610" s="186" t="s">
        <v>482</v>
      </c>
      <c r="F610" s="186" t="s">
        <v>461</v>
      </c>
      <c r="G610" s="188" t="s">
        <v>1114</v>
      </c>
      <c r="H610" s="187">
        <f>IF(OR(AND('C6'!V81="",'C6'!W81=""),AND('C6'!V307="",'C6'!W307=""),AND('C6'!W81="X",'C6'!W307="X"),OR('C6'!W81="M",'C6'!W307="M")),"",SUM('C6'!V81,'C6'!V307))</f>
        <v>0</v>
      </c>
      <c r="I610" s="187" t="str">
        <f>IF(AND(AND('C6'!W81="X",'C6'!W307="X"),SUM('C6'!V81,'C6'!V307)=0,ISNUMBER('C6'!V533)),"",IF(OR('C6'!W81="M",'C6'!W307="M"),"M",IF(AND('C6'!W81='C6'!W307,OR('C6'!W81="X",'C6'!W81="W",'C6'!W81="Z")),UPPER('C6'!W81),"")))</f>
        <v/>
      </c>
      <c r="J610" s="81" t="s">
        <v>482</v>
      </c>
      <c r="K610" s="187">
        <f>IF(AND(ISBLANK('C6'!V533),$L$610&lt;&gt;"Z"),"",'C6'!V533)</f>
        <v>0</v>
      </c>
      <c r="L610" s="187" t="str">
        <f>IF(ISBLANK('C6'!W533),"",'C6'!W533)</f>
        <v/>
      </c>
      <c r="M610" s="78" t="str">
        <f t="shared" ref="M610:M673" si="9">IF(AND(ISNUMBER(H610),ISNUMBER(K610)),IF(OR(ROUND(H610,0)&lt;&gt;ROUND(K610,0),I610&lt;&gt;L610),"Check","OK"),IF(OR(AND(H610&lt;&gt;K610,I610&lt;&gt;"Z",L610&lt;&gt;"Z"),I610&lt;&gt;L610),"Check","OK"))</f>
        <v>OK</v>
      </c>
      <c r="N610" s="79"/>
    </row>
    <row r="611" spans="1:14" hidden="1">
      <c r="A611" s="80" t="s">
        <v>2588</v>
      </c>
      <c r="B611" s="185" t="s">
        <v>1808</v>
      </c>
      <c r="C611" s="186" t="s">
        <v>461</v>
      </c>
      <c r="D611" s="188" t="s">
        <v>1809</v>
      </c>
      <c r="E611" s="186" t="s">
        <v>482</v>
      </c>
      <c r="F611" s="186" t="s">
        <v>461</v>
      </c>
      <c r="G611" s="188" t="s">
        <v>1115</v>
      </c>
      <c r="H611" s="187">
        <f>IF(OR(AND('C6'!V82="",'C6'!W82=""),AND('C6'!V308="",'C6'!W308=""),AND('C6'!W82="X",'C6'!W308="X"),OR('C6'!W82="M",'C6'!W308="M")),"",SUM('C6'!V82,'C6'!V308))</f>
        <v>12</v>
      </c>
      <c r="I611" s="187" t="str">
        <f>IF(AND(AND('C6'!W82="X",'C6'!W308="X"),SUM('C6'!V82,'C6'!V308)=0,ISNUMBER('C6'!V534)),"",IF(OR('C6'!W82="M",'C6'!W308="M"),"M",IF(AND('C6'!W82='C6'!W308,OR('C6'!W82="X",'C6'!W82="W",'C6'!W82="Z")),UPPER('C6'!W82),"")))</f>
        <v/>
      </c>
      <c r="J611" s="81" t="s">
        <v>482</v>
      </c>
      <c r="K611" s="187">
        <f>IF(AND(ISBLANK('C6'!V534),$L$611&lt;&gt;"Z"),"",'C6'!V534)</f>
        <v>12</v>
      </c>
      <c r="L611" s="187" t="str">
        <f>IF(ISBLANK('C6'!W534),"",'C6'!W534)</f>
        <v/>
      </c>
      <c r="M611" s="78" t="str">
        <f t="shared" si="9"/>
        <v>OK</v>
      </c>
      <c r="N611" s="79"/>
    </row>
    <row r="612" spans="1:14" hidden="1">
      <c r="A612" s="80" t="s">
        <v>2588</v>
      </c>
      <c r="B612" s="185" t="s">
        <v>1810</v>
      </c>
      <c r="C612" s="186" t="s">
        <v>461</v>
      </c>
      <c r="D612" s="188" t="s">
        <v>1811</v>
      </c>
      <c r="E612" s="186" t="s">
        <v>482</v>
      </c>
      <c r="F612" s="186" t="s">
        <v>461</v>
      </c>
      <c r="G612" s="188" t="s">
        <v>1116</v>
      </c>
      <c r="H612" s="187">
        <f>IF(OR(AND('C6'!V83="",'C6'!W83=""),AND('C6'!V309="",'C6'!W309=""),AND('C6'!W83="X",'C6'!W309="X"),OR('C6'!W83="M",'C6'!W309="M")),"",SUM('C6'!V83,'C6'!V309))</f>
        <v>13</v>
      </c>
      <c r="I612" s="187" t="str">
        <f>IF(AND(AND('C6'!W83="X",'C6'!W309="X"),SUM('C6'!V83,'C6'!V309)=0,ISNUMBER('C6'!V535)),"",IF(OR('C6'!W83="M",'C6'!W309="M"),"M",IF(AND('C6'!W83='C6'!W309,OR('C6'!W83="X",'C6'!W83="W",'C6'!W83="Z")),UPPER('C6'!W83),"")))</f>
        <v/>
      </c>
      <c r="J612" s="81" t="s">
        <v>482</v>
      </c>
      <c r="K612" s="187">
        <f>IF(AND(ISBLANK('C6'!V535),$L$612&lt;&gt;"Z"),"",'C6'!V535)</f>
        <v>13</v>
      </c>
      <c r="L612" s="187" t="str">
        <f>IF(ISBLANK('C6'!W535),"",'C6'!W535)</f>
        <v/>
      </c>
      <c r="M612" s="78" t="str">
        <f t="shared" si="9"/>
        <v>OK</v>
      </c>
      <c r="N612" s="79"/>
    </row>
    <row r="613" spans="1:14" hidden="1">
      <c r="A613" s="80" t="s">
        <v>2588</v>
      </c>
      <c r="B613" s="185" t="s">
        <v>1812</v>
      </c>
      <c r="C613" s="186" t="s">
        <v>461</v>
      </c>
      <c r="D613" s="188" t="s">
        <v>1813</v>
      </c>
      <c r="E613" s="186" t="s">
        <v>482</v>
      </c>
      <c r="F613" s="186" t="s">
        <v>461</v>
      </c>
      <c r="G613" s="188" t="s">
        <v>1117</v>
      </c>
      <c r="H613" s="187">
        <f>IF(OR(AND('C6'!V84="",'C6'!W84=""),AND('C6'!V310="",'C6'!W310=""),AND('C6'!W84="X",'C6'!W310="X"),OR('C6'!W84="M",'C6'!W310="M")),"",SUM('C6'!V84,'C6'!V310))</f>
        <v>0</v>
      </c>
      <c r="I613" s="187" t="str">
        <f>IF(AND(AND('C6'!W84="X",'C6'!W310="X"),SUM('C6'!V84,'C6'!V310)=0,ISNUMBER('C6'!V536)),"",IF(OR('C6'!W84="M",'C6'!W310="M"),"M",IF(AND('C6'!W84='C6'!W310,OR('C6'!W84="X",'C6'!W84="W",'C6'!W84="Z")),UPPER('C6'!W84),"")))</f>
        <v/>
      </c>
      <c r="J613" s="81" t="s">
        <v>482</v>
      </c>
      <c r="K613" s="187">
        <f>IF(AND(ISBLANK('C6'!V536),$L$613&lt;&gt;"Z"),"",'C6'!V536)</f>
        <v>0</v>
      </c>
      <c r="L613" s="187" t="str">
        <f>IF(ISBLANK('C6'!W536),"",'C6'!W536)</f>
        <v/>
      </c>
      <c r="M613" s="78" t="str">
        <f t="shared" si="9"/>
        <v>OK</v>
      </c>
      <c r="N613" s="79"/>
    </row>
    <row r="614" spans="1:14" hidden="1">
      <c r="A614" s="80" t="s">
        <v>2588</v>
      </c>
      <c r="B614" s="185" t="s">
        <v>1814</v>
      </c>
      <c r="C614" s="186" t="s">
        <v>461</v>
      </c>
      <c r="D614" s="188" t="s">
        <v>1815</v>
      </c>
      <c r="E614" s="186" t="s">
        <v>482</v>
      </c>
      <c r="F614" s="186" t="s">
        <v>461</v>
      </c>
      <c r="G614" s="188" t="s">
        <v>1118</v>
      </c>
      <c r="H614" s="187">
        <f>IF(OR(AND('C6'!V85="",'C6'!W85=""),AND('C6'!V311="",'C6'!W311=""),AND('C6'!W85="X",'C6'!W311="X"),OR('C6'!W85="M",'C6'!W311="M")),"",SUM('C6'!V85,'C6'!V311))</f>
        <v>0</v>
      </c>
      <c r="I614" s="187" t="str">
        <f>IF(AND(AND('C6'!W85="X",'C6'!W311="X"),SUM('C6'!V85,'C6'!V311)=0,ISNUMBER('C6'!V537)),"",IF(OR('C6'!W85="M",'C6'!W311="M"),"M",IF(AND('C6'!W85='C6'!W311,OR('C6'!W85="X",'C6'!W85="W",'C6'!W85="Z")),UPPER('C6'!W85),"")))</f>
        <v/>
      </c>
      <c r="J614" s="81" t="s">
        <v>482</v>
      </c>
      <c r="K614" s="187">
        <f>IF(AND(ISBLANK('C6'!V537),$L$614&lt;&gt;"Z"),"",'C6'!V537)</f>
        <v>0</v>
      </c>
      <c r="L614" s="187" t="str">
        <f>IF(ISBLANK('C6'!W537),"",'C6'!W537)</f>
        <v/>
      </c>
      <c r="M614" s="78" t="str">
        <f t="shared" si="9"/>
        <v>OK</v>
      </c>
      <c r="N614" s="79"/>
    </row>
    <row r="615" spans="1:14" hidden="1">
      <c r="A615" s="80" t="s">
        <v>2588</v>
      </c>
      <c r="B615" s="185" t="s">
        <v>1816</v>
      </c>
      <c r="C615" s="186" t="s">
        <v>461</v>
      </c>
      <c r="D615" s="188" t="s">
        <v>1817</v>
      </c>
      <c r="E615" s="186" t="s">
        <v>482</v>
      </c>
      <c r="F615" s="186" t="s">
        <v>461</v>
      </c>
      <c r="G615" s="188" t="s">
        <v>1119</v>
      </c>
      <c r="H615" s="187">
        <f>IF(OR(AND('C6'!V86="",'C6'!W86=""),AND('C6'!V312="",'C6'!W312=""),AND('C6'!W86="X",'C6'!W312="X"),OR('C6'!W86="M",'C6'!W312="M")),"",SUM('C6'!V86,'C6'!V312))</f>
        <v>14</v>
      </c>
      <c r="I615" s="187" t="str">
        <f>IF(AND(AND('C6'!W86="X",'C6'!W312="X"),SUM('C6'!V86,'C6'!V312)=0,ISNUMBER('C6'!V538)),"",IF(OR('C6'!W86="M",'C6'!W312="M"),"M",IF(AND('C6'!W86='C6'!W312,OR('C6'!W86="X",'C6'!W86="W",'C6'!W86="Z")),UPPER('C6'!W86),"")))</f>
        <v/>
      </c>
      <c r="J615" s="81" t="s">
        <v>482</v>
      </c>
      <c r="K615" s="187">
        <f>IF(AND(ISBLANK('C6'!V538),$L$615&lt;&gt;"Z"),"",'C6'!V538)</f>
        <v>14</v>
      </c>
      <c r="L615" s="187" t="str">
        <f>IF(ISBLANK('C6'!W538),"",'C6'!W538)</f>
        <v/>
      </c>
      <c r="M615" s="78" t="str">
        <f t="shared" si="9"/>
        <v>OK</v>
      </c>
      <c r="N615" s="79"/>
    </row>
    <row r="616" spans="1:14" hidden="1">
      <c r="A616" s="80" t="s">
        <v>2588</v>
      </c>
      <c r="B616" s="185" t="s">
        <v>1818</v>
      </c>
      <c r="C616" s="186" t="s">
        <v>461</v>
      </c>
      <c r="D616" s="188" t="s">
        <v>1819</v>
      </c>
      <c r="E616" s="186" t="s">
        <v>482</v>
      </c>
      <c r="F616" s="186" t="s">
        <v>461</v>
      </c>
      <c r="G616" s="188" t="s">
        <v>1120</v>
      </c>
      <c r="H616" s="187">
        <f>IF(OR(AND('C6'!V87="",'C6'!W87=""),AND('C6'!V313="",'C6'!W313=""),AND('C6'!W87="X",'C6'!W313="X"),OR('C6'!W87="M",'C6'!W313="M")),"",SUM('C6'!V87,'C6'!V313))</f>
        <v>196</v>
      </c>
      <c r="I616" s="187" t="str">
        <f>IF(AND(AND('C6'!W87="X",'C6'!W313="X"),SUM('C6'!V87,'C6'!V313)=0,ISNUMBER('C6'!V539)),"",IF(OR('C6'!W87="M",'C6'!W313="M"),"M",IF(AND('C6'!W87='C6'!W313,OR('C6'!W87="X",'C6'!W87="W",'C6'!W87="Z")),UPPER('C6'!W87),"")))</f>
        <v/>
      </c>
      <c r="J616" s="81" t="s">
        <v>482</v>
      </c>
      <c r="K616" s="187">
        <f>IF(AND(ISBLANK('C6'!V539),$L$616&lt;&gt;"Z"),"",'C6'!V539)</f>
        <v>196</v>
      </c>
      <c r="L616" s="187" t="str">
        <f>IF(ISBLANK('C6'!W539),"",'C6'!W539)</f>
        <v/>
      </c>
      <c r="M616" s="78" t="str">
        <f t="shared" si="9"/>
        <v>OK</v>
      </c>
      <c r="N616" s="79"/>
    </row>
    <row r="617" spans="1:14" hidden="1">
      <c r="A617" s="80" t="s">
        <v>2588</v>
      </c>
      <c r="B617" s="185" t="s">
        <v>1820</v>
      </c>
      <c r="C617" s="186" t="s">
        <v>461</v>
      </c>
      <c r="D617" s="188" t="s">
        <v>1821</v>
      </c>
      <c r="E617" s="186" t="s">
        <v>482</v>
      </c>
      <c r="F617" s="186" t="s">
        <v>461</v>
      </c>
      <c r="G617" s="188" t="s">
        <v>1121</v>
      </c>
      <c r="H617" s="187">
        <f>IF(OR(AND('C6'!V88="",'C6'!W88=""),AND('C6'!V314="",'C6'!W314=""),AND('C6'!W88="X",'C6'!W314="X"),OR('C6'!W88="M",'C6'!W314="M")),"",SUM('C6'!V88,'C6'!V314))</f>
        <v>0</v>
      </c>
      <c r="I617" s="187" t="str">
        <f>IF(AND(AND('C6'!W88="X",'C6'!W314="X"),SUM('C6'!V88,'C6'!V314)=0,ISNUMBER('C6'!V540)),"",IF(OR('C6'!W88="M",'C6'!W314="M"),"M",IF(AND('C6'!W88='C6'!W314,OR('C6'!W88="X",'C6'!W88="W",'C6'!W88="Z")),UPPER('C6'!W88),"")))</f>
        <v>Z</v>
      </c>
      <c r="J617" s="81" t="s">
        <v>482</v>
      </c>
      <c r="K617" s="187">
        <f>IF(AND(ISBLANK('C6'!V540),$L$617&lt;&gt;"Z"),"",'C6'!V540)</f>
        <v>0</v>
      </c>
      <c r="L617" s="187" t="str">
        <f>IF(ISBLANK('C6'!W540),"",'C6'!W540)</f>
        <v>Z</v>
      </c>
      <c r="M617" s="78" t="str">
        <f t="shared" si="9"/>
        <v>OK</v>
      </c>
      <c r="N617" s="79"/>
    </row>
    <row r="618" spans="1:14" hidden="1">
      <c r="A618" s="80" t="s">
        <v>2588</v>
      </c>
      <c r="B618" s="185" t="s">
        <v>1822</v>
      </c>
      <c r="C618" s="186" t="s">
        <v>461</v>
      </c>
      <c r="D618" s="188" t="s">
        <v>1823</v>
      </c>
      <c r="E618" s="186" t="s">
        <v>482</v>
      </c>
      <c r="F618" s="186" t="s">
        <v>461</v>
      </c>
      <c r="G618" s="188" t="s">
        <v>1122</v>
      </c>
      <c r="H618" s="187">
        <f>IF(OR(AND('C6'!V89="",'C6'!W89=""),AND('C6'!V315="",'C6'!W315=""),AND('C6'!W89="X",'C6'!W315="X"),OR('C6'!W89="M",'C6'!W315="M")),"",SUM('C6'!V89,'C6'!V315))</f>
        <v>13</v>
      </c>
      <c r="I618" s="187" t="str">
        <f>IF(AND(AND('C6'!W89="X",'C6'!W315="X"),SUM('C6'!V89,'C6'!V315)=0,ISNUMBER('C6'!V541)),"",IF(OR('C6'!W89="M",'C6'!W315="M"),"M",IF(AND('C6'!W89='C6'!W315,OR('C6'!W89="X",'C6'!W89="W",'C6'!W89="Z")),UPPER('C6'!W89),"")))</f>
        <v/>
      </c>
      <c r="J618" s="81" t="s">
        <v>482</v>
      </c>
      <c r="K618" s="187">
        <f>IF(AND(ISBLANK('C6'!V541),$L$618&lt;&gt;"Z"),"",'C6'!V541)</f>
        <v>13</v>
      </c>
      <c r="L618" s="187" t="str">
        <f>IF(ISBLANK('C6'!W541),"",'C6'!W541)</f>
        <v/>
      </c>
      <c r="M618" s="78" t="str">
        <f t="shared" si="9"/>
        <v>OK</v>
      </c>
      <c r="N618" s="79"/>
    </row>
    <row r="619" spans="1:14" hidden="1">
      <c r="A619" s="80" t="s">
        <v>2588</v>
      </c>
      <c r="B619" s="185" t="s">
        <v>1824</v>
      </c>
      <c r="C619" s="186" t="s">
        <v>461</v>
      </c>
      <c r="D619" s="188" t="s">
        <v>1825</v>
      </c>
      <c r="E619" s="186" t="s">
        <v>482</v>
      </c>
      <c r="F619" s="186" t="s">
        <v>461</v>
      </c>
      <c r="G619" s="188" t="s">
        <v>1123</v>
      </c>
      <c r="H619" s="187">
        <f>IF(OR(AND('C6'!V90="",'C6'!W90=""),AND('C6'!V316="",'C6'!W316=""),AND('C6'!W90="X",'C6'!W316="X"),OR('C6'!W90="M",'C6'!W316="M")),"",SUM('C6'!V90,'C6'!V316))</f>
        <v>0</v>
      </c>
      <c r="I619" s="187" t="str">
        <f>IF(AND(AND('C6'!W90="X",'C6'!W316="X"),SUM('C6'!V90,'C6'!V316)=0,ISNUMBER('C6'!V542)),"",IF(OR('C6'!W90="M",'C6'!W316="M"),"M",IF(AND('C6'!W90='C6'!W316,OR('C6'!W90="X",'C6'!W90="W",'C6'!W90="Z")),UPPER('C6'!W90),"")))</f>
        <v/>
      </c>
      <c r="J619" s="81" t="s">
        <v>482</v>
      </c>
      <c r="K619" s="187">
        <f>IF(AND(ISBLANK('C6'!V542),$L$619&lt;&gt;"Z"),"",'C6'!V542)</f>
        <v>0</v>
      </c>
      <c r="L619" s="187" t="str">
        <f>IF(ISBLANK('C6'!W542),"",'C6'!W542)</f>
        <v/>
      </c>
      <c r="M619" s="78" t="str">
        <f t="shared" si="9"/>
        <v>OK</v>
      </c>
      <c r="N619" s="79"/>
    </row>
    <row r="620" spans="1:14" hidden="1">
      <c r="A620" s="80" t="s">
        <v>2588</v>
      </c>
      <c r="B620" s="185" t="s">
        <v>1826</v>
      </c>
      <c r="C620" s="186" t="s">
        <v>461</v>
      </c>
      <c r="D620" s="188" t="s">
        <v>1827</v>
      </c>
      <c r="E620" s="186" t="s">
        <v>482</v>
      </c>
      <c r="F620" s="186" t="s">
        <v>461</v>
      </c>
      <c r="G620" s="188" t="s">
        <v>1124</v>
      </c>
      <c r="H620" s="187">
        <f>IF(OR(AND('C6'!V91="",'C6'!W91=""),AND('C6'!V317="",'C6'!W317=""),AND('C6'!W91="X",'C6'!W317="X"),OR('C6'!W91="M",'C6'!W317="M")),"",SUM('C6'!V91,'C6'!V317))</f>
        <v>0</v>
      </c>
      <c r="I620" s="187" t="str">
        <f>IF(AND(AND('C6'!W91="X",'C6'!W317="X"),SUM('C6'!V91,'C6'!V317)=0,ISNUMBER('C6'!V543)),"",IF(OR('C6'!W91="M",'C6'!W317="M"),"M",IF(AND('C6'!W91='C6'!W317,OR('C6'!W91="X",'C6'!W91="W",'C6'!W91="Z")),UPPER('C6'!W91),"")))</f>
        <v/>
      </c>
      <c r="J620" s="81" t="s">
        <v>482</v>
      </c>
      <c r="K620" s="187">
        <f>IF(AND(ISBLANK('C6'!V543),$L$620&lt;&gt;"Z"),"",'C6'!V543)</f>
        <v>0</v>
      </c>
      <c r="L620" s="187" t="str">
        <f>IF(ISBLANK('C6'!W543),"",'C6'!W543)</f>
        <v/>
      </c>
      <c r="M620" s="78" t="str">
        <f t="shared" si="9"/>
        <v>OK</v>
      </c>
      <c r="N620" s="79"/>
    </row>
    <row r="621" spans="1:14" hidden="1">
      <c r="A621" s="80" t="s">
        <v>2588</v>
      </c>
      <c r="B621" s="185" t="s">
        <v>1828</v>
      </c>
      <c r="C621" s="186" t="s">
        <v>461</v>
      </c>
      <c r="D621" s="188" t="s">
        <v>1829</v>
      </c>
      <c r="E621" s="186" t="s">
        <v>482</v>
      </c>
      <c r="F621" s="186" t="s">
        <v>461</v>
      </c>
      <c r="G621" s="188" t="s">
        <v>1125</v>
      </c>
      <c r="H621" s="187">
        <f>IF(OR(AND('C6'!V92="",'C6'!W92=""),AND('C6'!V318="",'C6'!W318=""),AND('C6'!W92="X",'C6'!W318="X"),OR('C6'!W92="M",'C6'!W318="M")),"",SUM('C6'!V92,'C6'!V318))</f>
        <v>19</v>
      </c>
      <c r="I621" s="187" t="str">
        <f>IF(AND(AND('C6'!W92="X",'C6'!W318="X"),SUM('C6'!V92,'C6'!V318)=0,ISNUMBER('C6'!V544)),"",IF(OR('C6'!W92="M",'C6'!W318="M"),"M",IF(AND('C6'!W92='C6'!W318,OR('C6'!W92="X",'C6'!W92="W",'C6'!W92="Z")),UPPER('C6'!W92),"")))</f>
        <v/>
      </c>
      <c r="J621" s="81" t="s">
        <v>482</v>
      </c>
      <c r="K621" s="187">
        <f>IF(AND(ISBLANK('C6'!V544),$L$621&lt;&gt;"Z"),"",'C6'!V544)</f>
        <v>19</v>
      </c>
      <c r="L621" s="187" t="str">
        <f>IF(ISBLANK('C6'!W544),"",'C6'!W544)</f>
        <v/>
      </c>
      <c r="M621" s="78" t="str">
        <f t="shared" si="9"/>
        <v>OK</v>
      </c>
      <c r="N621" s="79"/>
    </row>
    <row r="622" spans="1:14" hidden="1">
      <c r="A622" s="80" t="s">
        <v>2588</v>
      </c>
      <c r="B622" s="185" t="s">
        <v>1830</v>
      </c>
      <c r="C622" s="186" t="s">
        <v>461</v>
      </c>
      <c r="D622" s="188" t="s">
        <v>1831</v>
      </c>
      <c r="E622" s="186" t="s">
        <v>482</v>
      </c>
      <c r="F622" s="186" t="s">
        <v>461</v>
      </c>
      <c r="G622" s="188" t="s">
        <v>1126</v>
      </c>
      <c r="H622" s="187">
        <f>IF(OR(AND('C6'!V93="",'C6'!W93=""),AND('C6'!V319="",'C6'!W319=""),AND('C6'!W93="X",'C6'!W319="X"),OR('C6'!W93="M",'C6'!W319="M")),"",SUM('C6'!V93,'C6'!V319))</f>
        <v>28</v>
      </c>
      <c r="I622" s="187" t="str">
        <f>IF(AND(AND('C6'!W93="X",'C6'!W319="X"),SUM('C6'!V93,'C6'!V319)=0,ISNUMBER('C6'!V545)),"",IF(OR('C6'!W93="M",'C6'!W319="M"),"M",IF(AND('C6'!W93='C6'!W319,OR('C6'!W93="X",'C6'!W93="W",'C6'!W93="Z")),UPPER('C6'!W93),"")))</f>
        <v/>
      </c>
      <c r="J622" s="81" t="s">
        <v>482</v>
      </c>
      <c r="K622" s="187">
        <f>IF(AND(ISBLANK('C6'!V545),$L$622&lt;&gt;"Z"),"",'C6'!V545)</f>
        <v>28</v>
      </c>
      <c r="L622" s="187" t="str">
        <f>IF(ISBLANK('C6'!W545),"",'C6'!W545)</f>
        <v/>
      </c>
      <c r="M622" s="78" t="str">
        <f t="shared" si="9"/>
        <v>OK</v>
      </c>
      <c r="N622" s="79"/>
    </row>
    <row r="623" spans="1:14" hidden="1">
      <c r="A623" s="80" t="s">
        <v>2588</v>
      </c>
      <c r="B623" s="185" t="s">
        <v>1832</v>
      </c>
      <c r="C623" s="186" t="s">
        <v>461</v>
      </c>
      <c r="D623" s="188" t="s">
        <v>1833</v>
      </c>
      <c r="E623" s="186" t="s">
        <v>482</v>
      </c>
      <c r="F623" s="186" t="s">
        <v>461</v>
      </c>
      <c r="G623" s="188" t="s">
        <v>1127</v>
      </c>
      <c r="H623" s="187">
        <f>IF(OR(AND('C6'!V94="",'C6'!W94=""),AND('C6'!V320="",'C6'!W320=""),AND('C6'!W94="X",'C6'!W320="X"),OR('C6'!W94="M",'C6'!W320="M")),"",SUM('C6'!V94,'C6'!V320))</f>
        <v>145</v>
      </c>
      <c r="I623" s="187" t="str">
        <f>IF(AND(AND('C6'!W94="X",'C6'!W320="X"),SUM('C6'!V94,'C6'!V320)=0,ISNUMBER('C6'!V546)),"",IF(OR('C6'!W94="M",'C6'!W320="M"),"M",IF(AND('C6'!W94='C6'!W320,OR('C6'!W94="X",'C6'!W94="W",'C6'!W94="Z")),UPPER('C6'!W94),"")))</f>
        <v/>
      </c>
      <c r="J623" s="81" t="s">
        <v>482</v>
      </c>
      <c r="K623" s="187">
        <f>IF(AND(ISBLANK('C6'!V546),$L$623&lt;&gt;"Z"),"",'C6'!V546)</f>
        <v>145</v>
      </c>
      <c r="L623" s="187" t="str">
        <f>IF(ISBLANK('C6'!W546),"",'C6'!W546)</f>
        <v/>
      </c>
      <c r="M623" s="78" t="str">
        <f t="shared" si="9"/>
        <v>OK</v>
      </c>
      <c r="N623" s="79"/>
    </row>
    <row r="624" spans="1:14" hidden="1">
      <c r="A624" s="80" t="s">
        <v>2588</v>
      </c>
      <c r="B624" s="185" t="s">
        <v>1834</v>
      </c>
      <c r="C624" s="186" t="s">
        <v>461</v>
      </c>
      <c r="D624" s="188" t="s">
        <v>1835</v>
      </c>
      <c r="E624" s="186" t="s">
        <v>482</v>
      </c>
      <c r="F624" s="186" t="s">
        <v>461</v>
      </c>
      <c r="G624" s="188" t="s">
        <v>1128</v>
      </c>
      <c r="H624" s="187">
        <f>IF(OR(AND('C6'!V95="",'C6'!W95=""),AND('C6'!V321="",'C6'!W321=""),AND('C6'!W95="X",'C6'!W321="X"),OR('C6'!W95="M",'C6'!W321="M")),"",SUM('C6'!V95,'C6'!V321))</f>
        <v>0</v>
      </c>
      <c r="I624" s="187" t="str">
        <f>IF(AND(AND('C6'!W95="X",'C6'!W321="X"),SUM('C6'!V95,'C6'!V321)=0,ISNUMBER('C6'!V547)),"",IF(OR('C6'!W95="M",'C6'!W321="M"),"M",IF(AND('C6'!W95='C6'!W321,OR('C6'!W95="X",'C6'!W95="W",'C6'!W95="Z")),UPPER('C6'!W95),"")))</f>
        <v/>
      </c>
      <c r="J624" s="81" t="s">
        <v>482</v>
      </c>
      <c r="K624" s="187">
        <f>IF(AND(ISBLANK('C6'!V547),$L$624&lt;&gt;"Z"),"",'C6'!V547)</f>
        <v>0</v>
      </c>
      <c r="L624" s="187" t="str">
        <f>IF(ISBLANK('C6'!W547),"",'C6'!W547)</f>
        <v/>
      </c>
      <c r="M624" s="78" t="str">
        <f t="shared" si="9"/>
        <v>OK</v>
      </c>
      <c r="N624" s="79"/>
    </row>
    <row r="625" spans="1:14" hidden="1">
      <c r="A625" s="80" t="s">
        <v>2588</v>
      </c>
      <c r="B625" s="185" t="s">
        <v>1836</v>
      </c>
      <c r="C625" s="186" t="s">
        <v>461</v>
      </c>
      <c r="D625" s="188" t="s">
        <v>1837</v>
      </c>
      <c r="E625" s="186" t="s">
        <v>482</v>
      </c>
      <c r="F625" s="186" t="s">
        <v>461</v>
      </c>
      <c r="G625" s="188" t="s">
        <v>1129</v>
      </c>
      <c r="H625" s="187">
        <f>IF(OR(AND('C6'!V96="",'C6'!W96=""),AND('C6'!V322="",'C6'!W322=""),AND('C6'!W96="X",'C6'!W322="X"),OR('C6'!W96="M",'C6'!W322="M")),"",SUM('C6'!V96,'C6'!V322))</f>
        <v>45</v>
      </c>
      <c r="I625" s="187" t="str">
        <f>IF(AND(AND('C6'!W96="X",'C6'!W322="X"),SUM('C6'!V96,'C6'!V322)=0,ISNUMBER('C6'!V548)),"",IF(OR('C6'!W96="M",'C6'!W322="M"),"M",IF(AND('C6'!W96='C6'!W322,OR('C6'!W96="X",'C6'!W96="W",'C6'!W96="Z")),UPPER('C6'!W96),"")))</f>
        <v/>
      </c>
      <c r="J625" s="81" t="s">
        <v>482</v>
      </c>
      <c r="K625" s="187">
        <f>IF(AND(ISBLANK('C6'!V548),$L$625&lt;&gt;"Z"),"",'C6'!V548)</f>
        <v>45</v>
      </c>
      <c r="L625" s="187" t="str">
        <f>IF(ISBLANK('C6'!W548),"",'C6'!W548)</f>
        <v/>
      </c>
      <c r="M625" s="78" t="str">
        <f t="shared" si="9"/>
        <v>OK</v>
      </c>
      <c r="N625" s="79"/>
    </row>
    <row r="626" spans="1:14" hidden="1">
      <c r="A626" s="80" t="s">
        <v>2588</v>
      </c>
      <c r="B626" s="185" t="s">
        <v>1838</v>
      </c>
      <c r="C626" s="186" t="s">
        <v>461</v>
      </c>
      <c r="D626" s="188" t="s">
        <v>1839</v>
      </c>
      <c r="E626" s="186" t="s">
        <v>482</v>
      </c>
      <c r="F626" s="186" t="s">
        <v>461</v>
      </c>
      <c r="G626" s="188" t="s">
        <v>1130</v>
      </c>
      <c r="H626" s="187">
        <f>IF(OR(AND('C6'!V97="",'C6'!W97=""),AND('C6'!V323="",'C6'!W323=""),AND('C6'!W97="X",'C6'!W323="X"),OR('C6'!W97="M",'C6'!W323="M")),"",SUM('C6'!V97,'C6'!V323))</f>
        <v>0</v>
      </c>
      <c r="I626" s="187" t="str">
        <f>IF(AND(AND('C6'!W97="X",'C6'!W323="X"),SUM('C6'!V97,'C6'!V323)=0,ISNUMBER('C6'!V549)),"",IF(OR('C6'!W97="M",'C6'!W323="M"),"M",IF(AND('C6'!W97='C6'!W323,OR('C6'!W97="X",'C6'!W97="W",'C6'!W97="Z")),UPPER('C6'!W97),"")))</f>
        <v/>
      </c>
      <c r="J626" s="81" t="s">
        <v>482</v>
      </c>
      <c r="K626" s="187">
        <f>IF(AND(ISBLANK('C6'!V549),$L$626&lt;&gt;"Z"),"",'C6'!V549)</f>
        <v>0</v>
      </c>
      <c r="L626" s="187" t="str">
        <f>IF(ISBLANK('C6'!W549),"",'C6'!W549)</f>
        <v/>
      </c>
      <c r="M626" s="78" t="str">
        <f t="shared" si="9"/>
        <v>OK</v>
      </c>
      <c r="N626" s="79"/>
    </row>
    <row r="627" spans="1:14" hidden="1">
      <c r="A627" s="80" t="s">
        <v>2588</v>
      </c>
      <c r="B627" s="185" t="s">
        <v>1840</v>
      </c>
      <c r="C627" s="186" t="s">
        <v>461</v>
      </c>
      <c r="D627" s="188" t="s">
        <v>1841</v>
      </c>
      <c r="E627" s="186" t="s">
        <v>482</v>
      </c>
      <c r="F627" s="186" t="s">
        <v>461</v>
      </c>
      <c r="G627" s="188" t="s">
        <v>1131</v>
      </c>
      <c r="H627" s="187">
        <f>IF(OR(AND('C6'!V98="",'C6'!W98=""),AND('C6'!V324="",'C6'!W324=""),AND('C6'!W98="X",'C6'!W324="X"),OR('C6'!W98="M",'C6'!W324="M")),"",SUM('C6'!V98,'C6'!V324))</f>
        <v>1</v>
      </c>
      <c r="I627" s="187" t="str">
        <f>IF(AND(AND('C6'!W98="X",'C6'!W324="X"),SUM('C6'!V98,'C6'!V324)=0,ISNUMBER('C6'!V550)),"",IF(OR('C6'!W98="M",'C6'!W324="M"),"M",IF(AND('C6'!W98='C6'!W324,OR('C6'!W98="X",'C6'!W98="W",'C6'!W98="Z")),UPPER('C6'!W98),"")))</f>
        <v/>
      </c>
      <c r="J627" s="81" t="s">
        <v>482</v>
      </c>
      <c r="K627" s="187">
        <f>IF(AND(ISBLANK('C6'!V550),$L$627&lt;&gt;"Z"),"",'C6'!V550)</f>
        <v>1</v>
      </c>
      <c r="L627" s="187" t="str">
        <f>IF(ISBLANK('C6'!W550),"",'C6'!W550)</f>
        <v/>
      </c>
      <c r="M627" s="78" t="str">
        <f t="shared" si="9"/>
        <v>OK</v>
      </c>
      <c r="N627" s="79"/>
    </row>
    <row r="628" spans="1:14" hidden="1">
      <c r="A628" s="80" t="s">
        <v>2588</v>
      </c>
      <c r="B628" s="185" t="s">
        <v>1842</v>
      </c>
      <c r="C628" s="186" t="s">
        <v>461</v>
      </c>
      <c r="D628" s="188" t="s">
        <v>1843</v>
      </c>
      <c r="E628" s="186" t="s">
        <v>482</v>
      </c>
      <c r="F628" s="186" t="s">
        <v>461</v>
      </c>
      <c r="G628" s="188" t="s">
        <v>1132</v>
      </c>
      <c r="H628" s="187">
        <f>IF(OR(AND('C6'!V99="",'C6'!W99=""),AND('C6'!V325="",'C6'!W325=""),AND('C6'!W99="X",'C6'!W325="X"),OR('C6'!W99="M",'C6'!W325="M")),"",SUM('C6'!V99,'C6'!V325))</f>
        <v>92</v>
      </c>
      <c r="I628" s="187" t="str">
        <f>IF(AND(AND('C6'!W99="X",'C6'!W325="X"),SUM('C6'!V99,'C6'!V325)=0,ISNUMBER('C6'!V551)),"",IF(OR('C6'!W99="M",'C6'!W325="M"),"M",IF(AND('C6'!W99='C6'!W325,OR('C6'!W99="X",'C6'!W99="W",'C6'!W99="Z")),UPPER('C6'!W99),"")))</f>
        <v/>
      </c>
      <c r="J628" s="81" t="s">
        <v>482</v>
      </c>
      <c r="K628" s="187">
        <f>IF(AND(ISBLANK('C6'!V551),$L$628&lt;&gt;"Z"),"",'C6'!V551)</f>
        <v>92</v>
      </c>
      <c r="L628" s="187" t="str">
        <f>IF(ISBLANK('C6'!W551),"",'C6'!W551)</f>
        <v/>
      </c>
      <c r="M628" s="78" t="str">
        <f t="shared" si="9"/>
        <v>OK</v>
      </c>
      <c r="N628" s="79"/>
    </row>
    <row r="629" spans="1:14" hidden="1">
      <c r="A629" s="80" t="s">
        <v>2588</v>
      </c>
      <c r="B629" s="185" t="s">
        <v>1844</v>
      </c>
      <c r="C629" s="186" t="s">
        <v>461</v>
      </c>
      <c r="D629" s="188" t="s">
        <v>1845</v>
      </c>
      <c r="E629" s="186" t="s">
        <v>482</v>
      </c>
      <c r="F629" s="186" t="s">
        <v>461</v>
      </c>
      <c r="G629" s="188" t="s">
        <v>1133</v>
      </c>
      <c r="H629" s="187">
        <f>IF(OR(AND('C6'!V100="",'C6'!W100=""),AND('C6'!V326="",'C6'!W326=""),AND('C6'!W100="X",'C6'!W326="X"),OR('C6'!W100="M",'C6'!W326="M")),"",SUM('C6'!V100,'C6'!V326))</f>
        <v>0</v>
      </c>
      <c r="I629" s="187" t="str">
        <f>IF(AND(AND('C6'!W100="X",'C6'!W326="X"),SUM('C6'!V100,'C6'!V326)=0,ISNUMBER('C6'!V552)),"",IF(OR('C6'!W100="M",'C6'!W326="M"),"M",IF(AND('C6'!W100='C6'!W326,OR('C6'!W100="X",'C6'!W100="W",'C6'!W100="Z")),UPPER('C6'!W100),"")))</f>
        <v/>
      </c>
      <c r="J629" s="81" t="s">
        <v>482</v>
      </c>
      <c r="K629" s="187">
        <f>IF(AND(ISBLANK('C6'!V552),$L$629&lt;&gt;"Z"),"",'C6'!V552)</f>
        <v>0</v>
      </c>
      <c r="L629" s="187" t="str">
        <f>IF(ISBLANK('C6'!W552),"",'C6'!W552)</f>
        <v/>
      </c>
      <c r="M629" s="78" t="str">
        <f t="shared" si="9"/>
        <v>OK</v>
      </c>
      <c r="N629" s="79"/>
    </row>
    <row r="630" spans="1:14" hidden="1">
      <c r="A630" s="80" t="s">
        <v>2588</v>
      </c>
      <c r="B630" s="185" t="s">
        <v>1846</v>
      </c>
      <c r="C630" s="186" t="s">
        <v>461</v>
      </c>
      <c r="D630" s="188" t="s">
        <v>1847</v>
      </c>
      <c r="E630" s="186" t="s">
        <v>482</v>
      </c>
      <c r="F630" s="186" t="s">
        <v>461</v>
      </c>
      <c r="G630" s="188" t="s">
        <v>1134</v>
      </c>
      <c r="H630" s="187">
        <f>IF(OR(AND('C6'!V101="",'C6'!W101=""),AND('C6'!V327="",'C6'!W327=""),AND('C6'!W101="X",'C6'!W327="X"),OR('C6'!W101="M",'C6'!W327="M")),"",SUM('C6'!V101,'C6'!V327))</f>
        <v>54</v>
      </c>
      <c r="I630" s="187" t="str">
        <f>IF(AND(AND('C6'!W101="X",'C6'!W327="X"),SUM('C6'!V101,'C6'!V327)=0,ISNUMBER('C6'!V553)),"",IF(OR('C6'!W101="M",'C6'!W327="M"),"M",IF(AND('C6'!W101='C6'!W327,OR('C6'!W101="X",'C6'!W101="W",'C6'!W101="Z")),UPPER('C6'!W101),"")))</f>
        <v/>
      </c>
      <c r="J630" s="81" t="s">
        <v>482</v>
      </c>
      <c r="K630" s="187">
        <f>IF(AND(ISBLANK('C6'!V553),$L$630&lt;&gt;"Z"),"",'C6'!V553)</f>
        <v>54</v>
      </c>
      <c r="L630" s="187" t="str">
        <f>IF(ISBLANK('C6'!W553),"",'C6'!W553)</f>
        <v/>
      </c>
      <c r="M630" s="78" t="str">
        <f t="shared" si="9"/>
        <v>OK</v>
      </c>
      <c r="N630" s="79"/>
    </row>
    <row r="631" spans="1:14" hidden="1">
      <c r="A631" s="80" t="s">
        <v>2588</v>
      </c>
      <c r="B631" s="185" t="s">
        <v>1848</v>
      </c>
      <c r="C631" s="186" t="s">
        <v>461</v>
      </c>
      <c r="D631" s="188" t="s">
        <v>1849</v>
      </c>
      <c r="E631" s="186" t="s">
        <v>482</v>
      </c>
      <c r="F631" s="186" t="s">
        <v>461</v>
      </c>
      <c r="G631" s="188" t="s">
        <v>1135</v>
      </c>
      <c r="H631" s="187">
        <f>IF(OR(AND('C6'!V102="",'C6'!W102=""),AND('C6'!V328="",'C6'!W328=""),AND('C6'!W102="X",'C6'!W328="X"),OR('C6'!W102="M",'C6'!W328="M")),"",SUM('C6'!V102,'C6'!V328))</f>
        <v>0</v>
      </c>
      <c r="I631" s="187" t="str">
        <f>IF(AND(AND('C6'!W102="X",'C6'!W328="X"),SUM('C6'!V102,'C6'!V328)=0,ISNUMBER('C6'!V554)),"",IF(OR('C6'!W102="M",'C6'!W328="M"),"M",IF(AND('C6'!W102='C6'!W328,OR('C6'!W102="X",'C6'!W102="W",'C6'!W102="Z")),UPPER('C6'!W102),"")))</f>
        <v/>
      </c>
      <c r="J631" s="81" t="s">
        <v>482</v>
      </c>
      <c r="K631" s="187">
        <f>IF(AND(ISBLANK('C6'!V554),$L$631&lt;&gt;"Z"),"",'C6'!V554)</f>
        <v>0</v>
      </c>
      <c r="L631" s="187" t="str">
        <f>IF(ISBLANK('C6'!W554),"",'C6'!W554)</f>
        <v/>
      </c>
      <c r="M631" s="78" t="str">
        <f t="shared" si="9"/>
        <v>OK</v>
      </c>
      <c r="N631" s="79"/>
    </row>
    <row r="632" spans="1:14" hidden="1">
      <c r="A632" s="80" t="s">
        <v>2588</v>
      </c>
      <c r="B632" s="185" t="s">
        <v>1850</v>
      </c>
      <c r="C632" s="186" t="s">
        <v>461</v>
      </c>
      <c r="D632" s="188" t="s">
        <v>1851</v>
      </c>
      <c r="E632" s="186" t="s">
        <v>482</v>
      </c>
      <c r="F632" s="186" t="s">
        <v>461</v>
      </c>
      <c r="G632" s="188" t="s">
        <v>1136</v>
      </c>
      <c r="H632" s="187">
        <f>IF(OR(AND('C6'!V103="",'C6'!W103=""),AND('C6'!V329="",'C6'!W329=""),AND('C6'!W103="X",'C6'!W329="X"),OR('C6'!W103="M",'C6'!W329="M")),"",SUM('C6'!V103,'C6'!V329))</f>
        <v>1474</v>
      </c>
      <c r="I632" s="187" t="str">
        <f>IF(AND(AND('C6'!W103="X",'C6'!W329="X"),SUM('C6'!V103,'C6'!V329)=0,ISNUMBER('C6'!V555)),"",IF(OR('C6'!W103="M",'C6'!W329="M"),"M",IF(AND('C6'!W103='C6'!W329,OR('C6'!W103="X",'C6'!W103="W",'C6'!W103="Z")),UPPER('C6'!W103),"")))</f>
        <v/>
      </c>
      <c r="J632" s="81" t="s">
        <v>482</v>
      </c>
      <c r="K632" s="187">
        <f>IF(AND(ISBLANK('C6'!V555),$L$632&lt;&gt;"Z"),"",'C6'!V555)</f>
        <v>1474</v>
      </c>
      <c r="L632" s="187" t="str">
        <f>IF(ISBLANK('C6'!W555),"",'C6'!W555)</f>
        <v/>
      </c>
      <c r="M632" s="78" t="str">
        <f t="shared" si="9"/>
        <v>OK</v>
      </c>
      <c r="N632" s="79"/>
    </row>
    <row r="633" spans="1:14" hidden="1">
      <c r="A633" s="80" t="s">
        <v>2588</v>
      </c>
      <c r="B633" s="185" t="s">
        <v>1852</v>
      </c>
      <c r="C633" s="186" t="s">
        <v>461</v>
      </c>
      <c r="D633" s="188" t="s">
        <v>1853</v>
      </c>
      <c r="E633" s="186" t="s">
        <v>482</v>
      </c>
      <c r="F633" s="186" t="s">
        <v>461</v>
      </c>
      <c r="G633" s="188" t="s">
        <v>1137</v>
      </c>
      <c r="H633" s="187">
        <f>IF(OR(AND('C6'!V104="",'C6'!W104=""),AND('C6'!V330="",'C6'!W330=""),AND('C6'!W104="X",'C6'!W330="X"),OR('C6'!W104="M",'C6'!W330="M")),"",SUM('C6'!V104,'C6'!V330))</f>
        <v>30</v>
      </c>
      <c r="I633" s="187" t="str">
        <f>IF(AND(AND('C6'!W104="X",'C6'!W330="X"),SUM('C6'!V104,'C6'!V330)=0,ISNUMBER('C6'!V556)),"",IF(OR('C6'!W104="M",'C6'!W330="M"),"M",IF(AND('C6'!W104='C6'!W330,OR('C6'!W104="X",'C6'!W104="W",'C6'!W104="Z")),UPPER('C6'!W104),"")))</f>
        <v/>
      </c>
      <c r="J633" s="81" t="s">
        <v>482</v>
      </c>
      <c r="K633" s="187">
        <f>IF(AND(ISBLANK('C6'!V556),$L$633&lt;&gt;"Z"),"",'C6'!V556)</f>
        <v>30</v>
      </c>
      <c r="L633" s="187" t="str">
        <f>IF(ISBLANK('C6'!W556),"",'C6'!W556)</f>
        <v/>
      </c>
      <c r="M633" s="78" t="str">
        <f t="shared" si="9"/>
        <v>OK</v>
      </c>
      <c r="N633" s="79"/>
    </row>
    <row r="634" spans="1:14" hidden="1">
      <c r="A634" s="80" t="s">
        <v>2588</v>
      </c>
      <c r="B634" s="185" t="s">
        <v>1854</v>
      </c>
      <c r="C634" s="186" t="s">
        <v>461</v>
      </c>
      <c r="D634" s="188" t="s">
        <v>1855</v>
      </c>
      <c r="E634" s="186" t="s">
        <v>482</v>
      </c>
      <c r="F634" s="186" t="s">
        <v>461</v>
      </c>
      <c r="G634" s="188" t="s">
        <v>1138</v>
      </c>
      <c r="H634" s="187">
        <f>IF(OR(AND('C6'!V105="",'C6'!W105=""),AND('C6'!V331="",'C6'!W331=""),AND('C6'!W105="X",'C6'!W331="X"),OR('C6'!W105="M",'C6'!W331="M")),"",SUM('C6'!V105,'C6'!V331))</f>
        <v>1</v>
      </c>
      <c r="I634" s="187" t="str">
        <f>IF(AND(AND('C6'!W105="X",'C6'!W331="X"),SUM('C6'!V105,'C6'!V331)=0,ISNUMBER('C6'!V557)),"",IF(OR('C6'!W105="M",'C6'!W331="M"),"M",IF(AND('C6'!W105='C6'!W331,OR('C6'!W105="X",'C6'!W105="W",'C6'!W105="Z")),UPPER('C6'!W105),"")))</f>
        <v/>
      </c>
      <c r="J634" s="81" t="s">
        <v>482</v>
      </c>
      <c r="K634" s="187">
        <f>IF(AND(ISBLANK('C6'!V557),$L$634&lt;&gt;"Z"),"",'C6'!V557)</f>
        <v>1</v>
      </c>
      <c r="L634" s="187" t="str">
        <f>IF(ISBLANK('C6'!W557),"",'C6'!W557)</f>
        <v/>
      </c>
      <c r="M634" s="78" t="str">
        <f t="shared" si="9"/>
        <v>OK</v>
      </c>
      <c r="N634" s="79"/>
    </row>
    <row r="635" spans="1:14" hidden="1">
      <c r="A635" s="80" t="s">
        <v>2588</v>
      </c>
      <c r="B635" s="185" t="s">
        <v>1856</v>
      </c>
      <c r="C635" s="186" t="s">
        <v>461</v>
      </c>
      <c r="D635" s="188" t="s">
        <v>1857</v>
      </c>
      <c r="E635" s="186" t="s">
        <v>482</v>
      </c>
      <c r="F635" s="186" t="s">
        <v>461</v>
      </c>
      <c r="G635" s="188" t="s">
        <v>1139</v>
      </c>
      <c r="H635" s="187">
        <f>IF(OR(AND('C6'!V106="",'C6'!W106=""),AND('C6'!V332="",'C6'!W332=""),AND('C6'!W106="X",'C6'!W332="X"),OR('C6'!W106="M",'C6'!W332="M")),"",SUM('C6'!V106,'C6'!V332))</f>
        <v>39</v>
      </c>
      <c r="I635" s="187" t="str">
        <f>IF(AND(AND('C6'!W106="X",'C6'!W332="X"),SUM('C6'!V106,'C6'!V332)=0,ISNUMBER('C6'!V558)),"",IF(OR('C6'!W106="M",'C6'!W332="M"),"M",IF(AND('C6'!W106='C6'!W332,OR('C6'!W106="X",'C6'!W106="W",'C6'!W106="Z")),UPPER('C6'!W106),"")))</f>
        <v/>
      </c>
      <c r="J635" s="81" t="s">
        <v>482</v>
      </c>
      <c r="K635" s="187">
        <f>IF(AND(ISBLANK('C6'!V558),$L$635&lt;&gt;"Z"),"",'C6'!V558)</f>
        <v>39</v>
      </c>
      <c r="L635" s="187" t="str">
        <f>IF(ISBLANK('C6'!W558),"",'C6'!W558)</f>
        <v/>
      </c>
      <c r="M635" s="78" t="str">
        <f t="shared" si="9"/>
        <v>OK</v>
      </c>
      <c r="N635" s="79"/>
    </row>
    <row r="636" spans="1:14" hidden="1">
      <c r="A636" s="80" t="s">
        <v>2588</v>
      </c>
      <c r="B636" s="185" t="s">
        <v>1858</v>
      </c>
      <c r="C636" s="186" t="s">
        <v>461</v>
      </c>
      <c r="D636" s="188" t="s">
        <v>1859</v>
      </c>
      <c r="E636" s="186" t="s">
        <v>482</v>
      </c>
      <c r="F636" s="186" t="s">
        <v>461</v>
      </c>
      <c r="G636" s="188" t="s">
        <v>1140</v>
      </c>
      <c r="H636" s="187">
        <f>IF(OR(AND('C6'!V107="",'C6'!W107=""),AND('C6'!V333="",'C6'!W333=""),AND('C6'!W107="X",'C6'!W333="X"),OR('C6'!W107="M",'C6'!W333="M")),"",SUM('C6'!V107,'C6'!V333))</f>
        <v>1</v>
      </c>
      <c r="I636" s="187" t="str">
        <f>IF(AND(AND('C6'!W107="X",'C6'!W333="X"),SUM('C6'!V107,'C6'!V333)=0,ISNUMBER('C6'!V559)),"",IF(OR('C6'!W107="M",'C6'!W333="M"),"M",IF(AND('C6'!W107='C6'!W333,OR('C6'!W107="X",'C6'!W107="W",'C6'!W107="Z")),UPPER('C6'!W107),"")))</f>
        <v/>
      </c>
      <c r="J636" s="81" t="s">
        <v>482</v>
      </c>
      <c r="K636" s="187">
        <f>IF(AND(ISBLANK('C6'!V559),$L$636&lt;&gt;"Z"),"",'C6'!V559)</f>
        <v>1</v>
      </c>
      <c r="L636" s="187" t="str">
        <f>IF(ISBLANK('C6'!W559),"",'C6'!W559)</f>
        <v/>
      </c>
      <c r="M636" s="78" t="str">
        <f t="shared" si="9"/>
        <v>OK</v>
      </c>
      <c r="N636" s="79"/>
    </row>
    <row r="637" spans="1:14" hidden="1">
      <c r="A637" s="80" t="s">
        <v>2588</v>
      </c>
      <c r="B637" s="185" t="s">
        <v>1860</v>
      </c>
      <c r="C637" s="186" t="s">
        <v>461</v>
      </c>
      <c r="D637" s="188" t="s">
        <v>1861</v>
      </c>
      <c r="E637" s="186" t="s">
        <v>482</v>
      </c>
      <c r="F637" s="186" t="s">
        <v>461</v>
      </c>
      <c r="G637" s="188" t="s">
        <v>1141</v>
      </c>
      <c r="H637" s="187">
        <f>IF(OR(AND('C6'!V108="",'C6'!W108=""),AND('C6'!V334="",'C6'!W334=""),AND('C6'!W108="X",'C6'!W334="X"),OR('C6'!W108="M",'C6'!W334="M")),"",SUM('C6'!V108,'C6'!V334))</f>
        <v>0</v>
      </c>
      <c r="I637" s="187" t="str">
        <f>IF(AND(AND('C6'!W108="X",'C6'!W334="X"),SUM('C6'!V108,'C6'!V334)=0,ISNUMBER('C6'!V560)),"",IF(OR('C6'!W108="M",'C6'!W334="M"),"M",IF(AND('C6'!W108='C6'!W334,OR('C6'!W108="X",'C6'!W108="W",'C6'!W108="Z")),UPPER('C6'!W108),"")))</f>
        <v/>
      </c>
      <c r="J637" s="81" t="s">
        <v>482</v>
      </c>
      <c r="K637" s="187">
        <f>IF(AND(ISBLANK('C6'!V560),$L$637&lt;&gt;"Z"),"",'C6'!V560)</f>
        <v>0</v>
      </c>
      <c r="L637" s="187" t="str">
        <f>IF(ISBLANK('C6'!W560),"",'C6'!W560)</f>
        <v/>
      </c>
      <c r="M637" s="78" t="str">
        <f t="shared" si="9"/>
        <v>OK</v>
      </c>
      <c r="N637" s="79"/>
    </row>
    <row r="638" spans="1:14" hidden="1">
      <c r="A638" s="80" t="s">
        <v>2588</v>
      </c>
      <c r="B638" s="185" t="s">
        <v>1862</v>
      </c>
      <c r="C638" s="186" t="s">
        <v>461</v>
      </c>
      <c r="D638" s="188" t="s">
        <v>1863</v>
      </c>
      <c r="E638" s="186" t="s">
        <v>482</v>
      </c>
      <c r="F638" s="186" t="s">
        <v>461</v>
      </c>
      <c r="G638" s="188" t="s">
        <v>1142</v>
      </c>
      <c r="H638" s="187">
        <f>IF(OR(AND('C6'!V109="",'C6'!W109=""),AND('C6'!V335="",'C6'!W335=""),AND('C6'!W109="X",'C6'!W335="X"),OR('C6'!W109="M",'C6'!W335="M")),"",SUM('C6'!V109,'C6'!V335))</f>
        <v>0</v>
      </c>
      <c r="I638" s="187" t="str">
        <f>IF(AND(AND('C6'!W109="X",'C6'!W335="X"),SUM('C6'!V109,'C6'!V335)=0,ISNUMBER('C6'!V561)),"",IF(OR('C6'!W109="M",'C6'!W335="M"),"M",IF(AND('C6'!W109='C6'!W335,OR('C6'!W109="X",'C6'!W109="W",'C6'!W109="Z")),UPPER('C6'!W109),"")))</f>
        <v/>
      </c>
      <c r="J638" s="81" t="s">
        <v>482</v>
      </c>
      <c r="K638" s="187">
        <f>IF(AND(ISBLANK('C6'!V561),$L$638&lt;&gt;"Z"),"",'C6'!V561)</f>
        <v>0</v>
      </c>
      <c r="L638" s="187" t="str">
        <f>IF(ISBLANK('C6'!W561),"",'C6'!W561)</f>
        <v/>
      </c>
      <c r="M638" s="78" t="str">
        <f t="shared" si="9"/>
        <v>OK</v>
      </c>
      <c r="N638" s="79"/>
    </row>
    <row r="639" spans="1:14" hidden="1">
      <c r="A639" s="80" t="s">
        <v>2588</v>
      </c>
      <c r="B639" s="185" t="s">
        <v>1864</v>
      </c>
      <c r="C639" s="186" t="s">
        <v>461</v>
      </c>
      <c r="D639" s="188" t="s">
        <v>1865</v>
      </c>
      <c r="E639" s="186" t="s">
        <v>482</v>
      </c>
      <c r="F639" s="186" t="s">
        <v>461</v>
      </c>
      <c r="G639" s="188" t="s">
        <v>1143</v>
      </c>
      <c r="H639" s="187">
        <f>IF(OR(AND('C6'!V110="",'C6'!W110=""),AND('C6'!V336="",'C6'!W336=""),AND('C6'!W110="X",'C6'!W336="X"),OR('C6'!W110="M",'C6'!W336="M")),"",SUM('C6'!V110,'C6'!V336))</f>
        <v>0</v>
      </c>
      <c r="I639" s="187" t="str">
        <f>IF(AND(AND('C6'!W110="X",'C6'!W336="X"),SUM('C6'!V110,'C6'!V336)=0,ISNUMBER('C6'!V562)),"",IF(OR('C6'!W110="M",'C6'!W336="M"),"M",IF(AND('C6'!W110='C6'!W336,OR('C6'!W110="X",'C6'!W110="W",'C6'!W110="Z")),UPPER('C6'!W110),"")))</f>
        <v/>
      </c>
      <c r="J639" s="81" t="s">
        <v>482</v>
      </c>
      <c r="K639" s="187">
        <f>IF(AND(ISBLANK('C6'!V562),$L$639&lt;&gt;"Z"),"",'C6'!V562)</f>
        <v>0</v>
      </c>
      <c r="L639" s="187" t="str">
        <f>IF(ISBLANK('C6'!W562),"",'C6'!W562)</f>
        <v/>
      </c>
      <c r="M639" s="78" t="str">
        <f t="shared" si="9"/>
        <v>OK</v>
      </c>
      <c r="N639" s="79"/>
    </row>
    <row r="640" spans="1:14" hidden="1">
      <c r="A640" s="80" t="s">
        <v>2588</v>
      </c>
      <c r="B640" s="185" t="s">
        <v>1866</v>
      </c>
      <c r="C640" s="186" t="s">
        <v>461</v>
      </c>
      <c r="D640" s="188" t="s">
        <v>1867</v>
      </c>
      <c r="E640" s="186" t="s">
        <v>482</v>
      </c>
      <c r="F640" s="186" t="s">
        <v>461</v>
      </c>
      <c r="G640" s="188" t="s">
        <v>1144</v>
      </c>
      <c r="H640" s="187">
        <f>IF(OR(AND('C6'!V111="",'C6'!W111=""),AND('C6'!V337="",'C6'!W337=""),AND('C6'!W111="X",'C6'!W337="X"),OR('C6'!W111="M",'C6'!W337="M")),"",SUM('C6'!V111,'C6'!V337))</f>
        <v>0</v>
      </c>
      <c r="I640" s="187" t="str">
        <f>IF(AND(AND('C6'!W111="X",'C6'!W337="X"),SUM('C6'!V111,'C6'!V337)=0,ISNUMBER('C6'!V563)),"",IF(OR('C6'!W111="M",'C6'!W337="M"),"M",IF(AND('C6'!W111='C6'!W337,OR('C6'!W111="X",'C6'!W111="W",'C6'!W111="Z")),UPPER('C6'!W111),"")))</f>
        <v/>
      </c>
      <c r="J640" s="81" t="s">
        <v>482</v>
      </c>
      <c r="K640" s="187">
        <f>IF(AND(ISBLANK('C6'!V563),$L$640&lt;&gt;"Z"),"",'C6'!V563)</f>
        <v>0</v>
      </c>
      <c r="L640" s="187" t="str">
        <f>IF(ISBLANK('C6'!W563),"",'C6'!W563)</f>
        <v/>
      </c>
      <c r="M640" s="78" t="str">
        <f t="shared" si="9"/>
        <v>OK</v>
      </c>
      <c r="N640" s="79"/>
    </row>
    <row r="641" spans="1:14" hidden="1">
      <c r="A641" s="80" t="s">
        <v>2588</v>
      </c>
      <c r="B641" s="185" t="s">
        <v>1868</v>
      </c>
      <c r="C641" s="186" t="s">
        <v>461</v>
      </c>
      <c r="D641" s="188" t="s">
        <v>1869</v>
      </c>
      <c r="E641" s="186" t="s">
        <v>482</v>
      </c>
      <c r="F641" s="186" t="s">
        <v>461</v>
      </c>
      <c r="G641" s="188" t="s">
        <v>1145</v>
      </c>
      <c r="H641" s="187">
        <f>IF(OR(AND('C6'!V112="",'C6'!W112=""),AND('C6'!V338="",'C6'!W338=""),AND('C6'!W112="X",'C6'!W338="X"),OR('C6'!W112="M",'C6'!W338="M")),"",SUM('C6'!V112,'C6'!V338))</f>
        <v>0</v>
      </c>
      <c r="I641" s="187" t="str">
        <f>IF(AND(AND('C6'!W112="X",'C6'!W338="X"),SUM('C6'!V112,'C6'!V338)=0,ISNUMBER('C6'!V564)),"",IF(OR('C6'!W112="M",'C6'!W338="M"),"M",IF(AND('C6'!W112='C6'!W338,OR('C6'!W112="X",'C6'!W112="W",'C6'!W112="Z")),UPPER('C6'!W112),"")))</f>
        <v/>
      </c>
      <c r="J641" s="81" t="s">
        <v>482</v>
      </c>
      <c r="K641" s="187">
        <f>IF(AND(ISBLANK('C6'!V564),$L$641&lt;&gt;"Z"),"",'C6'!V564)</f>
        <v>0</v>
      </c>
      <c r="L641" s="187" t="str">
        <f>IF(ISBLANK('C6'!W564),"",'C6'!W564)</f>
        <v/>
      </c>
      <c r="M641" s="78" t="str">
        <f t="shared" si="9"/>
        <v>OK</v>
      </c>
      <c r="N641" s="79"/>
    </row>
    <row r="642" spans="1:14" hidden="1">
      <c r="A642" s="80" t="s">
        <v>2588</v>
      </c>
      <c r="B642" s="185" t="s">
        <v>1870</v>
      </c>
      <c r="C642" s="186" t="s">
        <v>461</v>
      </c>
      <c r="D642" s="188" t="s">
        <v>1871</v>
      </c>
      <c r="E642" s="186" t="s">
        <v>482</v>
      </c>
      <c r="F642" s="186" t="s">
        <v>461</v>
      </c>
      <c r="G642" s="188" t="s">
        <v>1146</v>
      </c>
      <c r="H642" s="187">
        <f>IF(OR(AND('C6'!V113="",'C6'!W113=""),AND('C6'!V339="",'C6'!W339=""),AND('C6'!W113="X",'C6'!W339="X"),OR('C6'!W113="M",'C6'!W339="M")),"",SUM('C6'!V113,'C6'!V339))</f>
        <v>0</v>
      </c>
      <c r="I642" s="187" t="str">
        <f>IF(AND(AND('C6'!W113="X",'C6'!W339="X"),SUM('C6'!V113,'C6'!V339)=0,ISNUMBER('C6'!V565)),"",IF(OR('C6'!W113="M",'C6'!W339="M"),"M",IF(AND('C6'!W113='C6'!W339,OR('C6'!W113="X",'C6'!W113="W",'C6'!W113="Z")),UPPER('C6'!W113),"")))</f>
        <v/>
      </c>
      <c r="J642" s="81" t="s">
        <v>482</v>
      </c>
      <c r="K642" s="187">
        <f>IF(AND(ISBLANK('C6'!V565),$L$642&lt;&gt;"Z"),"",'C6'!V565)</f>
        <v>0</v>
      </c>
      <c r="L642" s="187" t="str">
        <f>IF(ISBLANK('C6'!W565),"",'C6'!W565)</f>
        <v/>
      </c>
      <c r="M642" s="78" t="str">
        <f t="shared" si="9"/>
        <v>OK</v>
      </c>
      <c r="N642" s="79"/>
    </row>
    <row r="643" spans="1:14" hidden="1">
      <c r="A643" s="80" t="s">
        <v>2588</v>
      </c>
      <c r="B643" s="185" t="s">
        <v>1872</v>
      </c>
      <c r="C643" s="186" t="s">
        <v>461</v>
      </c>
      <c r="D643" s="188" t="s">
        <v>1873</v>
      </c>
      <c r="E643" s="186" t="s">
        <v>482</v>
      </c>
      <c r="F643" s="186" t="s">
        <v>461</v>
      </c>
      <c r="G643" s="188" t="s">
        <v>1147</v>
      </c>
      <c r="H643" s="187">
        <f>IF(OR(AND('C6'!V114="",'C6'!W114=""),AND('C6'!V340="",'C6'!W340=""),AND('C6'!W114="X",'C6'!W340="X"),OR('C6'!W114="M",'C6'!W340="M")),"",SUM('C6'!V114,'C6'!V340))</f>
        <v>0</v>
      </c>
      <c r="I643" s="187" t="str">
        <f>IF(AND(AND('C6'!W114="X",'C6'!W340="X"),SUM('C6'!V114,'C6'!V340)=0,ISNUMBER('C6'!V566)),"",IF(OR('C6'!W114="M",'C6'!W340="M"),"M",IF(AND('C6'!W114='C6'!W340,OR('C6'!W114="X",'C6'!W114="W",'C6'!W114="Z")),UPPER('C6'!W114),"")))</f>
        <v/>
      </c>
      <c r="J643" s="81" t="s">
        <v>482</v>
      </c>
      <c r="K643" s="187">
        <f>IF(AND(ISBLANK('C6'!V566),$L$643&lt;&gt;"Z"),"",'C6'!V566)</f>
        <v>0</v>
      </c>
      <c r="L643" s="187" t="str">
        <f>IF(ISBLANK('C6'!W566),"",'C6'!W566)</f>
        <v/>
      </c>
      <c r="M643" s="78" t="str">
        <f t="shared" si="9"/>
        <v>OK</v>
      </c>
      <c r="N643" s="79"/>
    </row>
    <row r="644" spans="1:14" hidden="1">
      <c r="A644" s="80" t="s">
        <v>2588</v>
      </c>
      <c r="B644" s="185" t="s">
        <v>1874</v>
      </c>
      <c r="C644" s="186" t="s">
        <v>461</v>
      </c>
      <c r="D644" s="188" t="s">
        <v>1875</v>
      </c>
      <c r="E644" s="186" t="s">
        <v>482</v>
      </c>
      <c r="F644" s="186" t="s">
        <v>461</v>
      </c>
      <c r="G644" s="188" t="s">
        <v>1148</v>
      </c>
      <c r="H644" s="187">
        <f>IF(OR(AND('C6'!V115="",'C6'!W115=""),AND('C6'!V341="",'C6'!W341=""),AND('C6'!W115="X",'C6'!W341="X"),OR('C6'!W115="M",'C6'!W341="M")),"",SUM('C6'!V115,'C6'!V341))</f>
        <v>10</v>
      </c>
      <c r="I644" s="187" t="str">
        <f>IF(AND(AND('C6'!W115="X",'C6'!W341="X"),SUM('C6'!V115,'C6'!V341)=0,ISNUMBER('C6'!V567)),"",IF(OR('C6'!W115="M",'C6'!W341="M"),"M",IF(AND('C6'!W115='C6'!W341,OR('C6'!W115="X",'C6'!W115="W",'C6'!W115="Z")),UPPER('C6'!W115),"")))</f>
        <v/>
      </c>
      <c r="J644" s="81" t="s">
        <v>482</v>
      </c>
      <c r="K644" s="187">
        <f>IF(AND(ISBLANK('C6'!V567),$L$644&lt;&gt;"Z"),"",'C6'!V567)</f>
        <v>10</v>
      </c>
      <c r="L644" s="187" t="str">
        <f>IF(ISBLANK('C6'!W567),"",'C6'!W567)</f>
        <v/>
      </c>
      <c r="M644" s="78" t="str">
        <f t="shared" si="9"/>
        <v>OK</v>
      </c>
      <c r="N644" s="79"/>
    </row>
    <row r="645" spans="1:14" hidden="1">
      <c r="A645" s="80" t="s">
        <v>2588</v>
      </c>
      <c r="B645" s="185" t="s">
        <v>1876</v>
      </c>
      <c r="C645" s="186" t="s">
        <v>461</v>
      </c>
      <c r="D645" s="188" t="s">
        <v>1877</v>
      </c>
      <c r="E645" s="186" t="s">
        <v>482</v>
      </c>
      <c r="F645" s="186" t="s">
        <v>461</v>
      </c>
      <c r="G645" s="188" t="s">
        <v>1149</v>
      </c>
      <c r="H645" s="187">
        <f>IF(OR(AND('C6'!V116="",'C6'!W116=""),AND('C6'!V342="",'C6'!W342=""),AND('C6'!W116="X",'C6'!W342="X"),OR('C6'!W116="M",'C6'!W342="M")),"",SUM('C6'!V116,'C6'!V342))</f>
        <v>193</v>
      </c>
      <c r="I645" s="187" t="str">
        <f>IF(AND(AND('C6'!W116="X",'C6'!W342="X"),SUM('C6'!V116,'C6'!V342)=0,ISNUMBER('C6'!V568)),"",IF(OR('C6'!W116="M",'C6'!W342="M"),"M",IF(AND('C6'!W116='C6'!W342,OR('C6'!W116="X",'C6'!W116="W",'C6'!W116="Z")),UPPER('C6'!W116),"")))</f>
        <v/>
      </c>
      <c r="J645" s="81" t="s">
        <v>482</v>
      </c>
      <c r="K645" s="187">
        <f>IF(AND(ISBLANK('C6'!V568),$L$645&lt;&gt;"Z"),"",'C6'!V568)</f>
        <v>193</v>
      </c>
      <c r="L645" s="187" t="str">
        <f>IF(ISBLANK('C6'!W568),"",'C6'!W568)</f>
        <v/>
      </c>
      <c r="M645" s="78" t="str">
        <f t="shared" si="9"/>
        <v>OK</v>
      </c>
      <c r="N645" s="79"/>
    </row>
    <row r="646" spans="1:14" hidden="1">
      <c r="A646" s="80" t="s">
        <v>2588</v>
      </c>
      <c r="B646" s="185" t="s">
        <v>1878</v>
      </c>
      <c r="C646" s="186" t="s">
        <v>461</v>
      </c>
      <c r="D646" s="188" t="s">
        <v>1879</v>
      </c>
      <c r="E646" s="186" t="s">
        <v>482</v>
      </c>
      <c r="F646" s="186" t="s">
        <v>461</v>
      </c>
      <c r="G646" s="188" t="s">
        <v>1150</v>
      </c>
      <c r="H646" s="187">
        <f>IF(OR(AND('C6'!V117="",'C6'!W117=""),AND('C6'!V343="",'C6'!W343=""),AND('C6'!W117="X",'C6'!W343="X"),OR('C6'!W117="M",'C6'!W343="M")),"",SUM('C6'!V117,'C6'!V343))</f>
        <v>1</v>
      </c>
      <c r="I646" s="187" t="str">
        <f>IF(AND(AND('C6'!W117="X",'C6'!W343="X"),SUM('C6'!V117,'C6'!V343)=0,ISNUMBER('C6'!V569)),"",IF(OR('C6'!W117="M",'C6'!W343="M"),"M",IF(AND('C6'!W117='C6'!W343,OR('C6'!W117="X",'C6'!W117="W",'C6'!W117="Z")),UPPER('C6'!W117),"")))</f>
        <v/>
      </c>
      <c r="J646" s="81" t="s">
        <v>482</v>
      </c>
      <c r="K646" s="187">
        <f>IF(AND(ISBLANK('C6'!V569),$L$646&lt;&gt;"Z"),"",'C6'!V569)</f>
        <v>1</v>
      </c>
      <c r="L646" s="187" t="str">
        <f>IF(ISBLANK('C6'!W569),"",'C6'!W569)</f>
        <v/>
      </c>
      <c r="M646" s="78" t="str">
        <f t="shared" si="9"/>
        <v>OK</v>
      </c>
      <c r="N646" s="79"/>
    </row>
    <row r="647" spans="1:14" hidden="1">
      <c r="A647" s="80" t="s">
        <v>2588</v>
      </c>
      <c r="B647" s="185" t="s">
        <v>1880</v>
      </c>
      <c r="C647" s="186" t="s">
        <v>461</v>
      </c>
      <c r="D647" s="188" t="s">
        <v>1881</v>
      </c>
      <c r="E647" s="186" t="s">
        <v>482</v>
      </c>
      <c r="F647" s="186" t="s">
        <v>461</v>
      </c>
      <c r="G647" s="188" t="s">
        <v>1151</v>
      </c>
      <c r="H647" s="187">
        <f>IF(OR(AND('C6'!V118="",'C6'!W118=""),AND('C6'!V344="",'C6'!W344=""),AND('C6'!W118="X",'C6'!W344="X"),OR('C6'!W118="M",'C6'!W344="M")),"",SUM('C6'!V118,'C6'!V344))</f>
        <v>2398</v>
      </c>
      <c r="I647" s="187" t="str">
        <f>IF(AND(AND('C6'!W118="X",'C6'!W344="X"),SUM('C6'!V118,'C6'!V344)=0,ISNUMBER('C6'!V570)),"",IF(OR('C6'!W118="M",'C6'!W344="M"),"M",IF(AND('C6'!W118='C6'!W344,OR('C6'!W118="X",'C6'!W118="W",'C6'!W118="Z")),UPPER('C6'!W118),"")))</f>
        <v/>
      </c>
      <c r="J647" s="81" t="s">
        <v>482</v>
      </c>
      <c r="K647" s="187">
        <f>IF(AND(ISBLANK('C6'!V570),$L$647&lt;&gt;"Z"),"",'C6'!V570)</f>
        <v>2398</v>
      </c>
      <c r="L647" s="187" t="str">
        <f>IF(ISBLANK('C6'!W570),"",'C6'!W570)</f>
        <v/>
      </c>
      <c r="M647" s="78" t="str">
        <f t="shared" si="9"/>
        <v>OK</v>
      </c>
      <c r="N647" s="79"/>
    </row>
    <row r="648" spans="1:14" hidden="1">
      <c r="A648" s="80" t="s">
        <v>2588</v>
      </c>
      <c r="B648" s="185" t="s">
        <v>1882</v>
      </c>
      <c r="C648" s="186" t="s">
        <v>461</v>
      </c>
      <c r="D648" s="188" t="s">
        <v>1883</v>
      </c>
      <c r="E648" s="186" t="s">
        <v>482</v>
      </c>
      <c r="F648" s="186" t="s">
        <v>461</v>
      </c>
      <c r="G648" s="188" t="s">
        <v>1152</v>
      </c>
      <c r="H648" s="187">
        <f>IF(OR(AND('C6'!V119="",'C6'!W119=""),AND('C6'!V345="",'C6'!W345=""),AND('C6'!W119="X",'C6'!W345="X"),OR('C6'!W119="M",'C6'!W345="M")),"",SUM('C6'!V119,'C6'!V345))</f>
        <v>0</v>
      </c>
      <c r="I648" s="187" t="str">
        <f>IF(AND(AND('C6'!W119="X",'C6'!W345="X"),SUM('C6'!V119,'C6'!V345)=0,ISNUMBER('C6'!V571)),"",IF(OR('C6'!W119="M",'C6'!W345="M"),"M",IF(AND('C6'!W119='C6'!W345,OR('C6'!W119="X",'C6'!W119="W",'C6'!W119="Z")),UPPER('C6'!W119),"")))</f>
        <v/>
      </c>
      <c r="J648" s="81" t="s">
        <v>482</v>
      </c>
      <c r="K648" s="187">
        <f>IF(AND(ISBLANK('C6'!V571),$L$648&lt;&gt;"Z"),"",'C6'!V571)</f>
        <v>0</v>
      </c>
      <c r="L648" s="187" t="str">
        <f>IF(ISBLANK('C6'!W571),"",'C6'!W571)</f>
        <v/>
      </c>
      <c r="M648" s="78" t="str">
        <f t="shared" si="9"/>
        <v>OK</v>
      </c>
      <c r="N648" s="79"/>
    </row>
    <row r="649" spans="1:14" hidden="1">
      <c r="A649" s="80" t="s">
        <v>2588</v>
      </c>
      <c r="B649" s="185" t="s">
        <v>1884</v>
      </c>
      <c r="C649" s="186" t="s">
        <v>461</v>
      </c>
      <c r="D649" s="188" t="s">
        <v>1885</v>
      </c>
      <c r="E649" s="186" t="s">
        <v>482</v>
      </c>
      <c r="F649" s="186" t="s">
        <v>461</v>
      </c>
      <c r="G649" s="188" t="s">
        <v>1153</v>
      </c>
      <c r="H649" s="187">
        <f>IF(OR(AND('C6'!V120="",'C6'!W120=""),AND('C6'!V346="",'C6'!W346=""),AND('C6'!W120="X",'C6'!W346="X"),OR('C6'!W120="M",'C6'!W346="M")),"",SUM('C6'!V120,'C6'!V346))</f>
        <v>0</v>
      </c>
      <c r="I649" s="187" t="str">
        <f>IF(AND(AND('C6'!W120="X",'C6'!W346="X"),SUM('C6'!V120,'C6'!V346)=0,ISNUMBER('C6'!V572)),"",IF(OR('C6'!W120="M",'C6'!W346="M"),"M",IF(AND('C6'!W120='C6'!W346,OR('C6'!W120="X",'C6'!W120="W",'C6'!W120="Z")),UPPER('C6'!W120),"")))</f>
        <v/>
      </c>
      <c r="J649" s="81" t="s">
        <v>482</v>
      </c>
      <c r="K649" s="187">
        <f>IF(AND(ISBLANK('C6'!V572),$L$649&lt;&gt;"Z"),"",'C6'!V572)</f>
        <v>0</v>
      </c>
      <c r="L649" s="187" t="str">
        <f>IF(ISBLANK('C6'!W572),"",'C6'!W572)</f>
        <v/>
      </c>
      <c r="M649" s="78" t="str">
        <f t="shared" si="9"/>
        <v>OK</v>
      </c>
      <c r="N649" s="79"/>
    </row>
    <row r="650" spans="1:14" hidden="1">
      <c r="A650" s="80" t="s">
        <v>2588</v>
      </c>
      <c r="B650" s="185" t="s">
        <v>1886</v>
      </c>
      <c r="C650" s="186" t="s">
        <v>461</v>
      </c>
      <c r="D650" s="188" t="s">
        <v>1887</v>
      </c>
      <c r="E650" s="186" t="s">
        <v>482</v>
      </c>
      <c r="F650" s="186" t="s">
        <v>461</v>
      </c>
      <c r="G650" s="188" t="s">
        <v>1154</v>
      </c>
      <c r="H650" s="187">
        <f>IF(OR(AND('C6'!V121="",'C6'!W121=""),AND('C6'!V347="",'C6'!W347=""),AND('C6'!W121="X",'C6'!W347="X"),OR('C6'!W121="M",'C6'!W347="M")),"",SUM('C6'!V121,'C6'!V347))</f>
        <v>0</v>
      </c>
      <c r="I650" s="187" t="str">
        <f>IF(AND(AND('C6'!W121="X",'C6'!W347="X"),SUM('C6'!V121,'C6'!V347)=0,ISNUMBER('C6'!V573)),"",IF(OR('C6'!W121="M",'C6'!W347="M"),"M",IF(AND('C6'!W121='C6'!W347,OR('C6'!W121="X",'C6'!W121="W",'C6'!W121="Z")),UPPER('C6'!W121),"")))</f>
        <v/>
      </c>
      <c r="J650" s="81" t="s">
        <v>482</v>
      </c>
      <c r="K650" s="187">
        <f>IF(AND(ISBLANK('C6'!V573),$L$650&lt;&gt;"Z"),"",'C6'!V573)</f>
        <v>0</v>
      </c>
      <c r="L650" s="187" t="str">
        <f>IF(ISBLANK('C6'!W573),"",'C6'!W573)</f>
        <v/>
      </c>
      <c r="M650" s="78" t="str">
        <f t="shared" si="9"/>
        <v>OK</v>
      </c>
      <c r="N650" s="79"/>
    </row>
    <row r="651" spans="1:14" hidden="1">
      <c r="A651" s="80" t="s">
        <v>2588</v>
      </c>
      <c r="B651" s="185" t="s">
        <v>1888</v>
      </c>
      <c r="C651" s="186" t="s">
        <v>461</v>
      </c>
      <c r="D651" s="188" t="s">
        <v>1889</v>
      </c>
      <c r="E651" s="186" t="s">
        <v>482</v>
      </c>
      <c r="F651" s="186" t="s">
        <v>461</v>
      </c>
      <c r="G651" s="188" t="s">
        <v>1155</v>
      </c>
      <c r="H651" s="187">
        <f>IF(OR(AND('C6'!V122="",'C6'!W122=""),AND('C6'!V348="",'C6'!W348=""),AND('C6'!W122="X",'C6'!W348="X"),OR('C6'!W122="M",'C6'!W348="M")),"",SUM('C6'!V122,'C6'!V348))</f>
        <v>0</v>
      </c>
      <c r="I651" s="187" t="str">
        <f>IF(AND(AND('C6'!W122="X",'C6'!W348="X"),SUM('C6'!V122,'C6'!V348)=0,ISNUMBER('C6'!V574)),"",IF(OR('C6'!W122="M",'C6'!W348="M"),"M",IF(AND('C6'!W122='C6'!W348,OR('C6'!W122="X",'C6'!W122="W",'C6'!W122="Z")),UPPER('C6'!W122),"")))</f>
        <v/>
      </c>
      <c r="J651" s="81" t="s">
        <v>482</v>
      </c>
      <c r="K651" s="187">
        <f>IF(AND(ISBLANK('C6'!V574),$L$651&lt;&gt;"Z"),"",'C6'!V574)</f>
        <v>0</v>
      </c>
      <c r="L651" s="187" t="str">
        <f>IF(ISBLANK('C6'!W574),"",'C6'!W574)</f>
        <v/>
      </c>
      <c r="M651" s="78" t="str">
        <f t="shared" si="9"/>
        <v>OK</v>
      </c>
      <c r="N651" s="79"/>
    </row>
    <row r="652" spans="1:14" hidden="1">
      <c r="A652" s="80" t="s">
        <v>2588</v>
      </c>
      <c r="B652" s="185" t="s">
        <v>1890</v>
      </c>
      <c r="C652" s="186" t="s">
        <v>461</v>
      </c>
      <c r="D652" s="188" t="s">
        <v>1891</v>
      </c>
      <c r="E652" s="186" t="s">
        <v>482</v>
      </c>
      <c r="F652" s="186" t="s">
        <v>461</v>
      </c>
      <c r="G652" s="188" t="s">
        <v>1156</v>
      </c>
      <c r="H652" s="187">
        <f>IF(OR(AND('C6'!V123="",'C6'!W123=""),AND('C6'!V349="",'C6'!W349=""),AND('C6'!W123="X",'C6'!W349="X"),OR('C6'!W123="M",'C6'!W349="M")),"",SUM('C6'!V123,'C6'!V349))</f>
        <v>0</v>
      </c>
      <c r="I652" s="187" t="str">
        <f>IF(AND(AND('C6'!W123="X",'C6'!W349="X"),SUM('C6'!V123,'C6'!V349)=0,ISNUMBER('C6'!V575)),"",IF(OR('C6'!W123="M",'C6'!W349="M"),"M",IF(AND('C6'!W123='C6'!W349,OR('C6'!W123="X",'C6'!W123="W",'C6'!W123="Z")),UPPER('C6'!W123),"")))</f>
        <v/>
      </c>
      <c r="J652" s="81" t="s">
        <v>482</v>
      </c>
      <c r="K652" s="187">
        <f>IF(AND(ISBLANK('C6'!V575),$L$652&lt;&gt;"Z"),"",'C6'!V575)</f>
        <v>0</v>
      </c>
      <c r="L652" s="187" t="str">
        <f>IF(ISBLANK('C6'!W575),"",'C6'!W575)</f>
        <v/>
      </c>
      <c r="M652" s="78" t="str">
        <f t="shared" si="9"/>
        <v>OK</v>
      </c>
      <c r="N652" s="79"/>
    </row>
    <row r="653" spans="1:14" hidden="1">
      <c r="A653" s="80" t="s">
        <v>2588</v>
      </c>
      <c r="B653" s="185" t="s">
        <v>1892</v>
      </c>
      <c r="C653" s="186" t="s">
        <v>461</v>
      </c>
      <c r="D653" s="188" t="s">
        <v>1893</v>
      </c>
      <c r="E653" s="186" t="s">
        <v>482</v>
      </c>
      <c r="F653" s="186" t="s">
        <v>461</v>
      </c>
      <c r="G653" s="188" t="s">
        <v>1157</v>
      </c>
      <c r="H653" s="187">
        <f>IF(OR(AND('C6'!V124="",'C6'!W124=""),AND('C6'!V350="",'C6'!W350=""),AND('C6'!W124="X",'C6'!W350="X"),OR('C6'!W124="M",'C6'!W350="M")),"",SUM('C6'!V124,'C6'!V350))</f>
        <v>0</v>
      </c>
      <c r="I653" s="187" t="str">
        <f>IF(AND(AND('C6'!W124="X",'C6'!W350="X"),SUM('C6'!V124,'C6'!V350)=0,ISNUMBER('C6'!V576)),"",IF(OR('C6'!W124="M",'C6'!W350="M"),"M",IF(AND('C6'!W124='C6'!W350,OR('C6'!W124="X",'C6'!W124="W",'C6'!W124="Z")),UPPER('C6'!W124),"")))</f>
        <v/>
      </c>
      <c r="J653" s="81" t="s">
        <v>482</v>
      </c>
      <c r="K653" s="187">
        <f>IF(AND(ISBLANK('C6'!V576),$L$653&lt;&gt;"Z"),"",'C6'!V576)</f>
        <v>0</v>
      </c>
      <c r="L653" s="187" t="str">
        <f>IF(ISBLANK('C6'!W576),"",'C6'!W576)</f>
        <v/>
      </c>
      <c r="M653" s="78" t="str">
        <f t="shared" si="9"/>
        <v>OK</v>
      </c>
      <c r="N653" s="79"/>
    </row>
    <row r="654" spans="1:14" hidden="1">
      <c r="A654" s="80" t="s">
        <v>2588</v>
      </c>
      <c r="B654" s="185" t="s">
        <v>1894</v>
      </c>
      <c r="C654" s="186" t="s">
        <v>461</v>
      </c>
      <c r="D654" s="188" t="s">
        <v>1895</v>
      </c>
      <c r="E654" s="186" t="s">
        <v>482</v>
      </c>
      <c r="F654" s="186" t="s">
        <v>461</v>
      </c>
      <c r="G654" s="188" t="s">
        <v>1158</v>
      </c>
      <c r="H654" s="187">
        <f>IF(OR(AND('C6'!V125="",'C6'!W125=""),AND('C6'!V351="",'C6'!W351=""),AND('C6'!W125="X",'C6'!W351="X"),OR('C6'!W125="M",'C6'!W351="M")),"",SUM('C6'!V125,'C6'!V351))</f>
        <v>0</v>
      </c>
      <c r="I654" s="187" t="str">
        <f>IF(AND(AND('C6'!W125="X",'C6'!W351="X"),SUM('C6'!V125,'C6'!V351)=0,ISNUMBER('C6'!V577)),"",IF(OR('C6'!W125="M",'C6'!W351="M"),"M",IF(AND('C6'!W125='C6'!W351,OR('C6'!W125="X",'C6'!W125="W",'C6'!W125="Z")),UPPER('C6'!W125),"")))</f>
        <v/>
      </c>
      <c r="J654" s="81" t="s">
        <v>482</v>
      </c>
      <c r="K654" s="187">
        <f>IF(AND(ISBLANK('C6'!V577),$L$654&lt;&gt;"Z"),"",'C6'!V577)</f>
        <v>0</v>
      </c>
      <c r="L654" s="187" t="str">
        <f>IF(ISBLANK('C6'!W577),"",'C6'!W577)</f>
        <v/>
      </c>
      <c r="M654" s="78" t="str">
        <f t="shared" si="9"/>
        <v>OK</v>
      </c>
      <c r="N654" s="79"/>
    </row>
    <row r="655" spans="1:14" hidden="1">
      <c r="A655" s="80" t="s">
        <v>2588</v>
      </c>
      <c r="B655" s="185" t="s">
        <v>1896</v>
      </c>
      <c r="C655" s="186" t="s">
        <v>461</v>
      </c>
      <c r="D655" s="188" t="s">
        <v>1897</v>
      </c>
      <c r="E655" s="186" t="s">
        <v>482</v>
      </c>
      <c r="F655" s="186" t="s">
        <v>461</v>
      </c>
      <c r="G655" s="188" t="s">
        <v>1159</v>
      </c>
      <c r="H655" s="187">
        <f>IF(OR(AND('C6'!V126="",'C6'!W126=""),AND('C6'!V352="",'C6'!W352=""),AND('C6'!W126="X",'C6'!W352="X"),OR('C6'!W126="M",'C6'!W352="M")),"",SUM('C6'!V126,'C6'!V352))</f>
        <v>0</v>
      </c>
      <c r="I655" s="187" t="str">
        <f>IF(AND(AND('C6'!W126="X",'C6'!W352="X"),SUM('C6'!V126,'C6'!V352)=0,ISNUMBER('C6'!V578)),"",IF(OR('C6'!W126="M",'C6'!W352="M"),"M",IF(AND('C6'!W126='C6'!W352,OR('C6'!W126="X",'C6'!W126="W",'C6'!W126="Z")),UPPER('C6'!W126),"")))</f>
        <v/>
      </c>
      <c r="J655" s="81" t="s">
        <v>482</v>
      </c>
      <c r="K655" s="187">
        <f>IF(AND(ISBLANK('C6'!V578),$L$655&lt;&gt;"Z"),"",'C6'!V578)</f>
        <v>0</v>
      </c>
      <c r="L655" s="187" t="str">
        <f>IF(ISBLANK('C6'!W578),"",'C6'!W578)</f>
        <v/>
      </c>
      <c r="M655" s="78" t="str">
        <f t="shared" si="9"/>
        <v>OK</v>
      </c>
      <c r="N655" s="79"/>
    </row>
    <row r="656" spans="1:14" hidden="1">
      <c r="A656" s="80" t="s">
        <v>2588</v>
      </c>
      <c r="B656" s="185" t="s">
        <v>1898</v>
      </c>
      <c r="C656" s="186" t="s">
        <v>461</v>
      </c>
      <c r="D656" s="188" t="s">
        <v>1899</v>
      </c>
      <c r="E656" s="186" t="s">
        <v>482</v>
      </c>
      <c r="F656" s="186" t="s">
        <v>461</v>
      </c>
      <c r="G656" s="188" t="s">
        <v>1160</v>
      </c>
      <c r="H656" s="187">
        <f>IF(OR(AND('C6'!V127="",'C6'!W127=""),AND('C6'!V353="",'C6'!W353=""),AND('C6'!W127="X",'C6'!W353="X"),OR('C6'!W127="M",'C6'!W353="M")),"",SUM('C6'!V127,'C6'!V353))</f>
        <v>27</v>
      </c>
      <c r="I656" s="187" t="str">
        <f>IF(AND(AND('C6'!W127="X",'C6'!W353="X"),SUM('C6'!V127,'C6'!V353)=0,ISNUMBER('C6'!V579)),"",IF(OR('C6'!W127="M",'C6'!W353="M"),"M",IF(AND('C6'!W127='C6'!W353,OR('C6'!W127="X",'C6'!W127="W",'C6'!W127="Z")),UPPER('C6'!W127),"")))</f>
        <v/>
      </c>
      <c r="J656" s="81" t="s">
        <v>482</v>
      </c>
      <c r="K656" s="187">
        <f>IF(AND(ISBLANK('C6'!V579),$L$656&lt;&gt;"Z"),"",'C6'!V579)</f>
        <v>27</v>
      </c>
      <c r="L656" s="187" t="str">
        <f>IF(ISBLANK('C6'!W579),"",'C6'!W579)</f>
        <v/>
      </c>
      <c r="M656" s="78" t="str">
        <f t="shared" si="9"/>
        <v>OK</v>
      </c>
      <c r="N656" s="79"/>
    </row>
    <row r="657" spans="1:14" hidden="1">
      <c r="A657" s="80" t="s">
        <v>2588</v>
      </c>
      <c r="B657" s="185" t="s">
        <v>1900</v>
      </c>
      <c r="C657" s="186" t="s">
        <v>461</v>
      </c>
      <c r="D657" s="188" t="s">
        <v>1901</v>
      </c>
      <c r="E657" s="186" t="s">
        <v>482</v>
      </c>
      <c r="F657" s="186" t="s">
        <v>461</v>
      </c>
      <c r="G657" s="188" t="s">
        <v>1161</v>
      </c>
      <c r="H657" s="187">
        <f>IF(OR(AND('C6'!V128="",'C6'!W128=""),AND('C6'!V354="",'C6'!W354=""),AND('C6'!W128="X",'C6'!W354="X"),OR('C6'!W128="M",'C6'!W354="M")),"",SUM('C6'!V128,'C6'!V354))</f>
        <v>0</v>
      </c>
      <c r="I657" s="187" t="str">
        <f>IF(AND(AND('C6'!W128="X",'C6'!W354="X"),SUM('C6'!V128,'C6'!V354)=0,ISNUMBER('C6'!V580)),"",IF(OR('C6'!W128="M",'C6'!W354="M"),"M",IF(AND('C6'!W128='C6'!W354,OR('C6'!W128="X",'C6'!W128="W",'C6'!W128="Z")),UPPER('C6'!W128),"")))</f>
        <v/>
      </c>
      <c r="J657" s="81" t="s">
        <v>482</v>
      </c>
      <c r="K657" s="187">
        <f>IF(AND(ISBLANK('C6'!V580),$L$657&lt;&gt;"Z"),"",'C6'!V580)</f>
        <v>0</v>
      </c>
      <c r="L657" s="187" t="str">
        <f>IF(ISBLANK('C6'!W580),"",'C6'!W580)</f>
        <v/>
      </c>
      <c r="M657" s="78" t="str">
        <f t="shared" si="9"/>
        <v>OK</v>
      </c>
      <c r="N657" s="79"/>
    </row>
    <row r="658" spans="1:14" hidden="1">
      <c r="A658" s="80" t="s">
        <v>2588</v>
      </c>
      <c r="B658" s="185" t="s">
        <v>1902</v>
      </c>
      <c r="C658" s="186" t="s">
        <v>461</v>
      </c>
      <c r="D658" s="188" t="s">
        <v>1903</v>
      </c>
      <c r="E658" s="186" t="s">
        <v>482</v>
      </c>
      <c r="F658" s="186" t="s">
        <v>461</v>
      </c>
      <c r="G658" s="188" t="s">
        <v>1162</v>
      </c>
      <c r="H658" s="187">
        <f>IF(OR(AND('C6'!V129="",'C6'!W129=""),AND('C6'!V355="",'C6'!W355=""),AND('C6'!W129="X",'C6'!W355="X"),OR('C6'!W129="M",'C6'!W355="M")),"",SUM('C6'!V129,'C6'!V355))</f>
        <v>0</v>
      </c>
      <c r="I658" s="187" t="str">
        <f>IF(AND(AND('C6'!W129="X",'C6'!W355="X"),SUM('C6'!V129,'C6'!V355)=0,ISNUMBER('C6'!V581)),"",IF(OR('C6'!W129="M",'C6'!W355="M"),"M",IF(AND('C6'!W129='C6'!W355,OR('C6'!W129="X",'C6'!W129="W",'C6'!W129="Z")),UPPER('C6'!W129),"")))</f>
        <v/>
      </c>
      <c r="J658" s="81" t="s">
        <v>482</v>
      </c>
      <c r="K658" s="187">
        <f>IF(AND(ISBLANK('C6'!V581),$L$658&lt;&gt;"Z"),"",'C6'!V581)</f>
        <v>0</v>
      </c>
      <c r="L658" s="187" t="str">
        <f>IF(ISBLANK('C6'!W581),"",'C6'!W581)</f>
        <v/>
      </c>
      <c r="M658" s="78" t="str">
        <f t="shared" si="9"/>
        <v>OK</v>
      </c>
      <c r="N658" s="79"/>
    </row>
    <row r="659" spans="1:14" hidden="1">
      <c r="A659" s="80" t="s">
        <v>2588</v>
      </c>
      <c r="B659" s="185" t="s">
        <v>1904</v>
      </c>
      <c r="C659" s="186" t="s">
        <v>461</v>
      </c>
      <c r="D659" s="188" t="s">
        <v>1905</v>
      </c>
      <c r="E659" s="186" t="s">
        <v>482</v>
      </c>
      <c r="F659" s="186" t="s">
        <v>461</v>
      </c>
      <c r="G659" s="188" t="s">
        <v>1163</v>
      </c>
      <c r="H659" s="187">
        <f>IF(OR(AND('C6'!V130="",'C6'!W130=""),AND('C6'!V356="",'C6'!W356=""),AND('C6'!W130="X",'C6'!W356="X"),OR('C6'!W130="M",'C6'!W356="M")),"",SUM('C6'!V130,'C6'!V356))</f>
        <v>0</v>
      </c>
      <c r="I659" s="187" t="str">
        <f>IF(AND(AND('C6'!W130="X",'C6'!W356="X"),SUM('C6'!V130,'C6'!V356)=0,ISNUMBER('C6'!V582)),"",IF(OR('C6'!W130="M",'C6'!W356="M"),"M",IF(AND('C6'!W130='C6'!W356,OR('C6'!W130="X",'C6'!W130="W",'C6'!W130="Z")),UPPER('C6'!W130),"")))</f>
        <v/>
      </c>
      <c r="J659" s="81" t="s">
        <v>482</v>
      </c>
      <c r="K659" s="187">
        <f>IF(AND(ISBLANK('C6'!V582),$L$659&lt;&gt;"Z"),"",'C6'!V582)</f>
        <v>0</v>
      </c>
      <c r="L659" s="187" t="str">
        <f>IF(ISBLANK('C6'!W582),"",'C6'!W582)</f>
        <v/>
      </c>
      <c r="M659" s="78" t="str">
        <f t="shared" si="9"/>
        <v>OK</v>
      </c>
      <c r="N659" s="79"/>
    </row>
    <row r="660" spans="1:14" hidden="1">
      <c r="A660" s="80" t="s">
        <v>2588</v>
      </c>
      <c r="B660" s="185" t="s">
        <v>1906</v>
      </c>
      <c r="C660" s="186" t="s">
        <v>461</v>
      </c>
      <c r="D660" s="188" t="s">
        <v>1907</v>
      </c>
      <c r="E660" s="186" t="s">
        <v>482</v>
      </c>
      <c r="F660" s="186" t="s">
        <v>461</v>
      </c>
      <c r="G660" s="188" t="s">
        <v>1164</v>
      </c>
      <c r="H660" s="187">
        <f>IF(OR(AND('C6'!V131="",'C6'!W131=""),AND('C6'!V357="",'C6'!W357=""),AND('C6'!W131="X",'C6'!W357="X"),OR('C6'!W131="M",'C6'!W357="M")),"",SUM('C6'!V131,'C6'!V357))</f>
        <v>4</v>
      </c>
      <c r="I660" s="187" t="str">
        <f>IF(AND(AND('C6'!W131="X",'C6'!W357="X"),SUM('C6'!V131,'C6'!V357)=0,ISNUMBER('C6'!V583)),"",IF(OR('C6'!W131="M",'C6'!W357="M"),"M",IF(AND('C6'!W131='C6'!W357,OR('C6'!W131="X",'C6'!W131="W",'C6'!W131="Z")),UPPER('C6'!W131),"")))</f>
        <v/>
      </c>
      <c r="J660" s="81" t="s">
        <v>482</v>
      </c>
      <c r="K660" s="187">
        <f>IF(AND(ISBLANK('C6'!V583),$L$660&lt;&gt;"Z"),"",'C6'!V583)</f>
        <v>4</v>
      </c>
      <c r="L660" s="187" t="str">
        <f>IF(ISBLANK('C6'!W583),"",'C6'!W583)</f>
        <v/>
      </c>
      <c r="M660" s="78" t="str">
        <f t="shared" si="9"/>
        <v>OK</v>
      </c>
      <c r="N660" s="79"/>
    </row>
    <row r="661" spans="1:14" hidden="1">
      <c r="A661" s="80" t="s">
        <v>2588</v>
      </c>
      <c r="B661" s="185" t="s">
        <v>1908</v>
      </c>
      <c r="C661" s="186" t="s">
        <v>461</v>
      </c>
      <c r="D661" s="188" t="s">
        <v>1909</v>
      </c>
      <c r="E661" s="186" t="s">
        <v>482</v>
      </c>
      <c r="F661" s="186" t="s">
        <v>461</v>
      </c>
      <c r="G661" s="188" t="s">
        <v>1165</v>
      </c>
      <c r="H661" s="187">
        <f>IF(OR(AND('C6'!V132="",'C6'!W132=""),AND('C6'!V358="",'C6'!W358=""),AND('C6'!W132="X",'C6'!W358="X"),OR('C6'!W132="M",'C6'!W358="M")),"",SUM('C6'!V132,'C6'!V358))</f>
        <v>0</v>
      </c>
      <c r="I661" s="187" t="str">
        <f>IF(AND(AND('C6'!W132="X",'C6'!W358="X"),SUM('C6'!V132,'C6'!V358)=0,ISNUMBER('C6'!V584)),"",IF(OR('C6'!W132="M",'C6'!W358="M"),"M",IF(AND('C6'!W132='C6'!W358,OR('C6'!W132="X",'C6'!W132="W",'C6'!W132="Z")),UPPER('C6'!W132),"")))</f>
        <v/>
      </c>
      <c r="J661" s="81" t="s">
        <v>482</v>
      </c>
      <c r="K661" s="187">
        <f>IF(AND(ISBLANK('C6'!V584),$L$661&lt;&gt;"Z"),"",'C6'!V584)</f>
        <v>0</v>
      </c>
      <c r="L661" s="187" t="str">
        <f>IF(ISBLANK('C6'!W584),"",'C6'!W584)</f>
        <v/>
      </c>
      <c r="M661" s="78" t="str">
        <f t="shared" si="9"/>
        <v>OK</v>
      </c>
      <c r="N661" s="79"/>
    </row>
    <row r="662" spans="1:14" hidden="1">
      <c r="A662" s="80" t="s">
        <v>2588</v>
      </c>
      <c r="B662" s="185" t="s">
        <v>1910</v>
      </c>
      <c r="C662" s="186" t="s">
        <v>461</v>
      </c>
      <c r="D662" s="188" t="s">
        <v>1911</v>
      </c>
      <c r="E662" s="186" t="s">
        <v>482</v>
      </c>
      <c r="F662" s="186" t="s">
        <v>461</v>
      </c>
      <c r="G662" s="188" t="s">
        <v>1166</v>
      </c>
      <c r="H662" s="187">
        <f>IF(OR(AND('C6'!V133="",'C6'!W133=""),AND('C6'!V359="",'C6'!W359=""),AND('C6'!W133="X",'C6'!W359="X"),OR('C6'!W133="M",'C6'!W359="M")),"",SUM('C6'!V133,'C6'!V359))</f>
        <v>0</v>
      </c>
      <c r="I662" s="187" t="str">
        <f>IF(AND(AND('C6'!W133="X",'C6'!W359="X"),SUM('C6'!V133,'C6'!V359)=0,ISNUMBER('C6'!V585)),"",IF(OR('C6'!W133="M",'C6'!W359="M"),"M",IF(AND('C6'!W133='C6'!W359,OR('C6'!W133="X",'C6'!W133="W",'C6'!W133="Z")),UPPER('C6'!W133),"")))</f>
        <v/>
      </c>
      <c r="J662" s="81" t="s">
        <v>482</v>
      </c>
      <c r="K662" s="187">
        <f>IF(AND(ISBLANK('C6'!V585),$L$662&lt;&gt;"Z"),"",'C6'!V585)</f>
        <v>0</v>
      </c>
      <c r="L662" s="187" t="str">
        <f>IF(ISBLANK('C6'!W585),"",'C6'!W585)</f>
        <v/>
      </c>
      <c r="M662" s="78" t="str">
        <f t="shared" si="9"/>
        <v>OK</v>
      </c>
      <c r="N662" s="79"/>
    </row>
    <row r="663" spans="1:14" hidden="1">
      <c r="A663" s="80" t="s">
        <v>2588</v>
      </c>
      <c r="B663" s="185" t="s">
        <v>1912</v>
      </c>
      <c r="C663" s="186" t="s">
        <v>461</v>
      </c>
      <c r="D663" s="188" t="s">
        <v>1913</v>
      </c>
      <c r="E663" s="186" t="s">
        <v>482</v>
      </c>
      <c r="F663" s="186" t="s">
        <v>461</v>
      </c>
      <c r="G663" s="188" t="s">
        <v>1167</v>
      </c>
      <c r="H663" s="187">
        <f>IF(OR(AND('C6'!V134="",'C6'!W134=""),AND('C6'!V360="",'C6'!W360=""),AND('C6'!W134="X",'C6'!W360="X"),OR('C6'!W134="M",'C6'!W360="M")),"",SUM('C6'!V134,'C6'!V360))</f>
        <v>0</v>
      </c>
      <c r="I663" s="187" t="str">
        <f>IF(AND(AND('C6'!W134="X",'C6'!W360="X"),SUM('C6'!V134,'C6'!V360)=0,ISNUMBER('C6'!V586)),"",IF(OR('C6'!W134="M",'C6'!W360="M"),"M",IF(AND('C6'!W134='C6'!W360,OR('C6'!W134="X",'C6'!W134="W",'C6'!W134="Z")),UPPER('C6'!W134),"")))</f>
        <v/>
      </c>
      <c r="J663" s="81" t="s">
        <v>482</v>
      </c>
      <c r="K663" s="187">
        <f>IF(AND(ISBLANK('C6'!V586),$L$663&lt;&gt;"Z"),"",'C6'!V586)</f>
        <v>0</v>
      </c>
      <c r="L663" s="187" t="str">
        <f>IF(ISBLANK('C6'!W586),"",'C6'!W586)</f>
        <v/>
      </c>
      <c r="M663" s="78" t="str">
        <f t="shared" si="9"/>
        <v>OK</v>
      </c>
      <c r="N663" s="79"/>
    </row>
    <row r="664" spans="1:14" hidden="1">
      <c r="A664" s="80" t="s">
        <v>2588</v>
      </c>
      <c r="B664" s="185" t="s">
        <v>1914</v>
      </c>
      <c r="C664" s="186" t="s">
        <v>461</v>
      </c>
      <c r="D664" s="188" t="s">
        <v>1915</v>
      </c>
      <c r="E664" s="186" t="s">
        <v>482</v>
      </c>
      <c r="F664" s="186" t="s">
        <v>461</v>
      </c>
      <c r="G664" s="188" t="s">
        <v>1168</v>
      </c>
      <c r="H664" s="187">
        <f>IF(OR(AND('C6'!V135="",'C6'!W135=""),AND('C6'!V361="",'C6'!W361=""),AND('C6'!W135="X",'C6'!W361="X"),OR('C6'!W135="M",'C6'!W361="M")),"",SUM('C6'!V135,'C6'!V361))</f>
        <v>0</v>
      </c>
      <c r="I664" s="187" t="str">
        <f>IF(AND(AND('C6'!W135="X",'C6'!W361="X"),SUM('C6'!V135,'C6'!V361)=0,ISNUMBER('C6'!V587)),"",IF(OR('C6'!W135="M",'C6'!W361="M"),"M",IF(AND('C6'!W135='C6'!W361,OR('C6'!W135="X",'C6'!W135="W",'C6'!W135="Z")),UPPER('C6'!W135),"")))</f>
        <v/>
      </c>
      <c r="J664" s="81" t="s">
        <v>482</v>
      </c>
      <c r="K664" s="187">
        <f>IF(AND(ISBLANK('C6'!V587),$L$664&lt;&gt;"Z"),"",'C6'!V587)</f>
        <v>0</v>
      </c>
      <c r="L664" s="187" t="str">
        <f>IF(ISBLANK('C6'!W587),"",'C6'!W587)</f>
        <v/>
      </c>
      <c r="M664" s="78" t="str">
        <f t="shared" si="9"/>
        <v>OK</v>
      </c>
      <c r="N664" s="79"/>
    </row>
    <row r="665" spans="1:14" hidden="1">
      <c r="A665" s="80" t="s">
        <v>2588</v>
      </c>
      <c r="B665" s="185" t="s">
        <v>1916</v>
      </c>
      <c r="C665" s="186" t="s">
        <v>461</v>
      </c>
      <c r="D665" s="188" t="s">
        <v>1917</v>
      </c>
      <c r="E665" s="186" t="s">
        <v>482</v>
      </c>
      <c r="F665" s="186" t="s">
        <v>461</v>
      </c>
      <c r="G665" s="188" t="s">
        <v>1169</v>
      </c>
      <c r="H665" s="187">
        <f>IF(OR(AND('C6'!V136="",'C6'!W136=""),AND('C6'!V362="",'C6'!W362=""),AND('C6'!W136="X",'C6'!W362="X"),OR('C6'!W136="M",'C6'!W362="M")),"",SUM('C6'!V136,'C6'!V362))</f>
        <v>0</v>
      </c>
      <c r="I665" s="187" t="str">
        <f>IF(AND(AND('C6'!W136="X",'C6'!W362="X"),SUM('C6'!V136,'C6'!V362)=0,ISNUMBER('C6'!V588)),"",IF(OR('C6'!W136="M",'C6'!W362="M"),"M",IF(AND('C6'!W136='C6'!W362,OR('C6'!W136="X",'C6'!W136="W",'C6'!W136="Z")),UPPER('C6'!W136),"")))</f>
        <v/>
      </c>
      <c r="J665" s="81" t="s">
        <v>482</v>
      </c>
      <c r="K665" s="187">
        <f>IF(AND(ISBLANK('C6'!V588),$L$665&lt;&gt;"Z"),"",'C6'!V588)</f>
        <v>0</v>
      </c>
      <c r="L665" s="187" t="str">
        <f>IF(ISBLANK('C6'!W588),"",'C6'!W588)</f>
        <v/>
      </c>
      <c r="M665" s="78" t="str">
        <f t="shared" si="9"/>
        <v>OK</v>
      </c>
      <c r="N665" s="79"/>
    </row>
    <row r="666" spans="1:14" hidden="1">
      <c r="A666" s="80" t="s">
        <v>2588</v>
      </c>
      <c r="B666" s="185" t="s">
        <v>1918</v>
      </c>
      <c r="C666" s="186" t="s">
        <v>461</v>
      </c>
      <c r="D666" s="188" t="s">
        <v>1919</v>
      </c>
      <c r="E666" s="186" t="s">
        <v>482</v>
      </c>
      <c r="F666" s="186" t="s">
        <v>461</v>
      </c>
      <c r="G666" s="188" t="s">
        <v>1170</v>
      </c>
      <c r="H666" s="187">
        <f>IF(OR(AND('C6'!V137="",'C6'!W137=""),AND('C6'!V363="",'C6'!W363=""),AND('C6'!W137="X",'C6'!W363="X"),OR('C6'!W137="M",'C6'!W363="M")),"",SUM('C6'!V137,'C6'!V363))</f>
        <v>3</v>
      </c>
      <c r="I666" s="187" t="str">
        <f>IF(AND(AND('C6'!W137="X",'C6'!W363="X"),SUM('C6'!V137,'C6'!V363)=0,ISNUMBER('C6'!V589)),"",IF(OR('C6'!W137="M",'C6'!W363="M"),"M",IF(AND('C6'!W137='C6'!W363,OR('C6'!W137="X",'C6'!W137="W",'C6'!W137="Z")),UPPER('C6'!W137),"")))</f>
        <v/>
      </c>
      <c r="J666" s="81" t="s">
        <v>482</v>
      </c>
      <c r="K666" s="187">
        <f>IF(AND(ISBLANK('C6'!V589),$L$666&lt;&gt;"Z"),"",'C6'!V589)</f>
        <v>3</v>
      </c>
      <c r="L666" s="187" t="str">
        <f>IF(ISBLANK('C6'!W589),"",'C6'!W589)</f>
        <v/>
      </c>
      <c r="M666" s="78" t="str">
        <f t="shared" si="9"/>
        <v>OK</v>
      </c>
      <c r="N666" s="79"/>
    </row>
    <row r="667" spans="1:14" hidden="1">
      <c r="A667" s="80" t="s">
        <v>2588</v>
      </c>
      <c r="B667" s="185" t="s">
        <v>1920</v>
      </c>
      <c r="C667" s="186" t="s">
        <v>461</v>
      </c>
      <c r="D667" s="188" t="s">
        <v>1921</v>
      </c>
      <c r="E667" s="186" t="s">
        <v>482</v>
      </c>
      <c r="F667" s="186" t="s">
        <v>461</v>
      </c>
      <c r="G667" s="188" t="s">
        <v>1171</v>
      </c>
      <c r="H667" s="187">
        <f>IF(OR(AND('C6'!V138="",'C6'!W138=""),AND('C6'!V364="",'C6'!W364=""),AND('C6'!W138="X",'C6'!W364="X"),OR('C6'!W138="M",'C6'!W364="M")),"",SUM('C6'!V138,'C6'!V364))</f>
        <v>1</v>
      </c>
      <c r="I667" s="187" t="str">
        <f>IF(AND(AND('C6'!W138="X",'C6'!W364="X"),SUM('C6'!V138,'C6'!V364)=0,ISNUMBER('C6'!V590)),"",IF(OR('C6'!W138="M",'C6'!W364="M"),"M",IF(AND('C6'!W138='C6'!W364,OR('C6'!W138="X",'C6'!W138="W",'C6'!W138="Z")),UPPER('C6'!W138),"")))</f>
        <v/>
      </c>
      <c r="J667" s="81" t="s">
        <v>482</v>
      </c>
      <c r="K667" s="187">
        <f>IF(AND(ISBLANK('C6'!V590),$L$667&lt;&gt;"Z"),"",'C6'!V590)</f>
        <v>1</v>
      </c>
      <c r="L667" s="187" t="str">
        <f>IF(ISBLANK('C6'!W590),"",'C6'!W590)</f>
        <v/>
      </c>
      <c r="M667" s="78" t="str">
        <f t="shared" si="9"/>
        <v>OK</v>
      </c>
      <c r="N667" s="79"/>
    </row>
    <row r="668" spans="1:14" hidden="1">
      <c r="A668" s="80" t="s">
        <v>2588</v>
      </c>
      <c r="B668" s="185" t="s">
        <v>1922</v>
      </c>
      <c r="C668" s="186" t="s">
        <v>461</v>
      </c>
      <c r="D668" s="188" t="s">
        <v>1923</v>
      </c>
      <c r="E668" s="186" t="s">
        <v>482</v>
      </c>
      <c r="F668" s="186" t="s">
        <v>461</v>
      </c>
      <c r="G668" s="188" t="s">
        <v>1172</v>
      </c>
      <c r="H668" s="187">
        <f>IF(OR(AND('C6'!V139="",'C6'!W139=""),AND('C6'!V365="",'C6'!W365=""),AND('C6'!W139="X",'C6'!W365="X"),OR('C6'!W139="M",'C6'!W365="M")),"",SUM('C6'!V139,'C6'!V365))</f>
        <v>0</v>
      </c>
      <c r="I668" s="187" t="str">
        <f>IF(AND(AND('C6'!W139="X",'C6'!W365="X"),SUM('C6'!V139,'C6'!V365)=0,ISNUMBER('C6'!V591)),"",IF(OR('C6'!W139="M",'C6'!W365="M"),"M",IF(AND('C6'!W139='C6'!W365,OR('C6'!W139="X",'C6'!W139="W",'C6'!W139="Z")),UPPER('C6'!W139),"")))</f>
        <v/>
      </c>
      <c r="J668" s="81" t="s">
        <v>482</v>
      </c>
      <c r="K668" s="187">
        <f>IF(AND(ISBLANK('C6'!V591),$L$668&lt;&gt;"Z"),"",'C6'!V591)</f>
        <v>0</v>
      </c>
      <c r="L668" s="187" t="str">
        <f>IF(ISBLANK('C6'!W591),"",'C6'!W591)</f>
        <v/>
      </c>
      <c r="M668" s="78" t="str">
        <f t="shared" si="9"/>
        <v>OK</v>
      </c>
      <c r="N668" s="79"/>
    </row>
    <row r="669" spans="1:14" hidden="1">
      <c r="A669" s="80" t="s">
        <v>2588</v>
      </c>
      <c r="B669" s="185" t="s">
        <v>1924</v>
      </c>
      <c r="C669" s="186" t="s">
        <v>461</v>
      </c>
      <c r="D669" s="188" t="s">
        <v>1925</v>
      </c>
      <c r="E669" s="186" t="s">
        <v>482</v>
      </c>
      <c r="F669" s="186" t="s">
        <v>461</v>
      </c>
      <c r="G669" s="188" t="s">
        <v>1173</v>
      </c>
      <c r="H669" s="187">
        <f>IF(OR(AND('C6'!V140="",'C6'!W140=""),AND('C6'!V366="",'C6'!W366=""),AND('C6'!W140="X",'C6'!W366="X"),OR('C6'!W140="M",'C6'!W366="M")),"",SUM('C6'!V140,'C6'!V366))</f>
        <v>0</v>
      </c>
      <c r="I669" s="187" t="str">
        <f>IF(AND(AND('C6'!W140="X",'C6'!W366="X"),SUM('C6'!V140,'C6'!V366)=0,ISNUMBER('C6'!V592)),"",IF(OR('C6'!W140="M",'C6'!W366="M"),"M",IF(AND('C6'!W140='C6'!W366,OR('C6'!W140="X",'C6'!W140="W",'C6'!W140="Z")),UPPER('C6'!W140),"")))</f>
        <v/>
      </c>
      <c r="J669" s="81" t="s">
        <v>482</v>
      </c>
      <c r="K669" s="187">
        <f>IF(AND(ISBLANK('C6'!V592),$L$669&lt;&gt;"Z"),"",'C6'!V592)</f>
        <v>0</v>
      </c>
      <c r="L669" s="187" t="str">
        <f>IF(ISBLANK('C6'!W592),"",'C6'!W592)</f>
        <v/>
      </c>
      <c r="M669" s="78" t="str">
        <f t="shared" si="9"/>
        <v>OK</v>
      </c>
      <c r="N669" s="79"/>
    </row>
    <row r="670" spans="1:14" hidden="1">
      <c r="A670" s="80" t="s">
        <v>2588</v>
      </c>
      <c r="B670" s="185" t="s">
        <v>1926</v>
      </c>
      <c r="C670" s="186" t="s">
        <v>461</v>
      </c>
      <c r="D670" s="188" t="s">
        <v>1927</v>
      </c>
      <c r="E670" s="186" t="s">
        <v>482</v>
      </c>
      <c r="F670" s="186" t="s">
        <v>461</v>
      </c>
      <c r="G670" s="188" t="s">
        <v>1174</v>
      </c>
      <c r="H670" s="187">
        <f>IF(OR(AND('C6'!V141="",'C6'!W141=""),AND('C6'!V367="",'C6'!W367=""),AND('C6'!W141="X",'C6'!W367="X"),OR('C6'!W141="M",'C6'!W367="M")),"",SUM('C6'!V141,'C6'!V367))</f>
        <v>0</v>
      </c>
      <c r="I670" s="187" t="str">
        <f>IF(AND(AND('C6'!W141="X",'C6'!W367="X"),SUM('C6'!V141,'C6'!V367)=0,ISNUMBER('C6'!V593)),"",IF(OR('C6'!W141="M",'C6'!W367="M"),"M",IF(AND('C6'!W141='C6'!W367,OR('C6'!W141="X",'C6'!W141="W",'C6'!W141="Z")),UPPER('C6'!W141),"")))</f>
        <v/>
      </c>
      <c r="J670" s="81" t="s">
        <v>482</v>
      </c>
      <c r="K670" s="187">
        <f>IF(AND(ISBLANK('C6'!V593),$L$670&lt;&gt;"Z"),"",'C6'!V593)</f>
        <v>0</v>
      </c>
      <c r="L670" s="187" t="str">
        <f>IF(ISBLANK('C6'!W593),"",'C6'!W593)</f>
        <v/>
      </c>
      <c r="M670" s="78" t="str">
        <f t="shared" si="9"/>
        <v>OK</v>
      </c>
      <c r="N670" s="79"/>
    </row>
    <row r="671" spans="1:14" hidden="1">
      <c r="A671" s="80" t="s">
        <v>2588</v>
      </c>
      <c r="B671" s="185" t="s">
        <v>1928</v>
      </c>
      <c r="C671" s="186" t="s">
        <v>461</v>
      </c>
      <c r="D671" s="188" t="s">
        <v>1929</v>
      </c>
      <c r="E671" s="186" t="s">
        <v>482</v>
      </c>
      <c r="F671" s="186" t="s">
        <v>461</v>
      </c>
      <c r="G671" s="188" t="s">
        <v>1175</v>
      </c>
      <c r="H671" s="187">
        <f>IF(OR(AND('C6'!V142="",'C6'!W142=""),AND('C6'!V368="",'C6'!W368=""),AND('C6'!W142="X",'C6'!W368="X"),OR('C6'!W142="M",'C6'!W368="M")),"",SUM('C6'!V142,'C6'!V368))</f>
        <v>0</v>
      </c>
      <c r="I671" s="187" t="str">
        <f>IF(AND(AND('C6'!W142="X",'C6'!W368="X"),SUM('C6'!V142,'C6'!V368)=0,ISNUMBER('C6'!V594)),"",IF(OR('C6'!W142="M",'C6'!W368="M"),"M",IF(AND('C6'!W142='C6'!W368,OR('C6'!W142="X",'C6'!W142="W",'C6'!W142="Z")),UPPER('C6'!W142),"")))</f>
        <v/>
      </c>
      <c r="J671" s="81" t="s">
        <v>482</v>
      </c>
      <c r="K671" s="187">
        <f>IF(AND(ISBLANK('C6'!V594),$L$671&lt;&gt;"Z"),"",'C6'!V594)</f>
        <v>0</v>
      </c>
      <c r="L671" s="187" t="str">
        <f>IF(ISBLANK('C6'!W594),"",'C6'!W594)</f>
        <v/>
      </c>
      <c r="M671" s="78" t="str">
        <f t="shared" si="9"/>
        <v>OK</v>
      </c>
      <c r="N671" s="79"/>
    </row>
    <row r="672" spans="1:14" hidden="1">
      <c r="A672" s="80" t="s">
        <v>2588</v>
      </c>
      <c r="B672" s="185" t="s">
        <v>1930</v>
      </c>
      <c r="C672" s="186" t="s">
        <v>461</v>
      </c>
      <c r="D672" s="188" t="s">
        <v>1931</v>
      </c>
      <c r="E672" s="186" t="s">
        <v>482</v>
      </c>
      <c r="F672" s="186" t="s">
        <v>461</v>
      </c>
      <c r="G672" s="188" t="s">
        <v>1176</v>
      </c>
      <c r="H672" s="187">
        <f>IF(OR(AND('C6'!V143="",'C6'!W143=""),AND('C6'!V369="",'C6'!W369=""),AND('C6'!W143="X",'C6'!W369="X"),OR('C6'!W143="M",'C6'!W369="M")),"",SUM('C6'!V143,'C6'!V369))</f>
        <v>0</v>
      </c>
      <c r="I672" s="187" t="str">
        <f>IF(AND(AND('C6'!W143="X",'C6'!W369="X"),SUM('C6'!V143,'C6'!V369)=0,ISNUMBER('C6'!V595)),"",IF(OR('C6'!W143="M",'C6'!W369="M"),"M",IF(AND('C6'!W143='C6'!W369,OR('C6'!W143="X",'C6'!W143="W",'C6'!W143="Z")),UPPER('C6'!W143),"")))</f>
        <v/>
      </c>
      <c r="J672" s="81" t="s">
        <v>482</v>
      </c>
      <c r="K672" s="187">
        <f>IF(AND(ISBLANK('C6'!V595),$L$672&lt;&gt;"Z"),"",'C6'!V595)</f>
        <v>0</v>
      </c>
      <c r="L672" s="187" t="str">
        <f>IF(ISBLANK('C6'!W595),"",'C6'!W595)</f>
        <v/>
      </c>
      <c r="M672" s="78" t="str">
        <f t="shared" si="9"/>
        <v>OK</v>
      </c>
      <c r="N672" s="79"/>
    </row>
    <row r="673" spans="1:14" hidden="1">
      <c r="A673" s="80" t="s">
        <v>2588</v>
      </c>
      <c r="B673" s="185" t="s">
        <v>1932</v>
      </c>
      <c r="C673" s="186" t="s">
        <v>461</v>
      </c>
      <c r="D673" s="188" t="s">
        <v>1933</v>
      </c>
      <c r="E673" s="186" t="s">
        <v>482</v>
      </c>
      <c r="F673" s="186" t="s">
        <v>461</v>
      </c>
      <c r="G673" s="188" t="s">
        <v>1177</v>
      </c>
      <c r="H673" s="187">
        <f>IF(OR(AND('C6'!V144="",'C6'!W144=""),AND('C6'!V370="",'C6'!W370=""),AND('C6'!W144="X",'C6'!W370="X"),OR('C6'!W144="M",'C6'!W370="M")),"",SUM('C6'!V144,'C6'!V370))</f>
        <v>2</v>
      </c>
      <c r="I673" s="187" t="str">
        <f>IF(AND(AND('C6'!W144="X",'C6'!W370="X"),SUM('C6'!V144,'C6'!V370)=0,ISNUMBER('C6'!V596)),"",IF(OR('C6'!W144="M",'C6'!W370="M"),"M",IF(AND('C6'!W144='C6'!W370,OR('C6'!W144="X",'C6'!W144="W",'C6'!W144="Z")),UPPER('C6'!W144),"")))</f>
        <v/>
      </c>
      <c r="J673" s="81" t="s">
        <v>482</v>
      </c>
      <c r="K673" s="187">
        <f>IF(AND(ISBLANK('C6'!V596),$L$673&lt;&gt;"Z"),"",'C6'!V596)</f>
        <v>2</v>
      </c>
      <c r="L673" s="187" t="str">
        <f>IF(ISBLANK('C6'!W596),"",'C6'!W596)</f>
        <v/>
      </c>
      <c r="M673" s="78" t="str">
        <f t="shared" si="9"/>
        <v>OK</v>
      </c>
      <c r="N673" s="79"/>
    </row>
    <row r="674" spans="1:14" hidden="1">
      <c r="A674" s="80" t="s">
        <v>2588</v>
      </c>
      <c r="B674" s="185" t="s">
        <v>1934</v>
      </c>
      <c r="C674" s="186" t="s">
        <v>461</v>
      </c>
      <c r="D674" s="188" t="s">
        <v>1935</v>
      </c>
      <c r="E674" s="186" t="s">
        <v>482</v>
      </c>
      <c r="F674" s="186" t="s">
        <v>461</v>
      </c>
      <c r="G674" s="188" t="s">
        <v>1178</v>
      </c>
      <c r="H674" s="187">
        <f>IF(OR(AND('C6'!V145="",'C6'!W145=""),AND('C6'!V371="",'C6'!W371=""),AND('C6'!W145="X",'C6'!W371="X"),OR('C6'!W145="M",'C6'!W371="M")),"",SUM('C6'!V145,'C6'!V371))</f>
        <v>0</v>
      </c>
      <c r="I674" s="187" t="str">
        <f>IF(AND(AND('C6'!W145="X",'C6'!W371="X"),SUM('C6'!V145,'C6'!V371)=0,ISNUMBER('C6'!V597)),"",IF(OR('C6'!W145="M",'C6'!W371="M"),"M",IF(AND('C6'!W145='C6'!W371,OR('C6'!W145="X",'C6'!W145="W",'C6'!W145="Z")),UPPER('C6'!W145),"")))</f>
        <v/>
      </c>
      <c r="J674" s="81" t="s">
        <v>482</v>
      </c>
      <c r="K674" s="187">
        <f>IF(AND(ISBLANK('C6'!V597),$L$674&lt;&gt;"Z"),"",'C6'!V597)</f>
        <v>0</v>
      </c>
      <c r="L674" s="187" t="str">
        <f>IF(ISBLANK('C6'!W597),"",'C6'!W597)</f>
        <v/>
      </c>
      <c r="M674" s="78" t="str">
        <f t="shared" ref="M674:M737" si="10">IF(AND(ISNUMBER(H674),ISNUMBER(K674)),IF(OR(ROUND(H674,0)&lt;&gt;ROUND(K674,0),I674&lt;&gt;L674),"Check","OK"),IF(OR(AND(H674&lt;&gt;K674,I674&lt;&gt;"Z",L674&lt;&gt;"Z"),I674&lt;&gt;L674),"Check","OK"))</f>
        <v>OK</v>
      </c>
      <c r="N674" s="79"/>
    </row>
    <row r="675" spans="1:14" hidden="1">
      <c r="A675" s="80" t="s">
        <v>2588</v>
      </c>
      <c r="B675" s="185" t="s">
        <v>1936</v>
      </c>
      <c r="C675" s="186" t="s">
        <v>461</v>
      </c>
      <c r="D675" s="188" t="s">
        <v>1937</v>
      </c>
      <c r="E675" s="186" t="s">
        <v>482</v>
      </c>
      <c r="F675" s="186" t="s">
        <v>461</v>
      </c>
      <c r="G675" s="188" t="s">
        <v>1179</v>
      </c>
      <c r="H675" s="187">
        <f>IF(OR(AND('C6'!V146="",'C6'!W146=""),AND('C6'!V372="",'C6'!W372=""),AND('C6'!W146="X",'C6'!W372="X"),OR('C6'!W146="M",'C6'!W372="M")),"",SUM('C6'!V146,'C6'!V372))</f>
        <v>0</v>
      </c>
      <c r="I675" s="187" t="str">
        <f>IF(AND(AND('C6'!W146="X",'C6'!W372="X"),SUM('C6'!V146,'C6'!V372)=0,ISNUMBER('C6'!V598)),"",IF(OR('C6'!W146="M",'C6'!W372="M"),"M",IF(AND('C6'!W146='C6'!W372,OR('C6'!W146="X",'C6'!W146="W",'C6'!W146="Z")),UPPER('C6'!W146),"")))</f>
        <v/>
      </c>
      <c r="J675" s="81" t="s">
        <v>482</v>
      </c>
      <c r="K675" s="187">
        <f>IF(AND(ISBLANK('C6'!V598),$L$675&lt;&gt;"Z"),"",'C6'!V598)</f>
        <v>0</v>
      </c>
      <c r="L675" s="187" t="str">
        <f>IF(ISBLANK('C6'!W598),"",'C6'!W598)</f>
        <v/>
      </c>
      <c r="M675" s="78" t="str">
        <f t="shared" si="10"/>
        <v>OK</v>
      </c>
      <c r="N675" s="79"/>
    </row>
    <row r="676" spans="1:14" hidden="1">
      <c r="A676" s="80" t="s">
        <v>2588</v>
      </c>
      <c r="B676" s="185" t="s">
        <v>1938</v>
      </c>
      <c r="C676" s="186" t="s">
        <v>461</v>
      </c>
      <c r="D676" s="188" t="s">
        <v>1939</v>
      </c>
      <c r="E676" s="186" t="s">
        <v>482</v>
      </c>
      <c r="F676" s="186" t="s">
        <v>461</v>
      </c>
      <c r="G676" s="188" t="s">
        <v>1180</v>
      </c>
      <c r="H676" s="187">
        <f>IF(OR(AND('C6'!V147="",'C6'!W147=""),AND('C6'!V373="",'C6'!W373=""),AND('C6'!W147="X",'C6'!W373="X"),OR('C6'!W147="M",'C6'!W373="M")),"",SUM('C6'!V147,'C6'!V373))</f>
        <v>0</v>
      </c>
      <c r="I676" s="187" t="str">
        <f>IF(AND(AND('C6'!W147="X",'C6'!W373="X"),SUM('C6'!V147,'C6'!V373)=0,ISNUMBER('C6'!V599)),"",IF(OR('C6'!W147="M",'C6'!W373="M"),"M",IF(AND('C6'!W147='C6'!W373,OR('C6'!W147="X",'C6'!W147="W",'C6'!W147="Z")),UPPER('C6'!W147),"")))</f>
        <v/>
      </c>
      <c r="J676" s="81" t="s">
        <v>482</v>
      </c>
      <c r="K676" s="187">
        <f>IF(AND(ISBLANK('C6'!V599),$L$676&lt;&gt;"Z"),"",'C6'!V599)</f>
        <v>0</v>
      </c>
      <c r="L676" s="187" t="str">
        <f>IF(ISBLANK('C6'!W599),"",'C6'!W599)</f>
        <v/>
      </c>
      <c r="M676" s="78" t="str">
        <f t="shared" si="10"/>
        <v>OK</v>
      </c>
      <c r="N676" s="79"/>
    </row>
    <row r="677" spans="1:14" hidden="1">
      <c r="A677" s="80" t="s">
        <v>2588</v>
      </c>
      <c r="B677" s="185" t="s">
        <v>1940</v>
      </c>
      <c r="C677" s="186" t="s">
        <v>461</v>
      </c>
      <c r="D677" s="188" t="s">
        <v>1941</v>
      </c>
      <c r="E677" s="186" t="s">
        <v>482</v>
      </c>
      <c r="F677" s="186" t="s">
        <v>461</v>
      </c>
      <c r="G677" s="188" t="s">
        <v>1181</v>
      </c>
      <c r="H677" s="187">
        <f>IF(OR(AND('C6'!V148="",'C6'!W148=""),AND('C6'!V374="",'C6'!W374=""),AND('C6'!W148="X",'C6'!W374="X"),OR('C6'!W148="M",'C6'!W374="M")),"",SUM('C6'!V148,'C6'!V374))</f>
        <v>0</v>
      </c>
      <c r="I677" s="187" t="str">
        <f>IF(AND(AND('C6'!W148="X",'C6'!W374="X"),SUM('C6'!V148,'C6'!V374)=0,ISNUMBER('C6'!V600)),"",IF(OR('C6'!W148="M",'C6'!W374="M"),"M",IF(AND('C6'!W148='C6'!W374,OR('C6'!W148="X",'C6'!W148="W",'C6'!W148="Z")),UPPER('C6'!W148),"")))</f>
        <v/>
      </c>
      <c r="J677" s="81" t="s">
        <v>482</v>
      </c>
      <c r="K677" s="187">
        <f>IF(AND(ISBLANK('C6'!V600),$L$677&lt;&gt;"Z"),"",'C6'!V600)</f>
        <v>0</v>
      </c>
      <c r="L677" s="187" t="str">
        <f>IF(ISBLANK('C6'!W600),"",'C6'!W600)</f>
        <v/>
      </c>
      <c r="M677" s="78" t="str">
        <f t="shared" si="10"/>
        <v>OK</v>
      </c>
      <c r="N677" s="79"/>
    </row>
    <row r="678" spans="1:14" hidden="1">
      <c r="A678" s="80" t="s">
        <v>2588</v>
      </c>
      <c r="B678" s="185" t="s">
        <v>1942</v>
      </c>
      <c r="C678" s="186" t="s">
        <v>461</v>
      </c>
      <c r="D678" s="188" t="s">
        <v>1943</v>
      </c>
      <c r="E678" s="186" t="s">
        <v>482</v>
      </c>
      <c r="F678" s="186" t="s">
        <v>461</v>
      </c>
      <c r="G678" s="188" t="s">
        <v>1182</v>
      </c>
      <c r="H678" s="187">
        <f>IF(OR(AND('C6'!V149="",'C6'!W149=""),AND('C6'!V375="",'C6'!W375=""),AND('C6'!W149="X",'C6'!W375="X"),OR('C6'!W149="M",'C6'!W375="M")),"",SUM('C6'!V149,'C6'!V375))</f>
        <v>0</v>
      </c>
      <c r="I678" s="187" t="str">
        <f>IF(AND(AND('C6'!W149="X",'C6'!W375="X"),SUM('C6'!V149,'C6'!V375)=0,ISNUMBER('C6'!V601)),"",IF(OR('C6'!W149="M",'C6'!W375="M"),"M",IF(AND('C6'!W149='C6'!W375,OR('C6'!W149="X",'C6'!W149="W",'C6'!W149="Z")),UPPER('C6'!W149),"")))</f>
        <v/>
      </c>
      <c r="J678" s="81" t="s">
        <v>482</v>
      </c>
      <c r="K678" s="187">
        <f>IF(AND(ISBLANK('C6'!V601),$L$678&lt;&gt;"Z"),"",'C6'!V601)</f>
        <v>0</v>
      </c>
      <c r="L678" s="187" t="str">
        <f>IF(ISBLANK('C6'!W601),"",'C6'!W601)</f>
        <v/>
      </c>
      <c r="M678" s="78" t="str">
        <f t="shared" si="10"/>
        <v>OK</v>
      </c>
      <c r="N678" s="79"/>
    </row>
    <row r="679" spans="1:14" hidden="1">
      <c r="A679" s="80" t="s">
        <v>2588</v>
      </c>
      <c r="B679" s="185" t="s">
        <v>1944</v>
      </c>
      <c r="C679" s="186" t="s">
        <v>461</v>
      </c>
      <c r="D679" s="188" t="s">
        <v>1945</v>
      </c>
      <c r="E679" s="186" t="s">
        <v>482</v>
      </c>
      <c r="F679" s="186" t="s">
        <v>461</v>
      </c>
      <c r="G679" s="188" t="s">
        <v>1183</v>
      </c>
      <c r="H679" s="187">
        <f>IF(OR(AND('C6'!V150="",'C6'!W150=""),AND('C6'!V376="",'C6'!W376=""),AND('C6'!W150="X",'C6'!W376="X"),OR('C6'!W150="M",'C6'!W376="M")),"",SUM('C6'!V150,'C6'!V376))</f>
        <v>0</v>
      </c>
      <c r="I679" s="187" t="str">
        <f>IF(AND(AND('C6'!W150="X",'C6'!W376="X"),SUM('C6'!V150,'C6'!V376)=0,ISNUMBER('C6'!V602)),"",IF(OR('C6'!W150="M",'C6'!W376="M"),"M",IF(AND('C6'!W150='C6'!W376,OR('C6'!W150="X",'C6'!W150="W",'C6'!W150="Z")),UPPER('C6'!W150),"")))</f>
        <v/>
      </c>
      <c r="J679" s="81" t="s">
        <v>482</v>
      </c>
      <c r="K679" s="187">
        <f>IF(AND(ISBLANK('C6'!V602),$L$679&lt;&gt;"Z"),"",'C6'!V602)</f>
        <v>0</v>
      </c>
      <c r="L679" s="187" t="str">
        <f>IF(ISBLANK('C6'!W602),"",'C6'!W602)</f>
        <v/>
      </c>
      <c r="M679" s="78" t="str">
        <f t="shared" si="10"/>
        <v>OK</v>
      </c>
      <c r="N679" s="79"/>
    </row>
    <row r="680" spans="1:14" hidden="1">
      <c r="A680" s="80" t="s">
        <v>2588</v>
      </c>
      <c r="B680" s="185" t="s">
        <v>1946</v>
      </c>
      <c r="C680" s="186" t="s">
        <v>461</v>
      </c>
      <c r="D680" s="188" t="s">
        <v>1947</v>
      </c>
      <c r="E680" s="186" t="s">
        <v>482</v>
      </c>
      <c r="F680" s="186" t="s">
        <v>461</v>
      </c>
      <c r="G680" s="188" t="s">
        <v>1184</v>
      </c>
      <c r="H680" s="187">
        <f>IF(OR(AND('C6'!V151="",'C6'!W151=""),AND('C6'!V377="",'C6'!W377=""),AND('C6'!W151="X",'C6'!W377="X"),OR('C6'!W151="M",'C6'!W377="M")),"",SUM('C6'!V151,'C6'!V377))</f>
        <v>0</v>
      </c>
      <c r="I680" s="187" t="str">
        <f>IF(AND(AND('C6'!W151="X",'C6'!W377="X"),SUM('C6'!V151,'C6'!V377)=0,ISNUMBER('C6'!V603)),"",IF(OR('C6'!W151="M",'C6'!W377="M"),"M",IF(AND('C6'!W151='C6'!W377,OR('C6'!W151="X",'C6'!W151="W",'C6'!W151="Z")),UPPER('C6'!W151),"")))</f>
        <v/>
      </c>
      <c r="J680" s="81" t="s">
        <v>482</v>
      </c>
      <c r="K680" s="187">
        <f>IF(AND(ISBLANK('C6'!V603),$L$680&lt;&gt;"Z"),"",'C6'!V603)</f>
        <v>0</v>
      </c>
      <c r="L680" s="187" t="str">
        <f>IF(ISBLANK('C6'!W603),"",'C6'!W603)</f>
        <v/>
      </c>
      <c r="M680" s="78" t="str">
        <f t="shared" si="10"/>
        <v>OK</v>
      </c>
      <c r="N680" s="79"/>
    </row>
    <row r="681" spans="1:14" hidden="1">
      <c r="A681" s="80" t="s">
        <v>2588</v>
      </c>
      <c r="B681" s="185" t="s">
        <v>1948</v>
      </c>
      <c r="C681" s="186" t="s">
        <v>461</v>
      </c>
      <c r="D681" s="188" t="s">
        <v>1949</v>
      </c>
      <c r="E681" s="186" t="s">
        <v>482</v>
      </c>
      <c r="F681" s="186" t="s">
        <v>461</v>
      </c>
      <c r="G681" s="188" t="s">
        <v>1185</v>
      </c>
      <c r="H681" s="187">
        <f>IF(OR(AND('C6'!V152="",'C6'!W152=""),AND('C6'!V378="",'C6'!W378=""),AND('C6'!W152="X",'C6'!W378="X"),OR('C6'!W152="M",'C6'!W378="M")),"",SUM('C6'!V152,'C6'!V378))</f>
        <v>0</v>
      </c>
      <c r="I681" s="187" t="str">
        <f>IF(AND(AND('C6'!W152="X",'C6'!W378="X"),SUM('C6'!V152,'C6'!V378)=0,ISNUMBER('C6'!V604)),"",IF(OR('C6'!W152="M",'C6'!W378="M"),"M",IF(AND('C6'!W152='C6'!W378,OR('C6'!W152="X",'C6'!W152="W",'C6'!W152="Z")),UPPER('C6'!W152),"")))</f>
        <v/>
      </c>
      <c r="J681" s="81" t="s">
        <v>482</v>
      </c>
      <c r="K681" s="187">
        <f>IF(AND(ISBLANK('C6'!V604),$L$681&lt;&gt;"Z"),"",'C6'!V604)</f>
        <v>0</v>
      </c>
      <c r="L681" s="187" t="str">
        <f>IF(ISBLANK('C6'!W604),"",'C6'!W604)</f>
        <v/>
      </c>
      <c r="M681" s="78" t="str">
        <f t="shared" si="10"/>
        <v>OK</v>
      </c>
      <c r="N681" s="79"/>
    </row>
    <row r="682" spans="1:14" hidden="1">
      <c r="A682" s="80" t="s">
        <v>2588</v>
      </c>
      <c r="B682" s="185" t="s">
        <v>1950</v>
      </c>
      <c r="C682" s="186" t="s">
        <v>461</v>
      </c>
      <c r="D682" s="188" t="s">
        <v>1951</v>
      </c>
      <c r="E682" s="186" t="s">
        <v>482</v>
      </c>
      <c r="F682" s="186" t="s">
        <v>461</v>
      </c>
      <c r="G682" s="188" t="s">
        <v>1186</v>
      </c>
      <c r="H682" s="187">
        <f>IF(OR(AND('C6'!V153="",'C6'!W153=""),AND('C6'!V379="",'C6'!W379=""),AND('C6'!W153="X",'C6'!W379="X"),OR('C6'!W153="M",'C6'!W379="M")),"",SUM('C6'!V153,'C6'!V379))</f>
        <v>1</v>
      </c>
      <c r="I682" s="187" t="str">
        <f>IF(AND(AND('C6'!W153="X",'C6'!W379="X"),SUM('C6'!V153,'C6'!V379)=0,ISNUMBER('C6'!V605)),"",IF(OR('C6'!W153="M",'C6'!W379="M"),"M",IF(AND('C6'!W153='C6'!W379,OR('C6'!W153="X",'C6'!W153="W",'C6'!W153="Z")),UPPER('C6'!W153),"")))</f>
        <v/>
      </c>
      <c r="J682" s="81" t="s">
        <v>482</v>
      </c>
      <c r="K682" s="187">
        <f>IF(AND(ISBLANK('C6'!V605),$L$682&lt;&gt;"Z"),"",'C6'!V605)</f>
        <v>1</v>
      </c>
      <c r="L682" s="187" t="str">
        <f>IF(ISBLANK('C6'!W605),"",'C6'!W605)</f>
        <v/>
      </c>
      <c r="M682" s="78" t="str">
        <f t="shared" si="10"/>
        <v>OK</v>
      </c>
      <c r="N682" s="79"/>
    </row>
    <row r="683" spans="1:14" hidden="1">
      <c r="A683" s="80" t="s">
        <v>2588</v>
      </c>
      <c r="B683" s="185" t="s">
        <v>1952</v>
      </c>
      <c r="C683" s="186" t="s">
        <v>461</v>
      </c>
      <c r="D683" s="188" t="s">
        <v>1953</v>
      </c>
      <c r="E683" s="186" t="s">
        <v>482</v>
      </c>
      <c r="F683" s="186" t="s">
        <v>461</v>
      </c>
      <c r="G683" s="188" t="s">
        <v>1187</v>
      </c>
      <c r="H683" s="187">
        <f>IF(OR(AND('C6'!V154="",'C6'!W154=""),AND('C6'!V380="",'C6'!W380=""),AND('C6'!W154="X",'C6'!W380="X"),OR('C6'!W154="M",'C6'!W380="M")),"",SUM('C6'!V154,'C6'!V380))</f>
        <v>0</v>
      </c>
      <c r="I683" s="187" t="str">
        <f>IF(AND(AND('C6'!W154="X",'C6'!W380="X"),SUM('C6'!V154,'C6'!V380)=0,ISNUMBER('C6'!V606)),"",IF(OR('C6'!W154="M",'C6'!W380="M"),"M",IF(AND('C6'!W154='C6'!W380,OR('C6'!W154="X",'C6'!W154="W",'C6'!W154="Z")),UPPER('C6'!W154),"")))</f>
        <v/>
      </c>
      <c r="J683" s="81" t="s">
        <v>482</v>
      </c>
      <c r="K683" s="187">
        <f>IF(AND(ISBLANK('C6'!V606),$L$683&lt;&gt;"Z"),"",'C6'!V606)</f>
        <v>0</v>
      </c>
      <c r="L683" s="187" t="str">
        <f>IF(ISBLANK('C6'!W606),"",'C6'!W606)</f>
        <v/>
      </c>
      <c r="M683" s="78" t="str">
        <f t="shared" si="10"/>
        <v>OK</v>
      </c>
      <c r="N683" s="79"/>
    </row>
    <row r="684" spans="1:14" hidden="1">
      <c r="A684" s="80" t="s">
        <v>2588</v>
      </c>
      <c r="B684" s="185" t="s">
        <v>1954</v>
      </c>
      <c r="C684" s="186" t="s">
        <v>461</v>
      </c>
      <c r="D684" s="188" t="s">
        <v>1955</v>
      </c>
      <c r="E684" s="186" t="s">
        <v>482</v>
      </c>
      <c r="F684" s="186" t="s">
        <v>461</v>
      </c>
      <c r="G684" s="188" t="s">
        <v>1188</v>
      </c>
      <c r="H684" s="187">
        <f>IF(OR(AND('C6'!V155="",'C6'!W155=""),AND('C6'!V381="",'C6'!W381=""),AND('C6'!W155="X",'C6'!W381="X"),OR('C6'!W155="M",'C6'!W381="M")),"",SUM('C6'!V155,'C6'!V381))</f>
        <v>4</v>
      </c>
      <c r="I684" s="187" t="str">
        <f>IF(AND(AND('C6'!W155="X",'C6'!W381="X"),SUM('C6'!V155,'C6'!V381)=0,ISNUMBER('C6'!V607)),"",IF(OR('C6'!W155="M",'C6'!W381="M"),"M",IF(AND('C6'!W155='C6'!W381,OR('C6'!W155="X",'C6'!W155="W",'C6'!W155="Z")),UPPER('C6'!W155),"")))</f>
        <v/>
      </c>
      <c r="J684" s="81" t="s">
        <v>482</v>
      </c>
      <c r="K684" s="187">
        <f>IF(AND(ISBLANK('C6'!V607),$L$684&lt;&gt;"Z"),"",'C6'!V607)</f>
        <v>4</v>
      </c>
      <c r="L684" s="187" t="str">
        <f>IF(ISBLANK('C6'!W607),"",'C6'!W607)</f>
        <v/>
      </c>
      <c r="M684" s="78" t="str">
        <f t="shared" si="10"/>
        <v>OK</v>
      </c>
      <c r="N684" s="79"/>
    </row>
    <row r="685" spans="1:14" hidden="1">
      <c r="A685" s="80" t="s">
        <v>2588</v>
      </c>
      <c r="B685" s="185" t="s">
        <v>1956</v>
      </c>
      <c r="C685" s="186" t="s">
        <v>461</v>
      </c>
      <c r="D685" s="188" t="s">
        <v>1957</v>
      </c>
      <c r="E685" s="186" t="s">
        <v>482</v>
      </c>
      <c r="F685" s="186" t="s">
        <v>461</v>
      </c>
      <c r="G685" s="188" t="s">
        <v>1189</v>
      </c>
      <c r="H685" s="187">
        <f>IF(OR(AND('C6'!V156="",'C6'!W156=""),AND('C6'!V382="",'C6'!W382=""),AND('C6'!W156="X",'C6'!W382="X"),OR('C6'!W156="M",'C6'!W382="M")),"",SUM('C6'!V156,'C6'!V382))</f>
        <v>0</v>
      </c>
      <c r="I685" s="187" t="str">
        <f>IF(AND(AND('C6'!W156="X",'C6'!W382="X"),SUM('C6'!V156,'C6'!V382)=0,ISNUMBER('C6'!V608)),"",IF(OR('C6'!W156="M",'C6'!W382="M"),"M",IF(AND('C6'!W156='C6'!W382,OR('C6'!W156="X",'C6'!W156="W",'C6'!W156="Z")),UPPER('C6'!W156),"")))</f>
        <v/>
      </c>
      <c r="J685" s="81" t="s">
        <v>482</v>
      </c>
      <c r="K685" s="187">
        <f>IF(AND(ISBLANK('C6'!V608),$L$685&lt;&gt;"Z"),"",'C6'!V608)</f>
        <v>0</v>
      </c>
      <c r="L685" s="187" t="str">
        <f>IF(ISBLANK('C6'!W608),"",'C6'!W608)</f>
        <v/>
      </c>
      <c r="M685" s="78" t="str">
        <f t="shared" si="10"/>
        <v>OK</v>
      </c>
      <c r="N685" s="79"/>
    </row>
    <row r="686" spans="1:14" hidden="1">
      <c r="A686" s="80" t="s">
        <v>2588</v>
      </c>
      <c r="B686" s="185" t="s">
        <v>1958</v>
      </c>
      <c r="C686" s="186" t="s">
        <v>461</v>
      </c>
      <c r="D686" s="188" t="s">
        <v>1959</v>
      </c>
      <c r="E686" s="186" t="s">
        <v>482</v>
      </c>
      <c r="F686" s="186" t="s">
        <v>461</v>
      </c>
      <c r="G686" s="188" t="s">
        <v>1190</v>
      </c>
      <c r="H686" s="187">
        <f>IF(OR(AND('C6'!V157="",'C6'!W157=""),AND('C6'!V383="",'C6'!W383=""),AND('C6'!W157="X",'C6'!W383="X"),OR('C6'!W157="M",'C6'!W383="M")),"",SUM('C6'!V157,'C6'!V383))</f>
        <v>0</v>
      </c>
      <c r="I686" s="187" t="str">
        <f>IF(AND(AND('C6'!W157="X",'C6'!W383="X"),SUM('C6'!V157,'C6'!V383)=0,ISNUMBER('C6'!V609)),"",IF(OR('C6'!W157="M",'C6'!W383="M"),"M",IF(AND('C6'!W157='C6'!W383,OR('C6'!W157="X",'C6'!W157="W",'C6'!W157="Z")),UPPER('C6'!W157),"")))</f>
        <v/>
      </c>
      <c r="J686" s="81" t="s">
        <v>482</v>
      </c>
      <c r="K686" s="187">
        <f>IF(AND(ISBLANK('C6'!V609),$L$686&lt;&gt;"Z"),"",'C6'!V609)</f>
        <v>0</v>
      </c>
      <c r="L686" s="187" t="str">
        <f>IF(ISBLANK('C6'!W609),"",'C6'!W609)</f>
        <v/>
      </c>
      <c r="M686" s="78" t="str">
        <f t="shared" si="10"/>
        <v>OK</v>
      </c>
      <c r="N686" s="79"/>
    </row>
    <row r="687" spans="1:14" hidden="1">
      <c r="A687" s="80" t="s">
        <v>2588</v>
      </c>
      <c r="B687" s="185" t="s">
        <v>1960</v>
      </c>
      <c r="C687" s="186" t="s">
        <v>461</v>
      </c>
      <c r="D687" s="188" t="s">
        <v>1961</v>
      </c>
      <c r="E687" s="186" t="s">
        <v>482</v>
      </c>
      <c r="F687" s="186" t="s">
        <v>461</v>
      </c>
      <c r="G687" s="188" t="s">
        <v>1191</v>
      </c>
      <c r="H687" s="187">
        <f>IF(OR(AND('C6'!V158="",'C6'!W158=""),AND('C6'!V384="",'C6'!W384=""),AND('C6'!W158="X",'C6'!W384="X"),OR('C6'!W158="M",'C6'!W384="M")),"",SUM('C6'!V158,'C6'!V384))</f>
        <v>0</v>
      </c>
      <c r="I687" s="187" t="str">
        <f>IF(AND(AND('C6'!W158="X",'C6'!W384="X"),SUM('C6'!V158,'C6'!V384)=0,ISNUMBER('C6'!V610)),"",IF(OR('C6'!W158="M",'C6'!W384="M"),"M",IF(AND('C6'!W158='C6'!W384,OR('C6'!W158="X",'C6'!W158="W",'C6'!W158="Z")),UPPER('C6'!W158),"")))</f>
        <v/>
      </c>
      <c r="J687" s="81" t="s">
        <v>482</v>
      </c>
      <c r="K687" s="187">
        <f>IF(AND(ISBLANK('C6'!V610),$L$687&lt;&gt;"Z"),"",'C6'!V610)</f>
        <v>0</v>
      </c>
      <c r="L687" s="187" t="str">
        <f>IF(ISBLANK('C6'!W610),"",'C6'!W610)</f>
        <v/>
      </c>
      <c r="M687" s="78" t="str">
        <f t="shared" si="10"/>
        <v>OK</v>
      </c>
      <c r="N687" s="79"/>
    </row>
    <row r="688" spans="1:14" hidden="1">
      <c r="A688" s="80" t="s">
        <v>2588</v>
      </c>
      <c r="B688" s="185" t="s">
        <v>1962</v>
      </c>
      <c r="C688" s="186" t="s">
        <v>461</v>
      </c>
      <c r="D688" s="188" t="s">
        <v>1963</v>
      </c>
      <c r="E688" s="186" t="s">
        <v>482</v>
      </c>
      <c r="F688" s="186" t="s">
        <v>461</v>
      </c>
      <c r="G688" s="188" t="s">
        <v>1192</v>
      </c>
      <c r="H688" s="187">
        <f>IF(OR(AND('C6'!V159="",'C6'!W159=""),AND('C6'!V385="",'C6'!W385=""),AND('C6'!W159="X",'C6'!W385="X"),OR('C6'!W159="M",'C6'!W385="M")),"",SUM('C6'!V159,'C6'!V385))</f>
        <v>0</v>
      </c>
      <c r="I688" s="187" t="str">
        <f>IF(AND(AND('C6'!W159="X",'C6'!W385="X"),SUM('C6'!V159,'C6'!V385)=0,ISNUMBER('C6'!V611)),"",IF(OR('C6'!W159="M",'C6'!W385="M"),"M",IF(AND('C6'!W159='C6'!W385,OR('C6'!W159="X",'C6'!W159="W",'C6'!W159="Z")),UPPER('C6'!W159),"")))</f>
        <v/>
      </c>
      <c r="J688" s="81" t="s">
        <v>482</v>
      </c>
      <c r="K688" s="187">
        <f>IF(AND(ISBLANK('C6'!V611),$L$688&lt;&gt;"Z"),"",'C6'!V611)</f>
        <v>0</v>
      </c>
      <c r="L688" s="187" t="str">
        <f>IF(ISBLANK('C6'!W611),"",'C6'!W611)</f>
        <v/>
      </c>
      <c r="M688" s="78" t="str">
        <f t="shared" si="10"/>
        <v>OK</v>
      </c>
      <c r="N688" s="79"/>
    </row>
    <row r="689" spans="1:14" hidden="1">
      <c r="A689" s="80" t="s">
        <v>2588</v>
      </c>
      <c r="B689" s="185" t="s">
        <v>1964</v>
      </c>
      <c r="C689" s="186" t="s">
        <v>461</v>
      </c>
      <c r="D689" s="188" t="s">
        <v>1965</v>
      </c>
      <c r="E689" s="186" t="s">
        <v>482</v>
      </c>
      <c r="F689" s="186" t="s">
        <v>461</v>
      </c>
      <c r="G689" s="188" t="s">
        <v>1193</v>
      </c>
      <c r="H689" s="187">
        <f>IF(OR(AND('C6'!V160="",'C6'!W160=""),AND('C6'!V386="",'C6'!W386=""),AND('C6'!W160="X",'C6'!W386="X"),OR('C6'!W160="M",'C6'!W386="M")),"",SUM('C6'!V160,'C6'!V386))</f>
        <v>0</v>
      </c>
      <c r="I689" s="187" t="str">
        <f>IF(AND(AND('C6'!W160="X",'C6'!W386="X"),SUM('C6'!V160,'C6'!V386)=0,ISNUMBER('C6'!V612)),"",IF(OR('C6'!W160="M",'C6'!W386="M"),"M",IF(AND('C6'!W160='C6'!W386,OR('C6'!W160="X",'C6'!W160="W",'C6'!W160="Z")),UPPER('C6'!W160),"")))</f>
        <v/>
      </c>
      <c r="J689" s="81" t="s">
        <v>482</v>
      </c>
      <c r="K689" s="187">
        <f>IF(AND(ISBLANK('C6'!V612),$L$689&lt;&gt;"Z"),"",'C6'!V612)</f>
        <v>0</v>
      </c>
      <c r="L689" s="187" t="str">
        <f>IF(ISBLANK('C6'!W612),"",'C6'!W612)</f>
        <v/>
      </c>
      <c r="M689" s="78" t="str">
        <f t="shared" si="10"/>
        <v>OK</v>
      </c>
      <c r="N689" s="79"/>
    </row>
    <row r="690" spans="1:14" hidden="1">
      <c r="A690" s="80" t="s">
        <v>2588</v>
      </c>
      <c r="B690" s="185" t="s">
        <v>1966</v>
      </c>
      <c r="C690" s="186" t="s">
        <v>461</v>
      </c>
      <c r="D690" s="188" t="s">
        <v>1967</v>
      </c>
      <c r="E690" s="186" t="s">
        <v>482</v>
      </c>
      <c r="F690" s="186" t="s">
        <v>461</v>
      </c>
      <c r="G690" s="188" t="s">
        <v>1194</v>
      </c>
      <c r="H690" s="187">
        <f>IF(OR(AND('C6'!V161="",'C6'!W161=""),AND('C6'!V387="",'C6'!W387=""),AND('C6'!W161="X",'C6'!W387="X"),OR('C6'!W161="M",'C6'!W387="M")),"",SUM('C6'!V161,'C6'!V387))</f>
        <v>0</v>
      </c>
      <c r="I690" s="187" t="str">
        <f>IF(AND(AND('C6'!W161="X",'C6'!W387="X"),SUM('C6'!V161,'C6'!V387)=0,ISNUMBER('C6'!V613)),"",IF(OR('C6'!W161="M",'C6'!W387="M"),"M",IF(AND('C6'!W161='C6'!W387,OR('C6'!W161="X",'C6'!W161="W",'C6'!W161="Z")),UPPER('C6'!W161),"")))</f>
        <v/>
      </c>
      <c r="J690" s="81" t="s">
        <v>482</v>
      </c>
      <c r="K690" s="187">
        <f>IF(AND(ISBLANK('C6'!V613),$L$690&lt;&gt;"Z"),"",'C6'!V613)</f>
        <v>0</v>
      </c>
      <c r="L690" s="187" t="str">
        <f>IF(ISBLANK('C6'!W613),"",'C6'!W613)</f>
        <v/>
      </c>
      <c r="M690" s="78" t="str">
        <f t="shared" si="10"/>
        <v>OK</v>
      </c>
      <c r="N690" s="79"/>
    </row>
    <row r="691" spans="1:14" hidden="1">
      <c r="A691" s="80" t="s">
        <v>2588</v>
      </c>
      <c r="B691" s="185" t="s">
        <v>1968</v>
      </c>
      <c r="C691" s="186" t="s">
        <v>461</v>
      </c>
      <c r="D691" s="188" t="s">
        <v>1969</v>
      </c>
      <c r="E691" s="186" t="s">
        <v>482</v>
      </c>
      <c r="F691" s="186" t="s">
        <v>461</v>
      </c>
      <c r="G691" s="188" t="s">
        <v>1195</v>
      </c>
      <c r="H691" s="187">
        <f>IF(OR(AND('C6'!V162="",'C6'!W162=""),AND('C6'!V388="",'C6'!W388=""),AND('C6'!W162="X",'C6'!W388="X"),OR('C6'!W162="M",'C6'!W388="M")),"",SUM('C6'!V162,'C6'!V388))</f>
        <v>0</v>
      </c>
      <c r="I691" s="187" t="str">
        <f>IF(AND(AND('C6'!W162="X",'C6'!W388="X"),SUM('C6'!V162,'C6'!V388)=0,ISNUMBER('C6'!V614)),"",IF(OR('C6'!W162="M",'C6'!W388="M"),"M",IF(AND('C6'!W162='C6'!W388,OR('C6'!W162="X",'C6'!W162="W",'C6'!W162="Z")),UPPER('C6'!W162),"")))</f>
        <v/>
      </c>
      <c r="J691" s="81" t="s">
        <v>482</v>
      </c>
      <c r="K691" s="187">
        <f>IF(AND(ISBLANK('C6'!V614),$L$691&lt;&gt;"Z"),"",'C6'!V614)</f>
        <v>0</v>
      </c>
      <c r="L691" s="187" t="str">
        <f>IF(ISBLANK('C6'!W614),"",'C6'!W614)</f>
        <v/>
      </c>
      <c r="M691" s="78" t="str">
        <f t="shared" si="10"/>
        <v>OK</v>
      </c>
      <c r="N691" s="79"/>
    </row>
    <row r="692" spans="1:14" hidden="1">
      <c r="A692" s="80" t="s">
        <v>2588</v>
      </c>
      <c r="B692" s="185" t="s">
        <v>1970</v>
      </c>
      <c r="C692" s="186" t="s">
        <v>461</v>
      </c>
      <c r="D692" s="188" t="s">
        <v>1971</v>
      </c>
      <c r="E692" s="186" t="s">
        <v>482</v>
      </c>
      <c r="F692" s="186" t="s">
        <v>461</v>
      </c>
      <c r="G692" s="188" t="s">
        <v>1196</v>
      </c>
      <c r="H692" s="187">
        <f>IF(OR(AND('C6'!V163="",'C6'!W163=""),AND('C6'!V389="",'C6'!W389=""),AND('C6'!W163="X",'C6'!W389="X"),OR('C6'!W163="M",'C6'!W389="M")),"",SUM('C6'!V163,'C6'!V389))</f>
        <v>0</v>
      </c>
      <c r="I692" s="187" t="str">
        <f>IF(AND(AND('C6'!W163="X",'C6'!W389="X"),SUM('C6'!V163,'C6'!V389)=0,ISNUMBER('C6'!V615)),"",IF(OR('C6'!W163="M",'C6'!W389="M"),"M",IF(AND('C6'!W163='C6'!W389,OR('C6'!W163="X",'C6'!W163="W",'C6'!W163="Z")),UPPER('C6'!W163),"")))</f>
        <v/>
      </c>
      <c r="J692" s="81" t="s">
        <v>482</v>
      </c>
      <c r="K692" s="187">
        <f>IF(AND(ISBLANK('C6'!V615),$L$692&lt;&gt;"Z"),"",'C6'!V615)</f>
        <v>0</v>
      </c>
      <c r="L692" s="187" t="str">
        <f>IF(ISBLANK('C6'!W615),"",'C6'!W615)</f>
        <v/>
      </c>
      <c r="M692" s="78" t="str">
        <f t="shared" si="10"/>
        <v>OK</v>
      </c>
      <c r="N692" s="79"/>
    </row>
    <row r="693" spans="1:14" hidden="1">
      <c r="A693" s="80" t="s">
        <v>2588</v>
      </c>
      <c r="B693" s="185" t="s">
        <v>1972</v>
      </c>
      <c r="C693" s="186" t="s">
        <v>461</v>
      </c>
      <c r="D693" s="188" t="s">
        <v>1973</v>
      </c>
      <c r="E693" s="186" t="s">
        <v>482</v>
      </c>
      <c r="F693" s="186" t="s">
        <v>461</v>
      </c>
      <c r="G693" s="188" t="s">
        <v>1197</v>
      </c>
      <c r="H693" s="187">
        <f>IF(OR(AND('C6'!V164="",'C6'!W164=""),AND('C6'!V390="",'C6'!W390=""),AND('C6'!W164="X",'C6'!W390="X"),OR('C6'!W164="M",'C6'!W390="M")),"",SUM('C6'!V164,'C6'!V390))</f>
        <v>0</v>
      </c>
      <c r="I693" s="187" t="str">
        <f>IF(AND(AND('C6'!W164="X",'C6'!W390="X"),SUM('C6'!V164,'C6'!V390)=0,ISNUMBER('C6'!V616)),"",IF(OR('C6'!W164="M",'C6'!W390="M"),"M",IF(AND('C6'!W164='C6'!W390,OR('C6'!W164="X",'C6'!W164="W",'C6'!W164="Z")),UPPER('C6'!W164),"")))</f>
        <v/>
      </c>
      <c r="J693" s="81" t="s">
        <v>482</v>
      </c>
      <c r="K693" s="187">
        <f>IF(AND(ISBLANK('C6'!V616),$L$693&lt;&gt;"Z"),"",'C6'!V616)</f>
        <v>0</v>
      </c>
      <c r="L693" s="187" t="str">
        <f>IF(ISBLANK('C6'!W616),"",'C6'!W616)</f>
        <v/>
      </c>
      <c r="M693" s="78" t="str">
        <f t="shared" si="10"/>
        <v>OK</v>
      </c>
      <c r="N693" s="79"/>
    </row>
    <row r="694" spans="1:14" hidden="1">
      <c r="A694" s="80" t="s">
        <v>2588</v>
      </c>
      <c r="B694" s="185" t="s">
        <v>1974</v>
      </c>
      <c r="C694" s="186" t="s">
        <v>461</v>
      </c>
      <c r="D694" s="188" t="s">
        <v>1975</v>
      </c>
      <c r="E694" s="186" t="s">
        <v>482</v>
      </c>
      <c r="F694" s="186" t="s">
        <v>461</v>
      </c>
      <c r="G694" s="188" t="s">
        <v>1198</v>
      </c>
      <c r="H694" s="187">
        <f>IF(OR(AND('C6'!V165="",'C6'!W165=""),AND('C6'!V391="",'C6'!W391=""),AND('C6'!W165="X",'C6'!W391="X"),OR('C6'!W165="M",'C6'!W391="M")),"",SUM('C6'!V165,'C6'!V391))</f>
        <v>0</v>
      </c>
      <c r="I694" s="187" t="str">
        <f>IF(AND(AND('C6'!W165="X",'C6'!W391="X"),SUM('C6'!V165,'C6'!V391)=0,ISNUMBER('C6'!V617)),"",IF(OR('C6'!W165="M",'C6'!W391="M"),"M",IF(AND('C6'!W165='C6'!W391,OR('C6'!W165="X",'C6'!W165="W",'C6'!W165="Z")),UPPER('C6'!W165),"")))</f>
        <v/>
      </c>
      <c r="J694" s="81" t="s">
        <v>482</v>
      </c>
      <c r="K694" s="187">
        <f>IF(AND(ISBLANK('C6'!V617),$L$694&lt;&gt;"Z"),"",'C6'!V617)</f>
        <v>0</v>
      </c>
      <c r="L694" s="187" t="str">
        <f>IF(ISBLANK('C6'!W617),"",'C6'!W617)</f>
        <v/>
      </c>
      <c r="M694" s="78" t="str">
        <f t="shared" si="10"/>
        <v>OK</v>
      </c>
      <c r="N694" s="79"/>
    </row>
    <row r="695" spans="1:14" hidden="1">
      <c r="A695" s="80" t="s">
        <v>2588</v>
      </c>
      <c r="B695" s="185" t="s">
        <v>1976</v>
      </c>
      <c r="C695" s="186" t="s">
        <v>461</v>
      </c>
      <c r="D695" s="188" t="s">
        <v>1977</v>
      </c>
      <c r="E695" s="186" t="s">
        <v>482</v>
      </c>
      <c r="F695" s="186" t="s">
        <v>461</v>
      </c>
      <c r="G695" s="188" t="s">
        <v>1199</v>
      </c>
      <c r="H695" s="187">
        <f>IF(OR(AND('C6'!V166="",'C6'!W166=""),AND('C6'!V392="",'C6'!W392=""),AND('C6'!W166="X",'C6'!W392="X"),OR('C6'!W166="M",'C6'!W392="M")),"",SUM('C6'!V166,'C6'!V392))</f>
        <v>0</v>
      </c>
      <c r="I695" s="187" t="str">
        <f>IF(AND(AND('C6'!W166="X",'C6'!W392="X"),SUM('C6'!V166,'C6'!V392)=0,ISNUMBER('C6'!V618)),"",IF(OR('C6'!W166="M",'C6'!W392="M"),"M",IF(AND('C6'!W166='C6'!W392,OR('C6'!W166="X",'C6'!W166="W",'C6'!W166="Z")),UPPER('C6'!W166),"")))</f>
        <v/>
      </c>
      <c r="J695" s="81" t="s">
        <v>482</v>
      </c>
      <c r="K695" s="187">
        <f>IF(AND(ISBLANK('C6'!V618),$L$695&lt;&gt;"Z"),"",'C6'!V618)</f>
        <v>0</v>
      </c>
      <c r="L695" s="187" t="str">
        <f>IF(ISBLANK('C6'!W618),"",'C6'!W618)</f>
        <v/>
      </c>
      <c r="M695" s="78" t="str">
        <f t="shared" si="10"/>
        <v>OK</v>
      </c>
      <c r="N695" s="79"/>
    </row>
    <row r="696" spans="1:14" hidden="1">
      <c r="A696" s="80" t="s">
        <v>2588</v>
      </c>
      <c r="B696" s="185" t="s">
        <v>1978</v>
      </c>
      <c r="C696" s="186" t="s">
        <v>461</v>
      </c>
      <c r="D696" s="188" t="s">
        <v>1979</v>
      </c>
      <c r="E696" s="186" t="s">
        <v>482</v>
      </c>
      <c r="F696" s="186" t="s">
        <v>461</v>
      </c>
      <c r="G696" s="188" t="s">
        <v>1200</v>
      </c>
      <c r="H696" s="187">
        <f>IF(OR(AND('C6'!V167="",'C6'!W167=""),AND('C6'!V393="",'C6'!W393=""),AND('C6'!W167="X",'C6'!W393="X"),OR('C6'!W167="M",'C6'!W393="M")),"",SUM('C6'!V167,'C6'!V393))</f>
        <v>0</v>
      </c>
      <c r="I696" s="187" t="str">
        <f>IF(AND(AND('C6'!W167="X",'C6'!W393="X"),SUM('C6'!V167,'C6'!V393)=0,ISNUMBER('C6'!V619)),"",IF(OR('C6'!W167="M",'C6'!W393="M"),"M",IF(AND('C6'!W167='C6'!W393,OR('C6'!W167="X",'C6'!W167="W",'C6'!W167="Z")),UPPER('C6'!W167),"")))</f>
        <v/>
      </c>
      <c r="J696" s="81" t="s">
        <v>482</v>
      </c>
      <c r="K696" s="187">
        <f>IF(AND(ISBLANK('C6'!V619),$L$696&lt;&gt;"Z"),"",'C6'!V619)</f>
        <v>0</v>
      </c>
      <c r="L696" s="187" t="str">
        <f>IF(ISBLANK('C6'!W619),"",'C6'!W619)</f>
        <v/>
      </c>
      <c r="M696" s="78" t="str">
        <f t="shared" si="10"/>
        <v>OK</v>
      </c>
      <c r="N696" s="79"/>
    </row>
    <row r="697" spans="1:14" hidden="1">
      <c r="A697" s="80" t="s">
        <v>2588</v>
      </c>
      <c r="B697" s="185" t="s">
        <v>1980</v>
      </c>
      <c r="C697" s="186" t="s">
        <v>461</v>
      </c>
      <c r="D697" s="188" t="s">
        <v>1981</v>
      </c>
      <c r="E697" s="186" t="s">
        <v>482</v>
      </c>
      <c r="F697" s="186" t="s">
        <v>461</v>
      </c>
      <c r="G697" s="188" t="s">
        <v>1201</v>
      </c>
      <c r="H697" s="187">
        <f>IF(OR(AND('C6'!V168="",'C6'!W168=""),AND('C6'!V394="",'C6'!W394=""),AND('C6'!W168="X",'C6'!W394="X"),OR('C6'!W168="M",'C6'!W394="M")),"",SUM('C6'!V168,'C6'!V394))</f>
        <v>0</v>
      </c>
      <c r="I697" s="187" t="str">
        <f>IF(AND(AND('C6'!W168="X",'C6'!W394="X"),SUM('C6'!V168,'C6'!V394)=0,ISNUMBER('C6'!V620)),"",IF(OR('C6'!W168="M",'C6'!W394="M"),"M",IF(AND('C6'!W168='C6'!W394,OR('C6'!W168="X",'C6'!W168="W",'C6'!W168="Z")),UPPER('C6'!W168),"")))</f>
        <v/>
      </c>
      <c r="J697" s="81" t="s">
        <v>482</v>
      </c>
      <c r="K697" s="187">
        <f>IF(AND(ISBLANK('C6'!V620),$L$697&lt;&gt;"Z"),"",'C6'!V620)</f>
        <v>0</v>
      </c>
      <c r="L697" s="187" t="str">
        <f>IF(ISBLANK('C6'!W620),"",'C6'!W620)</f>
        <v/>
      </c>
      <c r="M697" s="78" t="str">
        <f t="shared" si="10"/>
        <v>OK</v>
      </c>
      <c r="N697" s="79"/>
    </row>
    <row r="698" spans="1:14" hidden="1">
      <c r="A698" s="80" t="s">
        <v>2588</v>
      </c>
      <c r="B698" s="185" t="s">
        <v>1982</v>
      </c>
      <c r="C698" s="186" t="s">
        <v>461</v>
      </c>
      <c r="D698" s="188" t="s">
        <v>1983</v>
      </c>
      <c r="E698" s="186" t="s">
        <v>482</v>
      </c>
      <c r="F698" s="186" t="s">
        <v>461</v>
      </c>
      <c r="G698" s="188" t="s">
        <v>1202</v>
      </c>
      <c r="H698" s="187">
        <f>IF(OR(AND('C6'!V169="",'C6'!W169=""),AND('C6'!V395="",'C6'!W395=""),AND('C6'!W169="X",'C6'!W395="X"),OR('C6'!W169="M",'C6'!W395="M")),"",SUM('C6'!V169,'C6'!V395))</f>
        <v>0</v>
      </c>
      <c r="I698" s="187" t="str">
        <f>IF(AND(AND('C6'!W169="X",'C6'!W395="X"),SUM('C6'!V169,'C6'!V395)=0,ISNUMBER('C6'!V621)),"",IF(OR('C6'!W169="M",'C6'!W395="M"),"M",IF(AND('C6'!W169='C6'!W395,OR('C6'!W169="X",'C6'!W169="W",'C6'!W169="Z")),UPPER('C6'!W169),"")))</f>
        <v/>
      </c>
      <c r="J698" s="81" t="s">
        <v>482</v>
      </c>
      <c r="K698" s="187">
        <f>IF(AND(ISBLANK('C6'!V621),$L$698&lt;&gt;"Z"),"",'C6'!V621)</f>
        <v>0</v>
      </c>
      <c r="L698" s="187" t="str">
        <f>IF(ISBLANK('C6'!W621),"",'C6'!W621)</f>
        <v/>
      </c>
      <c r="M698" s="78" t="str">
        <f t="shared" si="10"/>
        <v>OK</v>
      </c>
      <c r="N698" s="79"/>
    </row>
    <row r="699" spans="1:14" hidden="1">
      <c r="A699" s="80" t="s">
        <v>2588</v>
      </c>
      <c r="B699" s="185" t="s">
        <v>1984</v>
      </c>
      <c r="C699" s="186" t="s">
        <v>461</v>
      </c>
      <c r="D699" s="188" t="s">
        <v>1985</v>
      </c>
      <c r="E699" s="186" t="s">
        <v>482</v>
      </c>
      <c r="F699" s="186" t="s">
        <v>461</v>
      </c>
      <c r="G699" s="188" t="s">
        <v>1203</v>
      </c>
      <c r="H699" s="187">
        <f>IF(OR(AND('C6'!V170="",'C6'!W170=""),AND('C6'!V396="",'C6'!W396=""),AND('C6'!W170="X",'C6'!W396="X"),OR('C6'!W170="M",'C6'!W396="M")),"",SUM('C6'!V170,'C6'!V396))</f>
        <v>42</v>
      </c>
      <c r="I699" s="187" t="str">
        <f>IF(AND(AND('C6'!W170="X",'C6'!W396="X"),SUM('C6'!V170,'C6'!V396)=0,ISNUMBER('C6'!V622)),"",IF(OR('C6'!W170="M",'C6'!W396="M"),"M",IF(AND('C6'!W170='C6'!W396,OR('C6'!W170="X",'C6'!W170="W",'C6'!W170="Z")),UPPER('C6'!W170),"")))</f>
        <v/>
      </c>
      <c r="J699" s="81" t="s">
        <v>482</v>
      </c>
      <c r="K699" s="187">
        <f>IF(AND(ISBLANK('C6'!V622),$L$699&lt;&gt;"Z"),"",'C6'!V622)</f>
        <v>42</v>
      </c>
      <c r="L699" s="187" t="str">
        <f>IF(ISBLANK('C6'!W622),"",'C6'!W622)</f>
        <v/>
      </c>
      <c r="M699" s="78" t="str">
        <f t="shared" si="10"/>
        <v>OK</v>
      </c>
      <c r="N699" s="79"/>
    </row>
    <row r="700" spans="1:14" hidden="1">
      <c r="A700" s="80" t="s">
        <v>2588</v>
      </c>
      <c r="B700" s="185" t="s">
        <v>1986</v>
      </c>
      <c r="C700" s="186" t="s">
        <v>461</v>
      </c>
      <c r="D700" s="188" t="s">
        <v>1987</v>
      </c>
      <c r="E700" s="186" t="s">
        <v>482</v>
      </c>
      <c r="F700" s="186" t="s">
        <v>461</v>
      </c>
      <c r="G700" s="188" t="s">
        <v>1204</v>
      </c>
      <c r="H700" s="187">
        <f>IF(OR(AND('C6'!V171="",'C6'!W171=""),AND('C6'!V397="",'C6'!W397=""),AND('C6'!W171="X",'C6'!W397="X"),OR('C6'!W171="M",'C6'!W397="M")),"",SUM('C6'!V171,'C6'!V397))</f>
        <v>0</v>
      </c>
      <c r="I700" s="187" t="str">
        <f>IF(AND(AND('C6'!W171="X",'C6'!W397="X"),SUM('C6'!V171,'C6'!V397)=0,ISNUMBER('C6'!V623)),"",IF(OR('C6'!W171="M",'C6'!W397="M"),"M",IF(AND('C6'!W171='C6'!W397,OR('C6'!W171="X",'C6'!W171="W",'C6'!W171="Z")),UPPER('C6'!W171),"")))</f>
        <v/>
      </c>
      <c r="J700" s="81" t="s">
        <v>482</v>
      </c>
      <c r="K700" s="187">
        <f>IF(AND(ISBLANK('C6'!V623),$L$700&lt;&gt;"Z"),"",'C6'!V623)</f>
        <v>0</v>
      </c>
      <c r="L700" s="187" t="str">
        <f>IF(ISBLANK('C6'!W623),"",'C6'!W623)</f>
        <v/>
      </c>
      <c r="M700" s="78" t="str">
        <f t="shared" si="10"/>
        <v>OK</v>
      </c>
      <c r="N700" s="79"/>
    </row>
    <row r="701" spans="1:14" hidden="1">
      <c r="A701" s="80" t="s">
        <v>2588</v>
      </c>
      <c r="B701" s="185" t="s">
        <v>1988</v>
      </c>
      <c r="C701" s="186" t="s">
        <v>461</v>
      </c>
      <c r="D701" s="188" t="s">
        <v>1989</v>
      </c>
      <c r="E701" s="186" t="s">
        <v>482</v>
      </c>
      <c r="F701" s="186" t="s">
        <v>461</v>
      </c>
      <c r="G701" s="188" t="s">
        <v>1205</v>
      </c>
      <c r="H701" s="187">
        <f>IF(OR(AND('C6'!V172="",'C6'!W172=""),AND('C6'!V398="",'C6'!W398=""),AND('C6'!W172="X",'C6'!W398="X"),OR('C6'!W172="M",'C6'!W398="M")),"",SUM('C6'!V172,'C6'!V398))</f>
        <v>0</v>
      </c>
      <c r="I701" s="187" t="str">
        <f>IF(AND(AND('C6'!W172="X",'C6'!W398="X"),SUM('C6'!V172,'C6'!V398)=0,ISNUMBER('C6'!V624)),"",IF(OR('C6'!W172="M",'C6'!W398="M"),"M",IF(AND('C6'!W172='C6'!W398,OR('C6'!W172="X",'C6'!W172="W",'C6'!W172="Z")),UPPER('C6'!W172),"")))</f>
        <v/>
      </c>
      <c r="J701" s="81" t="s">
        <v>482</v>
      </c>
      <c r="K701" s="187">
        <f>IF(AND(ISBLANK('C6'!V624),$L$701&lt;&gt;"Z"),"",'C6'!V624)</f>
        <v>0</v>
      </c>
      <c r="L701" s="187" t="str">
        <f>IF(ISBLANK('C6'!W624),"",'C6'!W624)</f>
        <v/>
      </c>
      <c r="M701" s="78" t="str">
        <f t="shared" si="10"/>
        <v>OK</v>
      </c>
      <c r="N701" s="79"/>
    </row>
    <row r="702" spans="1:14" hidden="1">
      <c r="A702" s="80" t="s">
        <v>2588</v>
      </c>
      <c r="B702" s="185" t="s">
        <v>1990</v>
      </c>
      <c r="C702" s="186" t="s">
        <v>461</v>
      </c>
      <c r="D702" s="188" t="s">
        <v>1991</v>
      </c>
      <c r="E702" s="186" t="s">
        <v>482</v>
      </c>
      <c r="F702" s="186" t="s">
        <v>461</v>
      </c>
      <c r="G702" s="188" t="s">
        <v>1206</v>
      </c>
      <c r="H702" s="187">
        <f>IF(OR(AND('C6'!V173="",'C6'!W173=""),AND('C6'!V399="",'C6'!W399=""),AND('C6'!W173="X",'C6'!W399="X"),OR('C6'!W173="M",'C6'!W399="M")),"",SUM('C6'!V173,'C6'!V399))</f>
        <v>1</v>
      </c>
      <c r="I702" s="187" t="str">
        <f>IF(AND(AND('C6'!W173="X",'C6'!W399="X"),SUM('C6'!V173,'C6'!V399)=0,ISNUMBER('C6'!V625)),"",IF(OR('C6'!W173="M",'C6'!W399="M"),"M",IF(AND('C6'!W173='C6'!W399,OR('C6'!W173="X",'C6'!W173="W",'C6'!W173="Z")),UPPER('C6'!W173),"")))</f>
        <v/>
      </c>
      <c r="J702" s="81" t="s">
        <v>482</v>
      </c>
      <c r="K702" s="187">
        <f>IF(AND(ISBLANK('C6'!V625),$L$702&lt;&gt;"Z"),"",'C6'!V625)</f>
        <v>1</v>
      </c>
      <c r="L702" s="187" t="str">
        <f>IF(ISBLANK('C6'!W625),"",'C6'!W625)</f>
        <v/>
      </c>
      <c r="M702" s="78" t="str">
        <f t="shared" si="10"/>
        <v>OK</v>
      </c>
      <c r="N702" s="79"/>
    </row>
    <row r="703" spans="1:14" hidden="1">
      <c r="A703" s="80" t="s">
        <v>2588</v>
      </c>
      <c r="B703" s="185" t="s">
        <v>1992</v>
      </c>
      <c r="C703" s="186" t="s">
        <v>461</v>
      </c>
      <c r="D703" s="188" t="s">
        <v>1993</v>
      </c>
      <c r="E703" s="186" t="s">
        <v>482</v>
      </c>
      <c r="F703" s="186" t="s">
        <v>461</v>
      </c>
      <c r="G703" s="188" t="s">
        <v>1207</v>
      </c>
      <c r="H703" s="187">
        <f>IF(OR(AND('C6'!V174="",'C6'!W174=""),AND('C6'!V400="",'C6'!W400=""),AND('C6'!W174="X",'C6'!W400="X"),OR('C6'!W174="M",'C6'!W400="M")),"",SUM('C6'!V174,'C6'!V400))</f>
        <v>0</v>
      </c>
      <c r="I703" s="187" t="str">
        <f>IF(AND(AND('C6'!W174="X",'C6'!W400="X"),SUM('C6'!V174,'C6'!V400)=0,ISNUMBER('C6'!V626)),"",IF(OR('C6'!W174="M",'C6'!W400="M"),"M",IF(AND('C6'!W174='C6'!W400,OR('C6'!W174="X",'C6'!W174="W",'C6'!W174="Z")),UPPER('C6'!W174),"")))</f>
        <v/>
      </c>
      <c r="J703" s="81" t="s">
        <v>482</v>
      </c>
      <c r="K703" s="187">
        <f>IF(AND(ISBLANK('C6'!V626),$L$703&lt;&gt;"Z"),"",'C6'!V626)</f>
        <v>0</v>
      </c>
      <c r="L703" s="187" t="str">
        <f>IF(ISBLANK('C6'!W626),"",'C6'!W626)</f>
        <v/>
      </c>
      <c r="M703" s="78" t="str">
        <f t="shared" si="10"/>
        <v>OK</v>
      </c>
      <c r="N703" s="79"/>
    </row>
    <row r="704" spans="1:14" hidden="1">
      <c r="A704" s="80" t="s">
        <v>2588</v>
      </c>
      <c r="B704" s="185" t="s">
        <v>1994</v>
      </c>
      <c r="C704" s="186" t="s">
        <v>461</v>
      </c>
      <c r="D704" s="188" t="s">
        <v>1995</v>
      </c>
      <c r="E704" s="186" t="s">
        <v>482</v>
      </c>
      <c r="F704" s="186" t="s">
        <v>461</v>
      </c>
      <c r="G704" s="188" t="s">
        <v>1208</v>
      </c>
      <c r="H704" s="187">
        <f>IF(OR(AND('C6'!V175="",'C6'!W175=""),AND('C6'!V401="",'C6'!W401=""),AND('C6'!W175="X",'C6'!W401="X"),OR('C6'!W175="M",'C6'!W401="M")),"",SUM('C6'!V175,'C6'!V401))</f>
        <v>4</v>
      </c>
      <c r="I704" s="187" t="str">
        <f>IF(AND(AND('C6'!W175="X",'C6'!W401="X"),SUM('C6'!V175,'C6'!V401)=0,ISNUMBER('C6'!V627)),"",IF(OR('C6'!W175="M",'C6'!W401="M"),"M",IF(AND('C6'!W175='C6'!W401,OR('C6'!W175="X",'C6'!W175="W",'C6'!W175="Z")),UPPER('C6'!W175),"")))</f>
        <v/>
      </c>
      <c r="J704" s="81" t="s">
        <v>482</v>
      </c>
      <c r="K704" s="187">
        <f>IF(AND(ISBLANK('C6'!V627),$L$704&lt;&gt;"Z"),"",'C6'!V627)</f>
        <v>4</v>
      </c>
      <c r="L704" s="187" t="str">
        <f>IF(ISBLANK('C6'!W627),"",'C6'!W627)</f>
        <v/>
      </c>
      <c r="M704" s="78" t="str">
        <f t="shared" si="10"/>
        <v>OK</v>
      </c>
      <c r="N704" s="79"/>
    </row>
    <row r="705" spans="1:14" hidden="1">
      <c r="A705" s="80" t="s">
        <v>2588</v>
      </c>
      <c r="B705" s="185" t="s">
        <v>1996</v>
      </c>
      <c r="C705" s="186" t="s">
        <v>461</v>
      </c>
      <c r="D705" s="188" t="s">
        <v>1997</v>
      </c>
      <c r="E705" s="186" t="s">
        <v>482</v>
      </c>
      <c r="F705" s="186" t="s">
        <v>461</v>
      </c>
      <c r="G705" s="188" t="s">
        <v>1209</v>
      </c>
      <c r="H705" s="187">
        <f>IF(OR(AND('C6'!V176="",'C6'!W176=""),AND('C6'!V402="",'C6'!W402=""),AND('C6'!W176="X",'C6'!W402="X"),OR('C6'!W176="M",'C6'!W402="M")),"",SUM('C6'!V176,'C6'!V402))</f>
        <v>0</v>
      </c>
      <c r="I705" s="187" t="str">
        <f>IF(AND(AND('C6'!W176="X",'C6'!W402="X"),SUM('C6'!V176,'C6'!V402)=0,ISNUMBER('C6'!V628)),"",IF(OR('C6'!W176="M",'C6'!W402="M"),"M",IF(AND('C6'!W176='C6'!W402,OR('C6'!W176="X",'C6'!W176="W",'C6'!W176="Z")),UPPER('C6'!W176),"")))</f>
        <v/>
      </c>
      <c r="J705" s="81" t="s">
        <v>482</v>
      </c>
      <c r="K705" s="187">
        <f>IF(AND(ISBLANK('C6'!V628),$L$705&lt;&gt;"Z"),"",'C6'!V628)</f>
        <v>0</v>
      </c>
      <c r="L705" s="187" t="str">
        <f>IF(ISBLANK('C6'!W628),"",'C6'!W628)</f>
        <v/>
      </c>
      <c r="M705" s="78" t="str">
        <f t="shared" si="10"/>
        <v>OK</v>
      </c>
      <c r="N705" s="79"/>
    </row>
    <row r="706" spans="1:14" hidden="1">
      <c r="A706" s="80" t="s">
        <v>2588</v>
      </c>
      <c r="B706" s="185" t="s">
        <v>1998</v>
      </c>
      <c r="C706" s="186" t="s">
        <v>461</v>
      </c>
      <c r="D706" s="188" t="s">
        <v>1999</v>
      </c>
      <c r="E706" s="186" t="s">
        <v>482</v>
      </c>
      <c r="F706" s="186" t="s">
        <v>461</v>
      </c>
      <c r="G706" s="188" t="s">
        <v>1210</v>
      </c>
      <c r="H706" s="187">
        <f>IF(OR(AND('C6'!V177="",'C6'!W177=""),AND('C6'!V403="",'C6'!W403=""),AND('C6'!W177="X",'C6'!W403="X"),OR('C6'!W177="M",'C6'!W403="M")),"",SUM('C6'!V177,'C6'!V403))</f>
        <v>0</v>
      </c>
      <c r="I706" s="187" t="str">
        <f>IF(AND(AND('C6'!W177="X",'C6'!W403="X"),SUM('C6'!V177,'C6'!V403)=0,ISNUMBER('C6'!V629)),"",IF(OR('C6'!W177="M",'C6'!W403="M"),"M",IF(AND('C6'!W177='C6'!W403,OR('C6'!W177="X",'C6'!W177="W",'C6'!W177="Z")),UPPER('C6'!W177),"")))</f>
        <v/>
      </c>
      <c r="J706" s="81" t="s">
        <v>482</v>
      </c>
      <c r="K706" s="187">
        <f>IF(AND(ISBLANK('C6'!V629),$L$706&lt;&gt;"Z"),"",'C6'!V629)</f>
        <v>0</v>
      </c>
      <c r="L706" s="187" t="str">
        <f>IF(ISBLANK('C6'!W629),"",'C6'!W629)</f>
        <v/>
      </c>
      <c r="M706" s="78" t="str">
        <f t="shared" si="10"/>
        <v>OK</v>
      </c>
      <c r="N706" s="79"/>
    </row>
    <row r="707" spans="1:14" hidden="1">
      <c r="A707" s="80" t="s">
        <v>2588</v>
      </c>
      <c r="B707" s="185" t="s">
        <v>2000</v>
      </c>
      <c r="C707" s="186" t="s">
        <v>461</v>
      </c>
      <c r="D707" s="188" t="s">
        <v>2001</v>
      </c>
      <c r="E707" s="186" t="s">
        <v>482</v>
      </c>
      <c r="F707" s="186" t="s">
        <v>461</v>
      </c>
      <c r="G707" s="188" t="s">
        <v>1211</v>
      </c>
      <c r="H707" s="187">
        <f>IF(OR(AND('C6'!V178="",'C6'!W178=""),AND('C6'!V404="",'C6'!W404=""),AND('C6'!W178="X",'C6'!W404="X"),OR('C6'!W178="M",'C6'!W404="M")),"",SUM('C6'!V178,'C6'!V404))</f>
        <v>2</v>
      </c>
      <c r="I707" s="187" t="str">
        <f>IF(AND(AND('C6'!W178="X",'C6'!W404="X"),SUM('C6'!V178,'C6'!V404)=0,ISNUMBER('C6'!V630)),"",IF(OR('C6'!W178="M",'C6'!W404="M"),"M",IF(AND('C6'!W178='C6'!W404,OR('C6'!W178="X",'C6'!W178="W",'C6'!W178="Z")),UPPER('C6'!W178),"")))</f>
        <v/>
      </c>
      <c r="J707" s="81" t="s">
        <v>482</v>
      </c>
      <c r="K707" s="187">
        <f>IF(AND(ISBLANK('C6'!V630),$L$707&lt;&gt;"Z"),"",'C6'!V630)</f>
        <v>2</v>
      </c>
      <c r="L707" s="187" t="str">
        <f>IF(ISBLANK('C6'!W630),"",'C6'!W630)</f>
        <v/>
      </c>
      <c r="M707" s="78" t="str">
        <f t="shared" si="10"/>
        <v>OK</v>
      </c>
      <c r="N707" s="79"/>
    </row>
    <row r="708" spans="1:14" hidden="1">
      <c r="A708" s="80" t="s">
        <v>2588</v>
      </c>
      <c r="B708" s="185" t="s">
        <v>2002</v>
      </c>
      <c r="C708" s="186" t="s">
        <v>461</v>
      </c>
      <c r="D708" s="188" t="s">
        <v>2003</v>
      </c>
      <c r="E708" s="186" t="s">
        <v>482</v>
      </c>
      <c r="F708" s="186" t="s">
        <v>461</v>
      </c>
      <c r="G708" s="188" t="s">
        <v>1212</v>
      </c>
      <c r="H708" s="187">
        <f>IF(OR(AND('C6'!V179="",'C6'!W179=""),AND('C6'!V405="",'C6'!W405=""),AND('C6'!W179="X",'C6'!W405="X"),OR('C6'!W179="M",'C6'!W405="M")),"",SUM('C6'!V179,'C6'!V405))</f>
        <v>1</v>
      </c>
      <c r="I708" s="187" t="str">
        <f>IF(AND(AND('C6'!W179="X",'C6'!W405="X"),SUM('C6'!V179,'C6'!V405)=0,ISNUMBER('C6'!V631)),"",IF(OR('C6'!W179="M",'C6'!W405="M"),"M",IF(AND('C6'!W179='C6'!W405,OR('C6'!W179="X",'C6'!W179="W",'C6'!W179="Z")),UPPER('C6'!W179),"")))</f>
        <v/>
      </c>
      <c r="J708" s="81" t="s">
        <v>482</v>
      </c>
      <c r="K708" s="187">
        <f>IF(AND(ISBLANK('C6'!V631),$L$708&lt;&gt;"Z"),"",'C6'!V631)</f>
        <v>1</v>
      </c>
      <c r="L708" s="187" t="str">
        <f>IF(ISBLANK('C6'!W631),"",'C6'!W631)</f>
        <v/>
      </c>
      <c r="M708" s="78" t="str">
        <f t="shared" si="10"/>
        <v>OK</v>
      </c>
      <c r="N708" s="79"/>
    </row>
    <row r="709" spans="1:14" hidden="1">
      <c r="A709" s="80" t="s">
        <v>2588</v>
      </c>
      <c r="B709" s="185" t="s">
        <v>2004</v>
      </c>
      <c r="C709" s="186" t="s">
        <v>461</v>
      </c>
      <c r="D709" s="188" t="s">
        <v>2005</v>
      </c>
      <c r="E709" s="186" t="s">
        <v>482</v>
      </c>
      <c r="F709" s="186" t="s">
        <v>461</v>
      </c>
      <c r="G709" s="188" t="s">
        <v>1213</v>
      </c>
      <c r="H709" s="187">
        <f>IF(OR(AND('C6'!V180="",'C6'!W180=""),AND('C6'!V406="",'C6'!W406=""),AND('C6'!W180="X",'C6'!W406="X"),OR('C6'!W180="M",'C6'!W406="M")),"",SUM('C6'!V180,'C6'!V406))</f>
        <v>0</v>
      </c>
      <c r="I709" s="187" t="str">
        <f>IF(AND(AND('C6'!W180="X",'C6'!W406="X"),SUM('C6'!V180,'C6'!V406)=0,ISNUMBER('C6'!V632)),"",IF(OR('C6'!W180="M",'C6'!W406="M"),"M",IF(AND('C6'!W180='C6'!W406,OR('C6'!W180="X",'C6'!W180="W",'C6'!W180="Z")),UPPER('C6'!W180),"")))</f>
        <v/>
      </c>
      <c r="J709" s="81" t="s">
        <v>482</v>
      </c>
      <c r="K709" s="187">
        <f>IF(AND(ISBLANK('C6'!V632),$L$709&lt;&gt;"Z"),"",'C6'!V632)</f>
        <v>0</v>
      </c>
      <c r="L709" s="187" t="str">
        <f>IF(ISBLANK('C6'!W632),"",'C6'!W632)</f>
        <v/>
      </c>
      <c r="M709" s="78" t="str">
        <f t="shared" si="10"/>
        <v>OK</v>
      </c>
      <c r="N709" s="79"/>
    </row>
    <row r="710" spans="1:14" hidden="1">
      <c r="A710" s="80" t="s">
        <v>2588</v>
      </c>
      <c r="B710" s="185" t="s">
        <v>2006</v>
      </c>
      <c r="C710" s="186" t="s">
        <v>461</v>
      </c>
      <c r="D710" s="188" t="s">
        <v>2007</v>
      </c>
      <c r="E710" s="186" t="s">
        <v>482</v>
      </c>
      <c r="F710" s="186" t="s">
        <v>461</v>
      </c>
      <c r="G710" s="188" t="s">
        <v>1214</v>
      </c>
      <c r="H710" s="187">
        <f>IF(OR(AND('C6'!V181="",'C6'!W181=""),AND('C6'!V407="",'C6'!W407=""),AND('C6'!W181="X",'C6'!W407="X"),OR('C6'!W181="M",'C6'!W407="M")),"",SUM('C6'!V181,'C6'!V407))</f>
        <v>0</v>
      </c>
      <c r="I710" s="187" t="str">
        <f>IF(AND(AND('C6'!W181="X",'C6'!W407="X"),SUM('C6'!V181,'C6'!V407)=0,ISNUMBER('C6'!V633)),"",IF(OR('C6'!W181="M",'C6'!W407="M"),"M",IF(AND('C6'!W181='C6'!W407,OR('C6'!W181="X",'C6'!W181="W",'C6'!W181="Z")),UPPER('C6'!W181),"")))</f>
        <v/>
      </c>
      <c r="J710" s="81" t="s">
        <v>482</v>
      </c>
      <c r="K710" s="187">
        <f>IF(AND(ISBLANK('C6'!V633),$L$710&lt;&gt;"Z"),"",'C6'!V633)</f>
        <v>0</v>
      </c>
      <c r="L710" s="187" t="str">
        <f>IF(ISBLANK('C6'!W633),"",'C6'!W633)</f>
        <v/>
      </c>
      <c r="M710" s="78" t="str">
        <f t="shared" si="10"/>
        <v>OK</v>
      </c>
      <c r="N710" s="79"/>
    </row>
    <row r="711" spans="1:14" hidden="1">
      <c r="A711" s="80" t="s">
        <v>2588</v>
      </c>
      <c r="B711" s="185" t="s">
        <v>2008</v>
      </c>
      <c r="C711" s="186" t="s">
        <v>461</v>
      </c>
      <c r="D711" s="188" t="s">
        <v>2009</v>
      </c>
      <c r="E711" s="186" t="s">
        <v>482</v>
      </c>
      <c r="F711" s="186" t="s">
        <v>461</v>
      </c>
      <c r="G711" s="188" t="s">
        <v>1215</v>
      </c>
      <c r="H711" s="187">
        <f>IF(OR(AND('C6'!V182="",'C6'!W182=""),AND('C6'!V408="",'C6'!W408=""),AND('C6'!W182="X",'C6'!W408="X"),OR('C6'!W182="M",'C6'!W408="M")),"",SUM('C6'!V182,'C6'!V408))</f>
        <v>2</v>
      </c>
      <c r="I711" s="187" t="str">
        <f>IF(AND(AND('C6'!W182="X",'C6'!W408="X"),SUM('C6'!V182,'C6'!V408)=0,ISNUMBER('C6'!V634)),"",IF(OR('C6'!W182="M",'C6'!W408="M"),"M",IF(AND('C6'!W182='C6'!W408,OR('C6'!W182="X",'C6'!W182="W",'C6'!W182="Z")),UPPER('C6'!W182),"")))</f>
        <v/>
      </c>
      <c r="J711" s="81" t="s">
        <v>482</v>
      </c>
      <c r="K711" s="187">
        <f>IF(AND(ISBLANK('C6'!V634),$L$711&lt;&gt;"Z"),"",'C6'!V634)</f>
        <v>2</v>
      </c>
      <c r="L711" s="187" t="str">
        <f>IF(ISBLANK('C6'!W634),"",'C6'!W634)</f>
        <v/>
      </c>
      <c r="M711" s="78" t="str">
        <f t="shared" si="10"/>
        <v>OK</v>
      </c>
      <c r="N711" s="79"/>
    </row>
    <row r="712" spans="1:14" hidden="1">
      <c r="A712" s="80" t="s">
        <v>2588</v>
      </c>
      <c r="B712" s="185" t="s">
        <v>2010</v>
      </c>
      <c r="C712" s="186" t="s">
        <v>461</v>
      </c>
      <c r="D712" s="188" t="s">
        <v>2011</v>
      </c>
      <c r="E712" s="186" t="s">
        <v>482</v>
      </c>
      <c r="F712" s="186" t="s">
        <v>461</v>
      </c>
      <c r="G712" s="188" t="s">
        <v>1216</v>
      </c>
      <c r="H712" s="187">
        <f>IF(OR(AND('C6'!V183="",'C6'!W183=""),AND('C6'!V409="",'C6'!W409=""),AND('C6'!W183="X",'C6'!W409="X"),OR('C6'!W183="M",'C6'!W409="M")),"",SUM('C6'!V183,'C6'!V409))</f>
        <v>39</v>
      </c>
      <c r="I712" s="187" t="str">
        <f>IF(AND(AND('C6'!W183="X",'C6'!W409="X"),SUM('C6'!V183,'C6'!V409)=0,ISNUMBER('C6'!V635)),"",IF(OR('C6'!W183="M",'C6'!W409="M"),"M",IF(AND('C6'!W183='C6'!W409,OR('C6'!W183="X",'C6'!W183="W",'C6'!W183="Z")),UPPER('C6'!W183),"")))</f>
        <v/>
      </c>
      <c r="J712" s="81" t="s">
        <v>482</v>
      </c>
      <c r="K712" s="187">
        <f>IF(AND(ISBLANK('C6'!V635),$L$712&lt;&gt;"Z"),"",'C6'!V635)</f>
        <v>39</v>
      </c>
      <c r="L712" s="187" t="str">
        <f>IF(ISBLANK('C6'!W635),"",'C6'!W635)</f>
        <v/>
      </c>
      <c r="M712" s="78" t="str">
        <f t="shared" si="10"/>
        <v>OK</v>
      </c>
      <c r="N712" s="79"/>
    </row>
    <row r="713" spans="1:14" hidden="1">
      <c r="A713" s="80" t="s">
        <v>2588</v>
      </c>
      <c r="B713" s="185" t="s">
        <v>2012</v>
      </c>
      <c r="C713" s="186" t="s">
        <v>461</v>
      </c>
      <c r="D713" s="188" t="s">
        <v>2013</v>
      </c>
      <c r="E713" s="186" t="s">
        <v>482</v>
      </c>
      <c r="F713" s="186" t="s">
        <v>461</v>
      </c>
      <c r="G713" s="188" t="s">
        <v>1217</v>
      </c>
      <c r="H713" s="187">
        <f>IF(OR(AND('C6'!V184="",'C6'!W184=""),AND('C6'!V410="",'C6'!W410=""),AND('C6'!W184="X",'C6'!W410="X"),OR('C6'!W184="M",'C6'!W410="M")),"",SUM('C6'!V184,'C6'!V410))</f>
        <v>19</v>
      </c>
      <c r="I713" s="187" t="str">
        <f>IF(AND(AND('C6'!W184="X",'C6'!W410="X"),SUM('C6'!V184,'C6'!V410)=0,ISNUMBER('C6'!V636)),"",IF(OR('C6'!W184="M",'C6'!W410="M"),"M",IF(AND('C6'!W184='C6'!W410,OR('C6'!W184="X",'C6'!W184="W",'C6'!W184="Z")),UPPER('C6'!W184),"")))</f>
        <v/>
      </c>
      <c r="J713" s="81" t="s">
        <v>482</v>
      </c>
      <c r="K713" s="187">
        <f>IF(AND(ISBLANK('C6'!V636),$L$713&lt;&gt;"Z"),"",'C6'!V636)</f>
        <v>19</v>
      </c>
      <c r="L713" s="187" t="str">
        <f>IF(ISBLANK('C6'!W636),"",'C6'!W636)</f>
        <v/>
      </c>
      <c r="M713" s="78" t="str">
        <f t="shared" si="10"/>
        <v>OK</v>
      </c>
      <c r="N713" s="79"/>
    </row>
    <row r="714" spans="1:14" hidden="1">
      <c r="A714" s="80" t="s">
        <v>2588</v>
      </c>
      <c r="B714" s="185" t="s">
        <v>2014</v>
      </c>
      <c r="C714" s="186" t="s">
        <v>461</v>
      </c>
      <c r="D714" s="188" t="s">
        <v>2015</v>
      </c>
      <c r="E714" s="186" t="s">
        <v>482</v>
      </c>
      <c r="F714" s="186" t="s">
        <v>461</v>
      </c>
      <c r="G714" s="188" t="s">
        <v>1218</v>
      </c>
      <c r="H714" s="187">
        <f>IF(OR(AND('C6'!V185="",'C6'!W185=""),AND('C6'!V411="",'C6'!W411=""),AND('C6'!W185="X",'C6'!W411="X"),OR('C6'!W185="M",'C6'!W411="M")),"",SUM('C6'!V185,'C6'!V411))</f>
        <v>0</v>
      </c>
      <c r="I714" s="187" t="str">
        <f>IF(AND(AND('C6'!W185="X",'C6'!W411="X"),SUM('C6'!V185,'C6'!V411)=0,ISNUMBER('C6'!V637)),"",IF(OR('C6'!W185="M",'C6'!W411="M"),"M",IF(AND('C6'!W185='C6'!W411,OR('C6'!W185="X",'C6'!W185="W",'C6'!W185="Z")),UPPER('C6'!W185),"")))</f>
        <v/>
      </c>
      <c r="J714" s="81" t="s">
        <v>482</v>
      </c>
      <c r="K714" s="187">
        <f>IF(AND(ISBLANK('C6'!V637),$L$714&lt;&gt;"Z"),"",'C6'!V637)</f>
        <v>0</v>
      </c>
      <c r="L714" s="187" t="str">
        <f>IF(ISBLANK('C6'!W637),"",'C6'!W637)</f>
        <v/>
      </c>
      <c r="M714" s="78" t="str">
        <f t="shared" si="10"/>
        <v>OK</v>
      </c>
      <c r="N714" s="79"/>
    </row>
    <row r="715" spans="1:14" hidden="1">
      <c r="A715" s="80" t="s">
        <v>2588</v>
      </c>
      <c r="B715" s="185" t="s">
        <v>2016</v>
      </c>
      <c r="C715" s="186" t="s">
        <v>461</v>
      </c>
      <c r="D715" s="188" t="s">
        <v>2017</v>
      </c>
      <c r="E715" s="186" t="s">
        <v>482</v>
      </c>
      <c r="F715" s="186" t="s">
        <v>461</v>
      </c>
      <c r="G715" s="188" t="s">
        <v>1219</v>
      </c>
      <c r="H715" s="187">
        <f>IF(OR(AND('C6'!V186="",'C6'!W186=""),AND('C6'!V412="",'C6'!W412=""),AND('C6'!W186="X",'C6'!W412="X"),OR('C6'!W186="M",'C6'!W412="M")),"",SUM('C6'!V186,'C6'!V412))</f>
        <v>0</v>
      </c>
      <c r="I715" s="187" t="str">
        <f>IF(AND(AND('C6'!W186="X",'C6'!W412="X"),SUM('C6'!V186,'C6'!V412)=0,ISNUMBER('C6'!V638)),"",IF(OR('C6'!W186="M",'C6'!W412="M"),"M",IF(AND('C6'!W186='C6'!W412,OR('C6'!W186="X",'C6'!W186="W",'C6'!W186="Z")),UPPER('C6'!W186),"")))</f>
        <v/>
      </c>
      <c r="J715" s="81" t="s">
        <v>482</v>
      </c>
      <c r="K715" s="187">
        <f>IF(AND(ISBLANK('C6'!V638),$L$715&lt;&gt;"Z"),"",'C6'!V638)</f>
        <v>0</v>
      </c>
      <c r="L715" s="187" t="str">
        <f>IF(ISBLANK('C6'!W638),"",'C6'!W638)</f>
        <v/>
      </c>
      <c r="M715" s="78" t="str">
        <f t="shared" si="10"/>
        <v>OK</v>
      </c>
      <c r="N715" s="79"/>
    </row>
    <row r="716" spans="1:14" hidden="1">
      <c r="A716" s="80" t="s">
        <v>2588</v>
      </c>
      <c r="B716" s="185" t="s">
        <v>2018</v>
      </c>
      <c r="C716" s="186" t="s">
        <v>461</v>
      </c>
      <c r="D716" s="188" t="s">
        <v>2019</v>
      </c>
      <c r="E716" s="186" t="s">
        <v>482</v>
      </c>
      <c r="F716" s="186" t="s">
        <v>461</v>
      </c>
      <c r="G716" s="188" t="s">
        <v>1220</v>
      </c>
      <c r="H716" s="187">
        <f>IF(OR(AND('C6'!V187="",'C6'!W187=""),AND('C6'!V413="",'C6'!W413=""),AND('C6'!W187="X",'C6'!W413="X"),OR('C6'!W187="M",'C6'!W413="M")),"",SUM('C6'!V187,'C6'!V413))</f>
        <v>0</v>
      </c>
      <c r="I716" s="187" t="str">
        <f>IF(AND(AND('C6'!W187="X",'C6'!W413="X"),SUM('C6'!V187,'C6'!V413)=0,ISNUMBER('C6'!V639)),"",IF(OR('C6'!W187="M",'C6'!W413="M"),"M",IF(AND('C6'!W187='C6'!W413,OR('C6'!W187="X",'C6'!W187="W",'C6'!W187="Z")),UPPER('C6'!W187),"")))</f>
        <v/>
      </c>
      <c r="J716" s="81" t="s">
        <v>482</v>
      </c>
      <c r="K716" s="187">
        <f>IF(AND(ISBLANK('C6'!V639),$L$716&lt;&gt;"Z"),"",'C6'!V639)</f>
        <v>0</v>
      </c>
      <c r="L716" s="187" t="str">
        <f>IF(ISBLANK('C6'!W639),"",'C6'!W639)</f>
        <v/>
      </c>
      <c r="M716" s="78" t="str">
        <f t="shared" si="10"/>
        <v>OK</v>
      </c>
      <c r="N716" s="79"/>
    </row>
    <row r="717" spans="1:14" hidden="1">
      <c r="A717" s="80" t="s">
        <v>2588</v>
      </c>
      <c r="B717" s="185" t="s">
        <v>2020</v>
      </c>
      <c r="C717" s="186" t="s">
        <v>461</v>
      </c>
      <c r="D717" s="188" t="s">
        <v>2021</v>
      </c>
      <c r="E717" s="186" t="s">
        <v>482</v>
      </c>
      <c r="F717" s="186" t="s">
        <v>461</v>
      </c>
      <c r="G717" s="188" t="s">
        <v>1221</v>
      </c>
      <c r="H717" s="187">
        <f>IF(OR(AND('C6'!V188="",'C6'!W188=""),AND('C6'!V414="",'C6'!W414=""),AND('C6'!W188="X",'C6'!W414="X"),OR('C6'!W188="M",'C6'!W414="M")),"",SUM('C6'!V188,'C6'!V414))</f>
        <v>0</v>
      </c>
      <c r="I717" s="187" t="str">
        <f>IF(AND(AND('C6'!W188="X",'C6'!W414="X"),SUM('C6'!V188,'C6'!V414)=0,ISNUMBER('C6'!V640)),"",IF(OR('C6'!W188="M",'C6'!W414="M"),"M",IF(AND('C6'!W188='C6'!W414,OR('C6'!W188="X",'C6'!W188="W",'C6'!W188="Z")),UPPER('C6'!W188),"")))</f>
        <v/>
      </c>
      <c r="J717" s="81" t="s">
        <v>482</v>
      </c>
      <c r="K717" s="187">
        <f>IF(AND(ISBLANK('C6'!V640),$L$717&lt;&gt;"Z"),"",'C6'!V640)</f>
        <v>0</v>
      </c>
      <c r="L717" s="187" t="str">
        <f>IF(ISBLANK('C6'!W640),"",'C6'!W640)</f>
        <v/>
      </c>
      <c r="M717" s="78" t="str">
        <f t="shared" si="10"/>
        <v>OK</v>
      </c>
      <c r="N717" s="79"/>
    </row>
    <row r="718" spans="1:14" hidden="1">
      <c r="A718" s="80" t="s">
        <v>2588</v>
      </c>
      <c r="B718" s="185" t="s">
        <v>2022</v>
      </c>
      <c r="C718" s="186" t="s">
        <v>461</v>
      </c>
      <c r="D718" s="188" t="s">
        <v>2023</v>
      </c>
      <c r="E718" s="186" t="s">
        <v>482</v>
      </c>
      <c r="F718" s="186" t="s">
        <v>461</v>
      </c>
      <c r="G718" s="188" t="s">
        <v>1222</v>
      </c>
      <c r="H718" s="187">
        <f>IF(OR(AND('C6'!V189="",'C6'!W189=""),AND('C6'!V415="",'C6'!W415=""),AND('C6'!W189="X",'C6'!W415="X"),OR('C6'!W189="M",'C6'!W415="M")),"",SUM('C6'!V189,'C6'!V415))</f>
        <v>0</v>
      </c>
      <c r="I718" s="187" t="str">
        <f>IF(AND(AND('C6'!W189="X",'C6'!W415="X"),SUM('C6'!V189,'C6'!V415)=0,ISNUMBER('C6'!V641)),"",IF(OR('C6'!W189="M",'C6'!W415="M"),"M",IF(AND('C6'!W189='C6'!W415,OR('C6'!W189="X",'C6'!W189="W",'C6'!W189="Z")),UPPER('C6'!W189),"")))</f>
        <v/>
      </c>
      <c r="J718" s="81" t="s">
        <v>482</v>
      </c>
      <c r="K718" s="187">
        <f>IF(AND(ISBLANK('C6'!V641),$L$718&lt;&gt;"Z"),"",'C6'!V641)</f>
        <v>0</v>
      </c>
      <c r="L718" s="187" t="str">
        <f>IF(ISBLANK('C6'!W641),"",'C6'!W641)</f>
        <v/>
      </c>
      <c r="M718" s="78" t="str">
        <f t="shared" si="10"/>
        <v>OK</v>
      </c>
      <c r="N718" s="79"/>
    </row>
    <row r="719" spans="1:14" hidden="1">
      <c r="A719" s="80" t="s">
        <v>2588</v>
      </c>
      <c r="B719" s="185" t="s">
        <v>2024</v>
      </c>
      <c r="C719" s="186" t="s">
        <v>461</v>
      </c>
      <c r="D719" s="188" t="s">
        <v>2025</v>
      </c>
      <c r="E719" s="186" t="s">
        <v>482</v>
      </c>
      <c r="F719" s="186" t="s">
        <v>461</v>
      </c>
      <c r="G719" s="188" t="s">
        <v>1223</v>
      </c>
      <c r="H719" s="187">
        <f>IF(OR(AND('C6'!V190="",'C6'!W190=""),AND('C6'!V416="",'C6'!W416=""),AND('C6'!W190="X",'C6'!W416="X"),OR('C6'!W190="M",'C6'!W416="M")),"",SUM('C6'!V190,'C6'!V416))</f>
        <v>0</v>
      </c>
      <c r="I719" s="187" t="str">
        <f>IF(AND(AND('C6'!W190="X",'C6'!W416="X"),SUM('C6'!V190,'C6'!V416)=0,ISNUMBER('C6'!V642)),"",IF(OR('C6'!W190="M",'C6'!W416="M"),"M",IF(AND('C6'!W190='C6'!W416,OR('C6'!W190="X",'C6'!W190="W",'C6'!W190="Z")),UPPER('C6'!W190),"")))</f>
        <v/>
      </c>
      <c r="J719" s="81" t="s">
        <v>482</v>
      </c>
      <c r="K719" s="187">
        <f>IF(AND(ISBLANK('C6'!V642),$L$719&lt;&gt;"Z"),"",'C6'!V642)</f>
        <v>0</v>
      </c>
      <c r="L719" s="187" t="str">
        <f>IF(ISBLANK('C6'!W642),"",'C6'!W642)</f>
        <v/>
      </c>
      <c r="M719" s="78" t="str">
        <f t="shared" si="10"/>
        <v>OK</v>
      </c>
      <c r="N719" s="79"/>
    </row>
    <row r="720" spans="1:14" hidden="1">
      <c r="A720" s="80" t="s">
        <v>2588</v>
      </c>
      <c r="B720" s="185" t="s">
        <v>2026</v>
      </c>
      <c r="C720" s="186" t="s">
        <v>461</v>
      </c>
      <c r="D720" s="188" t="s">
        <v>2027</v>
      </c>
      <c r="E720" s="186" t="s">
        <v>482</v>
      </c>
      <c r="F720" s="186" t="s">
        <v>461</v>
      </c>
      <c r="G720" s="188" t="s">
        <v>1224</v>
      </c>
      <c r="H720" s="187">
        <f>IF(OR(AND('C6'!V191="",'C6'!W191=""),AND('C6'!V417="",'C6'!W417=""),AND('C6'!W191="X",'C6'!W417="X"),OR('C6'!W191="M",'C6'!W417="M")),"",SUM('C6'!V191,'C6'!V417))</f>
        <v>16</v>
      </c>
      <c r="I720" s="187" t="str">
        <f>IF(AND(AND('C6'!W191="X",'C6'!W417="X"),SUM('C6'!V191,'C6'!V417)=0,ISNUMBER('C6'!V643)),"",IF(OR('C6'!W191="M",'C6'!W417="M"),"M",IF(AND('C6'!W191='C6'!W417,OR('C6'!W191="X",'C6'!W191="W",'C6'!W191="Z")),UPPER('C6'!W191),"")))</f>
        <v/>
      </c>
      <c r="J720" s="81" t="s">
        <v>482</v>
      </c>
      <c r="K720" s="187">
        <f>IF(AND(ISBLANK('C6'!V643),$L$720&lt;&gt;"Z"),"",'C6'!V643)</f>
        <v>16</v>
      </c>
      <c r="L720" s="187" t="str">
        <f>IF(ISBLANK('C6'!W643),"",'C6'!W643)</f>
        <v/>
      </c>
      <c r="M720" s="78" t="str">
        <f t="shared" si="10"/>
        <v>OK</v>
      </c>
      <c r="N720" s="79"/>
    </row>
    <row r="721" spans="1:14" hidden="1">
      <c r="A721" s="80" t="s">
        <v>2588</v>
      </c>
      <c r="B721" s="185" t="s">
        <v>2028</v>
      </c>
      <c r="C721" s="186" t="s">
        <v>461</v>
      </c>
      <c r="D721" s="188" t="s">
        <v>2029</v>
      </c>
      <c r="E721" s="186" t="s">
        <v>482</v>
      </c>
      <c r="F721" s="186" t="s">
        <v>461</v>
      </c>
      <c r="G721" s="188" t="s">
        <v>1225</v>
      </c>
      <c r="H721" s="187">
        <f>IF(OR(AND('C6'!V192="",'C6'!W192=""),AND('C6'!V418="",'C6'!W418=""),AND('C6'!W192="X",'C6'!W418="X"),OR('C6'!W192="M",'C6'!W418="M")),"",SUM('C6'!V192,'C6'!V418))</f>
        <v>0</v>
      </c>
      <c r="I721" s="187" t="str">
        <f>IF(AND(AND('C6'!W192="X",'C6'!W418="X"),SUM('C6'!V192,'C6'!V418)=0,ISNUMBER('C6'!V644)),"",IF(OR('C6'!W192="M",'C6'!W418="M"),"M",IF(AND('C6'!W192='C6'!W418,OR('C6'!W192="X",'C6'!W192="W",'C6'!W192="Z")),UPPER('C6'!W192),"")))</f>
        <v/>
      </c>
      <c r="J721" s="81" t="s">
        <v>482</v>
      </c>
      <c r="K721" s="187">
        <f>IF(AND(ISBLANK('C6'!V644),$L$721&lt;&gt;"Z"),"",'C6'!V644)</f>
        <v>0</v>
      </c>
      <c r="L721" s="187" t="str">
        <f>IF(ISBLANK('C6'!W644),"",'C6'!W644)</f>
        <v/>
      </c>
      <c r="M721" s="78" t="str">
        <f t="shared" si="10"/>
        <v>OK</v>
      </c>
      <c r="N721" s="79"/>
    </row>
    <row r="722" spans="1:14" hidden="1">
      <c r="A722" s="80" t="s">
        <v>2588</v>
      </c>
      <c r="B722" s="185" t="s">
        <v>2030</v>
      </c>
      <c r="C722" s="186" t="s">
        <v>461</v>
      </c>
      <c r="D722" s="188" t="s">
        <v>2031</v>
      </c>
      <c r="E722" s="186" t="s">
        <v>482</v>
      </c>
      <c r="F722" s="186" t="s">
        <v>461</v>
      </c>
      <c r="G722" s="188" t="s">
        <v>1226</v>
      </c>
      <c r="H722" s="187">
        <f>IF(OR(AND('C6'!V193="",'C6'!W193=""),AND('C6'!V419="",'C6'!W419=""),AND('C6'!W193="X",'C6'!W419="X"),OR('C6'!W193="M",'C6'!W419="M")),"",SUM('C6'!V193,'C6'!V419))</f>
        <v>0</v>
      </c>
      <c r="I722" s="187" t="str">
        <f>IF(AND(AND('C6'!W193="X",'C6'!W419="X"),SUM('C6'!V193,'C6'!V419)=0,ISNUMBER('C6'!V645)),"",IF(OR('C6'!W193="M",'C6'!W419="M"),"M",IF(AND('C6'!W193='C6'!W419,OR('C6'!W193="X",'C6'!W193="W",'C6'!W193="Z")),UPPER('C6'!W193),"")))</f>
        <v/>
      </c>
      <c r="J722" s="81" t="s">
        <v>482</v>
      </c>
      <c r="K722" s="187">
        <f>IF(AND(ISBLANK('C6'!V645),$L$722&lt;&gt;"Z"),"",'C6'!V645)</f>
        <v>0</v>
      </c>
      <c r="L722" s="187" t="str">
        <f>IF(ISBLANK('C6'!W645),"",'C6'!W645)</f>
        <v/>
      </c>
      <c r="M722" s="78" t="str">
        <f t="shared" si="10"/>
        <v>OK</v>
      </c>
      <c r="N722" s="79"/>
    </row>
    <row r="723" spans="1:14" hidden="1">
      <c r="A723" s="80" t="s">
        <v>2588</v>
      </c>
      <c r="B723" s="185" t="s">
        <v>2032</v>
      </c>
      <c r="C723" s="186" t="s">
        <v>461</v>
      </c>
      <c r="D723" s="188" t="s">
        <v>2033</v>
      </c>
      <c r="E723" s="186" t="s">
        <v>482</v>
      </c>
      <c r="F723" s="186" t="s">
        <v>461</v>
      </c>
      <c r="G723" s="188" t="s">
        <v>1227</v>
      </c>
      <c r="H723" s="187">
        <f>IF(OR(AND('C6'!V194="",'C6'!W194=""),AND('C6'!V420="",'C6'!W420=""),AND('C6'!W194="X",'C6'!W420="X"),OR('C6'!W194="M",'C6'!W420="M")),"",SUM('C6'!V194,'C6'!V420))</f>
        <v>0</v>
      </c>
      <c r="I723" s="187" t="str">
        <f>IF(AND(AND('C6'!W194="X",'C6'!W420="X"),SUM('C6'!V194,'C6'!V420)=0,ISNUMBER('C6'!V646)),"",IF(OR('C6'!W194="M",'C6'!W420="M"),"M",IF(AND('C6'!W194='C6'!W420,OR('C6'!W194="X",'C6'!W194="W",'C6'!W194="Z")),UPPER('C6'!W194),"")))</f>
        <v/>
      </c>
      <c r="J723" s="81" t="s">
        <v>482</v>
      </c>
      <c r="K723" s="187">
        <f>IF(AND(ISBLANK('C6'!V646),$L$723&lt;&gt;"Z"),"",'C6'!V646)</f>
        <v>0</v>
      </c>
      <c r="L723" s="187" t="str">
        <f>IF(ISBLANK('C6'!W646),"",'C6'!W646)</f>
        <v/>
      </c>
      <c r="M723" s="78" t="str">
        <f t="shared" si="10"/>
        <v>OK</v>
      </c>
      <c r="N723" s="79"/>
    </row>
    <row r="724" spans="1:14" hidden="1">
      <c r="A724" s="80" t="s">
        <v>2588</v>
      </c>
      <c r="B724" s="185" t="s">
        <v>2034</v>
      </c>
      <c r="C724" s="186" t="s">
        <v>461</v>
      </c>
      <c r="D724" s="188" t="s">
        <v>2035</v>
      </c>
      <c r="E724" s="186" t="s">
        <v>482</v>
      </c>
      <c r="F724" s="186" t="s">
        <v>461</v>
      </c>
      <c r="G724" s="188" t="s">
        <v>1228</v>
      </c>
      <c r="H724" s="187">
        <f>IF(OR(AND('C6'!V195="",'C6'!W195=""),AND('C6'!V421="",'C6'!W421=""),AND('C6'!W195="X",'C6'!W421="X"),OR('C6'!W195="M",'C6'!W421="M")),"",SUM('C6'!V195,'C6'!V421))</f>
        <v>0</v>
      </c>
      <c r="I724" s="187" t="str">
        <f>IF(AND(AND('C6'!W195="X",'C6'!W421="X"),SUM('C6'!V195,'C6'!V421)=0,ISNUMBER('C6'!V647)),"",IF(OR('C6'!W195="M",'C6'!W421="M"),"M",IF(AND('C6'!W195='C6'!W421,OR('C6'!W195="X",'C6'!W195="W",'C6'!W195="Z")),UPPER('C6'!W195),"")))</f>
        <v/>
      </c>
      <c r="J724" s="81" t="s">
        <v>482</v>
      </c>
      <c r="K724" s="187">
        <f>IF(AND(ISBLANK('C6'!V647),$L$724&lt;&gt;"Z"),"",'C6'!V647)</f>
        <v>0</v>
      </c>
      <c r="L724" s="187" t="str">
        <f>IF(ISBLANK('C6'!W647),"",'C6'!W647)</f>
        <v/>
      </c>
      <c r="M724" s="78" t="str">
        <f t="shared" si="10"/>
        <v>OK</v>
      </c>
      <c r="N724" s="79"/>
    </row>
    <row r="725" spans="1:14" hidden="1">
      <c r="A725" s="80" t="s">
        <v>2588</v>
      </c>
      <c r="B725" s="185" t="s">
        <v>2036</v>
      </c>
      <c r="C725" s="186" t="s">
        <v>461</v>
      </c>
      <c r="D725" s="188" t="s">
        <v>2037</v>
      </c>
      <c r="E725" s="186" t="s">
        <v>482</v>
      </c>
      <c r="F725" s="186" t="s">
        <v>461</v>
      </c>
      <c r="G725" s="188" t="s">
        <v>1229</v>
      </c>
      <c r="H725" s="187">
        <f>IF(OR(AND('C6'!V196="",'C6'!W196=""),AND('C6'!V422="",'C6'!W422=""),AND('C6'!W196="X",'C6'!W422="X"),OR('C6'!W196="M",'C6'!W422="M")),"",SUM('C6'!V196,'C6'!V422))</f>
        <v>0</v>
      </c>
      <c r="I725" s="187" t="str">
        <f>IF(AND(AND('C6'!W196="X",'C6'!W422="X"),SUM('C6'!V196,'C6'!V422)=0,ISNUMBER('C6'!V648)),"",IF(OR('C6'!W196="M",'C6'!W422="M"),"M",IF(AND('C6'!W196='C6'!W422,OR('C6'!W196="X",'C6'!W196="W",'C6'!W196="Z")),UPPER('C6'!W196),"")))</f>
        <v/>
      </c>
      <c r="J725" s="81" t="s">
        <v>482</v>
      </c>
      <c r="K725" s="187">
        <f>IF(AND(ISBLANK('C6'!V648),$L$725&lt;&gt;"Z"),"",'C6'!V648)</f>
        <v>0</v>
      </c>
      <c r="L725" s="187" t="str">
        <f>IF(ISBLANK('C6'!W648),"",'C6'!W648)</f>
        <v/>
      </c>
      <c r="M725" s="78" t="str">
        <f t="shared" si="10"/>
        <v>OK</v>
      </c>
      <c r="N725" s="79"/>
    </row>
    <row r="726" spans="1:14" hidden="1">
      <c r="A726" s="80" t="s">
        <v>2588</v>
      </c>
      <c r="B726" s="185" t="s">
        <v>2038</v>
      </c>
      <c r="C726" s="186" t="s">
        <v>461</v>
      </c>
      <c r="D726" s="188" t="s">
        <v>2039</v>
      </c>
      <c r="E726" s="186" t="s">
        <v>482</v>
      </c>
      <c r="F726" s="186" t="s">
        <v>461</v>
      </c>
      <c r="G726" s="188" t="s">
        <v>1230</v>
      </c>
      <c r="H726" s="187">
        <f>IF(OR(AND('C6'!V197="",'C6'!W197=""),AND('C6'!V423="",'C6'!W423=""),AND('C6'!W197="X",'C6'!W423="X"),OR('C6'!W197="M",'C6'!W423="M")),"",SUM('C6'!V197,'C6'!V423))</f>
        <v>0</v>
      </c>
      <c r="I726" s="187" t="str">
        <f>IF(AND(AND('C6'!W197="X",'C6'!W423="X"),SUM('C6'!V197,'C6'!V423)=0,ISNUMBER('C6'!V649)),"",IF(OR('C6'!W197="M",'C6'!W423="M"),"M",IF(AND('C6'!W197='C6'!W423,OR('C6'!W197="X",'C6'!W197="W",'C6'!W197="Z")),UPPER('C6'!W197),"")))</f>
        <v/>
      </c>
      <c r="J726" s="81" t="s">
        <v>482</v>
      </c>
      <c r="K726" s="187">
        <f>IF(AND(ISBLANK('C6'!V649),$L$726&lt;&gt;"Z"),"",'C6'!V649)</f>
        <v>0</v>
      </c>
      <c r="L726" s="187" t="str">
        <f>IF(ISBLANK('C6'!W649),"",'C6'!W649)</f>
        <v/>
      </c>
      <c r="M726" s="78" t="str">
        <f t="shared" si="10"/>
        <v>OK</v>
      </c>
      <c r="N726" s="79"/>
    </row>
    <row r="727" spans="1:14" hidden="1">
      <c r="A727" s="80" t="s">
        <v>2588</v>
      </c>
      <c r="B727" s="185" t="s">
        <v>2040</v>
      </c>
      <c r="C727" s="186" t="s">
        <v>461</v>
      </c>
      <c r="D727" s="188" t="s">
        <v>2041</v>
      </c>
      <c r="E727" s="186" t="s">
        <v>482</v>
      </c>
      <c r="F727" s="186" t="s">
        <v>461</v>
      </c>
      <c r="G727" s="188" t="s">
        <v>1231</v>
      </c>
      <c r="H727" s="187">
        <f>IF(OR(AND('C6'!V198="",'C6'!W198=""),AND('C6'!V424="",'C6'!W424=""),AND('C6'!W198="X",'C6'!W424="X"),OR('C6'!W198="M",'C6'!W424="M")),"",SUM('C6'!V198,'C6'!V424))</f>
        <v>0</v>
      </c>
      <c r="I727" s="187" t="str">
        <f>IF(AND(AND('C6'!W198="X",'C6'!W424="X"),SUM('C6'!V198,'C6'!V424)=0,ISNUMBER('C6'!V650)),"",IF(OR('C6'!W198="M",'C6'!W424="M"),"M",IF(AND('C6'!W198='C6'!W424,OR('C6'!W198="X",'C6'!W198="W",'C6'!W198="Z")),UPPER('C6'!W198),"")))</f>
        <v/>
      </c>
      <c r="J727" s="81" t="s">
        <v>482</v>
      </c>
      <c r="K727" s="187">
        <f>IF(AND(ISBLANK('C6'!V650),$L$727&lt;&gt;"Z"),"",'C6'!V650)</f>
        <v>0</v>
      </c>
      <c r="L727" s="187" t="str">
        <f>IF(ISBLANK('C6'!W650),"",'C6'!W650)</f>
        <v/>
      </c>
      <c r="M727" s="78" t="str">
        <f t="shared" si="10"/>
        <v>OK</v>
      </c>
      <c r="N727" s="79"/>
    </row>
    <row r="728" spans="1:14" hidden="1">
      <c r="A728" s="80" t="s">
        <v>2588</v>
      </c>
      <c r="B728" s="185" t="s">
        <v>2042</v>
      </c>
      <c r="C728" s="186" t="s">
        <v>461</v>
      </c>
      <c r="D728" s="188" t="s">
        <v>2043</v>
      </c>
      <c r="E728" s="186" t="s">
        <v>482</v>
      </c>
      <c r="F728" s="186" t="s">
        <v>461</v>
      </c>
      <c r="G728" s="188" t="s">
        <v>1232</v>
      </c>
      <c r="H728" s="187">
        <f>IF(OR(AND('C6'!V199="",'C6'!W199=""),AND('C6'!V425="",'C6'!W425=""),AND('C6'!W199="X",'C6'!W425="X"),OR('C6'!W199="M",'C6'!W425="M")),"",SUM('C6'!V199,'C6'!V425))</f>
        <v>4</v>
      </c>
      <c r="I728" s="187" t="str">
        <f>IF(AND(AND('C6'!W199="X",'C6'!W425="X"),SUM('C6'!V199,'C6'!V425)=0,ISNUMBER('C6'!V651)),"",IF(OR('C6'!W199="M",'C6'!W425="M"),"M",IF(AND('C6'!W199='C6'!W425,OR('C6'!W199="X",'C6'!W199="W",'C6'!W199="Z")),UPPER('C6'!W199),"")))</f>
        <v/>
      </c>
      <c r="J728" s="81" t="s">
        <v>482</v>
      </c>
      <c r="K728" s="187">
        <f>IF(AND(ISBLANK('C6'!V651),$L$728&lt;&gt;"Z"),"",'C6'!V651)</f>
        <v>4</v>
      </c>
      <c r="L728" s="187" t="str">
        <f>IF(ISBLANK('C6'!W651),"",'C6'!W651)</f>
        <v/>
      </c>
      <c r="M728" s="78" t="str">
        <f t="shared" si="10"/>
        <v>OK</v>
      </c>
      <c r="N728" s="79"/>
    </row>
    <row r="729" spans="1:14" hidden="1">
      <c r="A729" s="80" t="s">
        <v>2588</v>
      </c>
      <c r="B729" s="185" t="s">
        <v>2044</v>
      </c>
      <c r="C729" s="186" t="s">
        <v>461</v>
      </c>
      <c r="D729" s="188" t="s">
        <v>2045</v>
      </c>
      <c r="E729" s="186" t="s">
        <v>482</v>
      </c>
      <c r="F729" s="186" t="s">
        <v>461</v>
      </c>
      <c r="G729" s="188" t="s">
        <v>1233</v>
      </c>
      <c r="H729" s="187">
        <f>IF(OR(AND('C6'!V200="",'C6'!W200=""),AND('C6'!V426="",'C6'!W426=""),AND('C6'!W200="X",'C6'!W426="X"),OR('C6'!W200="M",'C6'!W426="M")),"",SUM('C6'!V200,'C6'!V426))</f>
        <v>0</v>
      </c>
      <c r="I729" s="187" t="str">
        <f>IF(AND(AND('C6'!W200="X",'C6'!W426="X"),SUM('C6'!V200,'C6'!V426)=0,ISNUMBER('C6'!V652)),"",IF(OR('C6'!W200="M",'C6'!W426="M"),"M",IF(AND('C6'!W200='C6'!W426,OR('C6'!W200="X",'C6'!W200="W",'C6'!W200="Z")),UPPER('C6'!W200),"")))</f>
        <v/>
      </c>
      <c r="J729" s="81" t="s">
        <v>482</v>
      </c>
      <c r="K729" s="187">
        <f>IF(AND(ISBLANK('C6'!V652),$L$729&lt;&gt;"Z"),"",'C6'!V652)</f>
        <v>0</v>
      </c>
      <c r="L729" s="187" t="str">
        <f>IF(ISBLANK('C6'!W652),"",'C6'!W652)</f>
        <v/>
      </c>
      <c r="M729" s="78" t="str">
        <f t="shared" si="10"/>
        <v>OK</v>
      </c>
      <c r="N729" s="79"/>
    </row>
    <row r="730" spans="1:14" hidden="1">
      <c r="A730" s="80" t="s">
        <v>2588</v>
      </c>
      <c r="B730" s="185" t="s">
        <v>2046</v>
      </c>
      <c r="C730" s="186" t="s">
        <v>461</v>
      </c>
      <c r="D730" s="188" t="s">
        <v>2047</v>
      </c>
      <c r="E730" s="186" t="s">
        <v>482</v>
      </c>
      <c r="F730" s="186" t="s">
        <v>461</v>
      </c>
      <c r="G730" s="188" t="s">
        <v>1234</v>
      </c>
      <c r="H730" s="187">
        <f>IF(OR(AND('C6'!V201="",'C6'!W201=""),AND('C6'!V427="",'C6'!W427=""),AND('C6'!W201="X",'C6'!W427="X"),OR('C6'!W201="M",'C6'!W427="M")),"",SUM('C6'!V201,'C6'!V427))</f>
        <v>1</v>
      </c>
      <c r="I730" s="187" t="str">
        <f>IF(AND(AND('C6'!W201="X",'C6'!W427="X"),SUM('C6'!V201,'C6'!V427)=0,ISNUMBER('C6'!V653)),"",IF(OR('C6'!W201="M",'C6'!W427="M"),"M",IF(AND('C6'!W201='C6'!W427,OR('C6'!W201="X",'C6'!W201="W",'C6'!W201="Z")),UPPER('C6'!W201),"")))</f>
        <v/>
      </c>
      <c r="J730" s="81" t="s">
        <v>482</v>
      </c>
      <c r="K730" s="187">
        <f>IF(AND(ISBLANK('C6'!V653),$L$730&lt;&gt;"Z"),"",'C6'!V653)</f>
        <v>1</v>
      </c>
      <c r="L730" s="187" t="str">
        <f>IF(ISBLANK('C6'!W653),"",'C6'!W653)</f>
        <v/>
      </c>
      <c r="M730" s="78" t="str">
        <f t="shared" si="10"/>
        <v>OK</v>
      </c>
      <c r="N730" s="79"/>
    </row>
    <row r="731" spans="1:14" hidden="1">
      <c r="A731" s="80" t="s">
        <v>2588</v>
      </c>
      <c r="B731" s="185" t="s">
        <v>2048</v>
      </c>
      <c r="C731" s="186" t="s">
        <v>461</v>
      </c>
      <c r="D731" s="188" t="s">
        <v>2049</v>
      </c>
      <c r="E731" s="186" t="s">
        <v>482</v>
      </c>
      <c r="F731" s="186" t="s">
        <v>461</v>
      </c>
      <c r="G731" s="188" t="s">
        <v>1235</v>
      </c>
      <c r="H731" s="187">
        <f>IF(OR(AND('C6'!V202="",'C6'!W202=""),AND('C6'!V428="",'C6'!W428=""),AND('C6'!W202="X",'C6'!W428="X"),OR('C6'!W202="M",'C6'!W428="M")),"",SUM('C6'!V202,'C6'!V428))</f>
        <v>1</v>
      </c>
      <c r="I731" s="187" t="str">
        <f>IF(AND(AND('C6'!W202="X",'C6'!W428="X"),SUM('C6'!V202,'C6'!V428)=0,ISNUMBER('C6'!V654)),"",IF(OR('C6'!W202="M",'C6'!W428="M"),"M",IF(AND('C6'!W202='C6'!W428,OR('C6'!W202="X",'C6'!W202="W",'C6'!W202="Z")),UPPER('C6'!W202),"")))</f>
        <v/>
      </c>
      <c r="J731" s="81" t="s">
        <v>482</v>
      </c>
      <c r="K731" s="187">
        <f>IF(AND(ISBLANK('C6'!V654),$L$731&lt;&gt;"Z"),"",'C6'!V654)</f>
        <v>1</v>
      </c>
      <c r="L731" s="187" t="str">
        <f>IF(ISBLANK('C6'!W654),"",'C6'!W654)</f>
        <v/>
      </c>
      <c r="M731" s="78" t="str">
        <f t="shared" si="10"/>
        <v>OK</v>
      </c>
      <c r="N731" s="79"/>
    </row>
    <row r="732" spans="1:14" hidden="1">
      <c r="A732" s="80" t="s">
        <v>2588</v>
      </c>
      <c r="B732" s="185" t="s">
        <v>2050</v>
      </c>
      <c r="C732" s="186" t="s">
        <v>461</v>
      </c>
      <c r="D732" s="188" t="s">
        <v>2051</v>
      </c>
      <c r="E732" s="186" t="s">
        <v>482</v>
      </c>
      <c r="F732" s="186" t="s">
        <v>461</v>
      </c>
      <c r="G732" s="188" t="s">
        <v>1236</v>
      </c>
      <c r="H732" s="187">
        <f>IF(OR(AND('C6'!V203="",'C6'!W203=""),AND('C6'!V429="",'C6'!W429=""),AND('C6'!W203="X",'C6'!W429="X"),OR('C6'!W203="M",'C6'!W429="M")),"",SUM('C6'!V203,'C6'!V429))</f>
        <v>0</v>
      </c>
      <c r="I732" s="187" t="str">
        <f>IF(AND(AND('C6'!W203="X",'C6'!W429="X"),SUM('C6'!V203,'C6'!V429)=0,ISNUMBER('C6'!V655)),"",IF(OR('C6'!W203="M",'C6'!W429="M"),"M",IF(AND('C6'!W203='C6'!W429,OR('C6'!W203="X",'C6'!W203="W",'C6'!W203="Z")),UPPER('C6'!W203),"")))</f>
        <v/>
      </c>
      <c r="J732" s="81" t="s">
        <v>482</v>
      </c>
      <c r="K732" s="187">
        <f>IF(AND(ISBLANK('C6'!V655),$L$732&lt;&gt;"Z"),"",'C6'!V655)</f>
        <v>0</v>
      </c>
      <c r="L732" s="187" t="str">
        <f>IF(ISBLANK('C6'!W655),"",'C6'!W655)</f>
        <v/>
      </c>
      <c r="M732" s="78" t="str">
        <f t="shared" si="10"/>
        <v>OK</v>
      </c>
      <c r="N732" s="79"/>
    </row>
    <row r="733" spans="1:14" hidden="1">
      <c r="A733" s="80" t="s">
        <v>2588</v>
      </c>
      <c r="B733" s="185" t="s">
        <v>2052</v>
      </c>
      <c r="C733" s="186" t="s">
        <v>461</v>
      </c>
      <c r="D733" s="188" t="s">
        <v>2053</v>
      </c>
      <c r="E733" s="186" t="s">
        <v>482</v>
      </c>
      <c r="F733" s="186" t="s">
        <v>461</v>
      </c>
      <c r="G733" s="188" t="s">
        <v>1237</v>
      </c>
      <c r="H733" s="187">
        <f>IF(OR(AND('C6'!V204="",'C6'!W204=""),AND('C6'!V430="",'C6'!W430=""),AND('C6'!W204="X",'C6'!W430="X"),OR('C6'!W204="M",'C6'!W430="M")),"",SUM('C6'!V204,'C6'!V430))</f>
        <v>1</v>
      </c>
      <c r="I733" s="187" t="str">
        <f>IF(AND(AND('C6'!W204="X",'C6'!W430="X"),SUM('C6'!V204,'C6'!V430)=0,ISNUMBER('C6'!V656)),"",IF(OR('C6'!W204="M",'C6'!W430="M"),"M",IF(AND('C6'!W204='C6'!W430,OR('C6'!W204="X",'C6'!W204="W",'C6'!W204="Z")),UPPER('C6'!W204),"")))</f>
        <v/>
      </c>
      <c r="J733" s="81" t="s">
        <v>482</v>
      </c>
      <c r="K733" s="187">
        <f>IF(AND(ISBLANK('C6'!V656),$L$733&lt;&gt;"Z"),"",'C6'!V656)</f>
        <v>1</v>
      </c>
      <c r="L733" s="187" t="str">
        <f>IF(ISBLANK('C6'!W656),"",'C6'!W656)</f>
        <v/>
      </c>
      <c r="M733" s="78" t="str">
        <f t="shared" si="10"/>
        <v>OK</v>
      </c>
      <c r="N733" s="79"/>
    </row>
    <row r="734" spans="1:14" hidden="1">
      <c r="A734" s="80" t="s">
        <v>2588</v>
      </c>
      <c r="B734" s="185" t="s">
        <v>2054</v>
      </c>
      <c r="C734" s="186" t="s">
        <v>461</v>
      </c>
      <c r="D734" s="188" t="s">
        <v>2055</v>
      </c>
      <c r="E734" s="186" t="s">
        <v>482</v>
      </c>
      <c r="F734" s="186" t="s">
        <v>461</v>
      </c>
      <c r="G734" s="188" t="s">
        <v>1238</v>
      </c>
      <c r="H734" s="187">
        <f>IF(OR(AND('C6'!V205="",'C6'!W205=""),AND('C6'!V431="",'C6'!W431=""),AND('C6'!W205="X",'C6'!W431="X"),OR('C6'!W205="M",'C6'!W431="M")),"",SUM('C6'!V205,'C6'!V431))</f>
        <v>7</v>
      </c>
      <c r="I734" s="187" t="str">
        <f>IF(AND(AND('C6'!W205="X",'C6'!W431="X"),SUM('C6'!V205,'C6'!V431)=0,ISNUMBER('C6'!V657)),"",IF(OR('C6'!W205="M",'C6'!W431="M"),"M",IF(AND('C6'!W205='C6'!W431,OR('C6'!W205="X",'C6'!W205="W",'C6'!W205="Z")),UPPER('C6'!W205),"")))</f>
        <v/>
      </c>
      <c r="J734" s="81" t="s">
        <v>482</v>
      </c>
      <c r="K734" s="187">
        <f>IF(AND(ISBLANK('C6'!V657),$L$734&lt;&gt;"Z"),"",'C6'!V657)</f>
        <v>7</v>
      </c>
      <c r="L734" s="187" t="str">
        <f>IF(ISBLANK('C6'!W657),"",'C6'!W657)</f>
        <v/>
      </c>
      <c r="M734" s="78" t="str">
        <f t="shared" si="10"/>
        <v>OK</v>
      </c>
      <c r="N734" s="79"/>
    </row>
    <row r="735" spans="1:14" hidden="1">
      <c r="A735" s="80" t="s">
        <v>2588</v>
      </c>
      <c r="B735" s="185" t="s">
        <v>2056</v>
      </c>
      <c r="C735" s="186" t="s">
        <v>461</v>
      </c>
      <c r="D735" s="188" t="s">
        <v>2057</v>
      </c>
      <c r="E735" s="186" t="s">
        <v>482</v>
      </c>
      <c r="F735" s="186" t="s">
        <v>461</v>
      </c>
      <c r="G735" s="188" t="s">
        <v>1239</v>
      </c>
      <c r="H735" s="187">
        <f>IF(OR(AND('C6'!V206="",'C6'!W206=""),AND('C6'!V432="",'C6'!W432=""),AND('C6'!W206="X",'C6'!W432="X"),OR('C6'!W206="M",'C6'!W432="M")),"",SUM('C6'!V206,'C6'!V432))</f>
        <v>0</v>
      </c>
      <c r="I735" s="187" t="str">
        <f>IF(AND(AND('C6'!W206="X",'C6'!W432="X"),SUM('C6'!V206,'C6'!V432)=0,ISNUMBER('C6'!V658)),"",IF(OR('C6'!W206="M",'C6'!W432="M"),"M",IF(AND('C6'!W206='C6'!W432,OR('C6'!W206="X",'C6'!W206="W",'C6'!W206="Z")),UPPER('C6'!W206),"")))</f>
        <v/>
      </c>
      <c r="J735" s="81" t="s">
        <v>482</v>
      </c>
      <c r="K735" s="187">
        <f>IF(AND(ISBLANK('C6'!V658),$L$735&lt;&gt;"Z"),"",'C6'!V658)</f>
        <v>0</v>
      </c>
      <c r="L735" s="187" t="str">
        <f>IF(ISBLANK('C6'!W658),"",'C6'!W658)</f>
        <v/>
      </c>
      <c r="M735" s="78" t="str">
        <f t="shared" si="10"/>
        <v>OK</v>
      </c>
      <c r="N735" s="79"/>
    </row>
    <row r="736" spans="1:14" hidden="1">
      <c r="A736" s="80" t="s">
        <v>2588</v>
      </c>
      <c r="B736" s="185" t="s">
        <v>2058</v>
      </c>
      <c r="C736" s="186" t="s">
        <v>461</v>
      </c>
      <c r="D736" s="188" t="s">
        <v>2059</v>
      </c>
      <c r="E736" s="186" t="s">
        <v>482</v>
      </c>
      <c r="F736" s="186" t="s">
        <v>461</v>
      </c>
      <c r="G736" s="188" t="s">
        <v>1240</v>
      </c>
      <c r="H736" s="187">
        <f>IF(OR(AND('C6'!V207="",'C6'!W207=""),AND('C6'!V433="",'C6'!W433=""),AND('C6'!W207="X",'C6'!W433="X"),OR('C6'!W207="M",'C6'!W433="M")),"",SUM('C6'!V207,'C6'!V433))</f>
        <v>0</v>
      </c>
      <c r="I736" s="187" t="str">
        <f>IF(AND(AND('C6'!W207="X",'C6'!W433="X"),SUM('C6'!V207,'C6'!V433)=0,ISNUMBER('C6'!V659)),"",IF(OR('C6'!W207="M",'C6'!W433="M"),"M",IF(AND('C6'!W207='C6'!W433,OR('C6'!W207="X",'C6'!W207="W",'C6'!W207="Z")),UPPER('C6'!W207),"")))</f>
        <v/>
      </c>
      <c r="J736" s="81" t="s">
        <v>482</v>
      </c>
      <c r="K736" s="187">
        <f>IF(AND(ISBLANK('C6'!V659),$L$736&lt;&gt;"Z"),"",'C6'!V659)</f>
        <v>0</v>
      </c>
      <c r="L736" s="187" t="str">
        <f>IF(ISBLANK('C6'!W659),"",'C6'!W659)</f>
        <v/>
      </c>
      <c r="M736" s="78" t="str">
        <f t="shared" si="10"/>
        <v>OK</v>
      </c>
      <c r="N736" s="79"/>
    </row>
    <row r="737" spans="1:14" hidden="1">
      <c r="A737" s="80" t="s">
        <v>2588</v>
      </c>
      <c r="B737" s="185" t="s">
        <v>2060</v>
      </c>
      <c r="C737" s="186" t="s">
        <v>461</v>
      </c>
      <c r="D737" s="188" t="s">
        <v>2061</v>
      </c>
      <c r="E737" s="186" t="s">
        <v>482</v>
      </c>
      <c r="F737" s="186" t="s">
        <v>461</v>
      </c>
      <c r="G737" s="188" t="s">
        <v>1241</v>
      </c>
      <c r="H737" s="187">
        <f>IF(OR(AND('C6'!V208="",'C6'!W208=""),AND('C6'!V434="",'C6'!W434=""),AND('C6'!W208="X",'C6'!W434="X"),OR('C6'!W208="M",'C6'!W434="M")),"",SUM('C6'!V208,'C6'!V434))</f>
        <v>0</v>
      </c>
      <c r="I737" s="187" t="str">
        <f>IF(AND(AND('C6'!W208="X",'C6'!W434="X"),SUM('C6'!V208,'C6'!V434)=0,ISNUMBER('C6'!V660)),"",IF(OR('C6'!W208="M",'C6'!W434="M"),"M",IF(AND('C6'!W208='C6'!W434,OR('C6'!W208="X",'C6'!W208="W",'C6'!W208="Z")),UPPER('C6'!W208),"")))</f>
        <v/>
      </c>
      <c r="J737" s="81" t="s">
        <v>482</v>
      </c>
      <c r="K737" s="187">
        <f>IF(AND(ISBLANK('C6'!V660),$L$737&lt;&gt;"Z"),"",'C6'!V660)</f>
        <v>0</v>
      </c>
      <c r="L737" s="187" t="str">
        <f>IF(ISBLANK('C6'!W660),"",'C6'!W660)</f>
        <v/>
      </c>
      <c r="M737" s="78" t="str">
        <f t="shared" si="10"/>
        <v>OK</v>
      </c>
      <c r="N737" s="79"/>
    </row>
    <row r="738" spans="1:14" hidden="1">
      <c r="A738" s="80" t="s">
        <v>2588</v>
      </c>
      <c r="B738" s="185" t="s">
        <v>2062</v>
      </c>
      <c r="C738" s="186" t="s">
        <v>461</v>
      </c>
      <c r="D738" s="188" t="s">
        <v>2063</v>
      </c>
      <c r="E738" s="186" t="s">
        <v>482</v>
      </c>
      <c r="F738" s="186" t="s">
        <v>461</v>
      </c>
      <c r="G738" s="188" t="s">
        <v>1242</v>
      </c>
      <c r="H738" s="187">
        <f>IF(OR(AND('C6'!V209="",'C6'!W209=""),AND('C6'!V435="",'C6'!W435=""),AND('C6'!W209="X",'C6'!W435="X"),OR('C6'!W209="M",'C6'!W435="M")),"",SUM('C6'!V209,'C6'!V435))</f>
        <v>0</v>
      </c>
      <c r="I738" s="187" t="str">
        <f>IF(AND(AND('C6'!W209="X",'C6'!W435="X"),SUM('C6'!V209,'C6'!V435)=0,ISNUMBER('C6'!V661)),"",IF(OR('C6'!W209="M",'C6'!W435="M"),"M",IF(AND('C6'!W209='C6'!W435,OR('C6'!W209="X",'C6'!W209="W",'C6'!W209="Z")),UPPER('C6'!W209),"")))</f>
        <v/>
      </c>
      <c r="J738" s="81" t="s">
        <v>482</v>
      </c>
      <c r="K738" s="187">
        <f>IF(AND(ISBLANK('C6'!V661),$L$738&lt;&gt;"Z"),"",'C6'!V661)</f>
        <v>0</v>
      </c>
      <c r="L738" s="187" t="str">
        <f>IF(ISBLANK('C6'!W661),"",'C6'!W661)</f>
        <v/>
      </c>
      <c r="M738" s="78" t="str">
        <f t="shared" ref="M738:M801" si="11">IF(AND(ISNUMBER(H738),ISNUMBER(K738)),IF(OR(ROUND(H738,0)&lt;&gt;ROUND(K738,0),I738&lt;&gt;L738),"Check","OK"),IF(OR(AND(H738&lt;&gt;K738,I738&lt;&gt;"Z",L738&lt;&gt;"Z"),I738&lt;&gt;L738),"Check","OK"))</f>
        <v>OK</v>
      </c>
      <c r="N738" s="79"/>
    </row>
    <row r="739" spans="1:14" hidden="1">
      <c r="A739" s="80" t="s">
        <v>2588</v>
      </c>
      <c r="B739" s="185" t="s">
        <v>2064</v>
      </c>
      <c r="C739" s="186" t="s">
        <v>461</v>
      </c>
      <c r="D739" s="188" t="s">
        <v>2065</v>
      </c>
      <c r="E739" s="186" t="s">
        <v>482</v>
      </c>
      <c r="F739" s="186" t="s">
        <v>461</v>
      </c>
      <c r="G739" s="188" t="s">
        <v>1243</v>
      </c>
      <c r="H739" s="187">
        <f>IF(OR(AND('C6'!V210="",'C6'!W210=""),AND('C6'!V436="",'C6'!W436=""),AND('C6'!W210="X",'C6'!W436="X"),OR('C6'!W210="M",'C6'!W436="M")),"",SUM('C6'!V210,'C6'!V436))</f>
        <v>45</v>
      </c>
      <c r="I739" s="187" t="str">
        <f>IF(AND(AND('C6'!W210="X",'C6'!W436="X"),SUM('C6'!V210,'C6'!V436)=0,ISNUMBER('C6'!V662)),"",IF(OR('C6'!W210="M",'C6'!W436="M"),"M",IF(AND('C6'!W210='C6'!W436,OR('C6'!W210="X",'C6'!W210="W",'C6'!W210="Z")),UPPER('C6'!W210),"")))</f>
        <v/>
      </c>
      <c r="J739" s="81" t="s">
        <v>482</v>
      </c>
      <c r="K739" s="187">
        <f>IF(AND(ISBLANK('C6'!V662),$L$739&lt;&gt;"Z"),"",'C6'!V662)</f>
        <v>45</v>
      </c>
      <c r="L739" s="187" t="str">
        <f>IF(ISBLANK('C6'!W662),"",'C6'!W662)</f>
        <v/>
      </c>
      <c r="M739" s="78" t="str">
        <f t="shared" si="11"/>
        <v>OK</v>
      </c>
      <c r="N739" s="79"/>
    </row>
    <row r="740" spans="1:14" hidden="1">
      <c r="A740" s="80" t="s">
        <v>2588</v>
      </c>
      <c r="B740" s="185" t="s">
        <v>2066</v>
      </c>
      <c r="C740" s="186" t="s">
        <v>461</v>
      </c>
      <c r="D740" s="188" t="s">
        <v>2067</v>
      </c>
      <c r="E740" s="186" t="s">
        <v>482</v>
      </c>
      <c r="F740" s="186" t="s">
        <v>461</v>
      </c>
      <c r="G740" s="188" t="s">
        <v>1244</v>
      </c>
      <c r="H740" s="187">
        <f>IF(OR(AND('C6'!V211="",'C6'!W211=""),AND('C6'!V437="",'C6'!W437=""),AND('C6'!W211="X",'C6'!W437="X"),OR('C6'!W211="M",'C6'!W437="M")),"",SUM('C6'!V211,'C6'!V437))</f>
        <v>1</v>
      </c>
      <c r="I740" s="187" t="str">
        <f>IF(AND(AND('C6'!W211="X",'C6'!W437="X"),SUM('C6'!V211,'C6'!V437)=0,ISNUMBER('C6'!V663)),"",IF(OR('C6'!W211="M",'C6'!W437="M"),"M",IF(AND('C6'!W211='C6'!W437,OR('C6'!W211="X",'C6'!W211="W",'C6'!W211="Z")),UPPER('C6'!W211),"")))</f>
        <v/>
      </c>
      <c r="J740" s="81" t="s">
        <v>482</v>
      </c>
      <c r="K740" s="187">
        <f>IF(AND(ISBLANK('C6'!V663),$L$740&lt;&gt;"Z"),"",'C6'!V663)</f>
        <v>1</v>
      </c>
      <c r="L740" s="187" t="str">
        <f>IF(ISBLANK('C6'!W663),"",'C6'!W663)</f>
        <v/>
      </c>
      <c r="M740" s="78" t="str">
        <f t="shared" si="11"/>
        <v>OK</v>
      </c>
      <c r="N740" s="79"/>
    </row>
    <row r="741" spans="1:14" hidden="1">
      <c r="A741" s="80" t="s">
        <v>2588</v>
      </c>
      <c r="B741" s="185" t="s">
        <v>2068</v>
      </c>
      <c r="C741" s="186" t="s">
        <v>461</v>
      </c>
      <c r="D741" s="188" t="s">
        <v>2069</v>
      </c>
      <c r="E741" s="186" t="s">
        <v>482</v>
      </c>
      <c r="F741" s="186" t="s">
        <v>461</v>
      </c>
      <c r="G741" s="188" t="s">
        <v>1245</v>
      </c>
      <c r="H741" s="187">
        <f>IF(OR(AND('C6'!V212="",'C6'!W212=""),AND('C6'!V438="",'C6'!W438=""),AND('C6'!W212="X",'C6'!W438="X"),OR('C6'!W212="M",'C6'!W438="M")),"",SUM('C6'!V212,'C6'!V438))</f>
        <v>2</v>
      </c>
      <c r="I741" s="187" t="str">
        <f>IF(AND(AND('C6'!W212="X",'C6'!W438="X"),SUM('C6'!V212,'C6'!V438)=0,ISNUMBER('C6'!V664)),"",IF(OR('C6'!W212="M",'C6'!W438="M"),"M",IF(AND('C6'!W212='C6'!W438,OR('C6'!W212="X",'C6'!W212="W",'C6'!W212="Z")),UPPER('C6'!W212),"")))</f>
        <v/>
      </c>
      <c r="J741" s="81" t="s">
        <v>482</v>
      </c>
      <c r="K741" s="187">
        <f>IF(AND(ISBLANK('C6'!V664),$L$741&lt;&gt;"Z"),"",'C6'!V664)</f>
        <v>2</v>
      </c>
      <c r="L741" s="187" t="str">
        <f>IF(ISBLANK('C6'!W664),"",'C6'!W664)</f>
        <v/>
      </c>
      <c r="M741" s="78" t="str">
        <f t="shared" si="11"/>
        <v>OK</v>
      </c>
      <c r="N741" s="79"/>
    </row>
    <row r="742" spans="1:14" hidden="1">
      <c r="A742" s="80" t="s">
        <v>2588</v>
      </c>
      <c r="B742" s="185" t="s">
        <v>2070</v>
      </c>
      <c r="C742" s="186" t="s">
        <v>461</v>
      </c>
      <c r="D742" s="188" t="s">
        <v>2071</v>
      </c>
      <c r="E742" s="186" t="s">
        <v>482</v>
      </c>
      <c r="F742" s="186" t="s">
        <v>461</v>
      </c>
      <c r="G742" s="188" t="s">
        <v>1246</v>
      </c>
      <c r="H742" s="187">
        <f>IF(OR(AND('C6'!V213="",'C6'!W213=""),AND('C6'!V439="",'C6'!W439=""),AND('C6'!W213="X",'C6'!W439="X"),OR('C6'!W213="M",'C6'!W439="M")),"",SUM('C6'!V213,'C6'!V439))</f>
        <v>0</v>
      </c>
      <c r="I742" s="187" t="str">
        <f>IF(AND(AND('C6'!W213="X",'C6'!W439="X"),SUM('C6'!V213,'C6'!V439)=0,ISNUMBER('C6'!V665)),"",IF(OR('C6'!W213="M",'C6'!W439="M"),"M",IF(AND('C6'!W213='C6'!W439,OR('C6'!W213="X",'C6'!W213="W",'C6'!W213="Z")),UPPER('C6'!W213),"")))</f>
        <v/>
      </c>
      <c r="J742" s="81" t="s">
        <v>482</v>
      </c>
      <c r="K742" s="187">
        <f>IF(AND(ISBLANK('C6'!V665),$L$742&lt;&gt;"Z"),"",'C6'!V665)</f>
        <v>0</v>
      </c>
      <c r="L742" s="187" t="str">
        <f>IF(ISBLANK('C6'!W665),"",'C6'!W665)</f>
        <v/>
      </c>
      <c r="M742" s="78" t="str">
        <f t="shared" si="11"/>
        <v>OK</v>
      </c>
      <c r="N742" s="79"/>
    </row>
    <row r="743" spans="1:14" hidden="1">
      <c r="A743" s="80" t="s">
        <v>2588</v>
      </c>
      <c r="B743" s="185" t="s">
        <v>2072</v>
      </c>
      <c r="C743" s="186" t="s">
        <v>461</v>
      </c>
      <c r="D743" s="188" t="s">
        <v>2073</v>
      </c>
      <c r="E743" s="186" t="s">
        <v>482</v>
      </c>
      <c r="F743" s="186" t="s">
        <v>461</v>
      </c>
      <c r="G743" s="188" t="s">
        <v>1247</v>
      </c>
      <c r="H743" s="187">
        <f>IF(OR(AND('C6'!V214="",'C6'!W214=""),AND('C6'!V440="",'C6'!W440=""),AND('C6'!W214="X",'C6'!W440="X"),OR('C6'!W214="M",'C6'!W440="M")),"",SUM('C6'!V214,'C6'!V440))</f>
        <v>0</v>
      </c>
      <c r="I743" s="187" t="str">
        <f>IF(AND(AND('C6'!W214="X",'C6'!W440="X"),SUM('C6'!V214,'C6'!V440)=0,ISNUMBER('C6'!V666)),"",IF(OR('C6'!W214="M",'C6'!W440="M"),"M",IF(AND('C6'!W214='C6'!W440,OR('C6'!W214="X",'C6'!W214="W",'C6'!W214="Z")),UPPER('C6'!W214),"")))</f>
        <v/>
      </c>
      <c r="J743" s="81" t="s">
        <v>482</v>
      </c>
      <c r="K743" s="187">
        <f>IF(AND(ISBLANK('C6'!V666),$L$743&lt;&gt;"Z"),"",'C6'!V666)</f>
        <v>0</v>
      </c>
      <c r="L743" s="187" t="str">
        <f>IF(ISBLANK('C6'!W666),"",'C6'!W666)</f>
        <v/>
      </c>
      <c r="M743" s="78" t="str">
        <f t="shared" si="11"/>
        <v>OK</v>
      </c>
      <c r="N743" s="79"/>
    </row>
    <row r="744" spans="1:14" hidden="1">
      <c r="A744" s="80" t="s">
        <v>2588</v>
      </c>
      <c r="B744" s="185" t="s">
        <v>2074</v>
      </c>
      <c r="C744" s="186" t="s">
        <v>461</v>
      </c>
      <c r="D744" s="188" t="s">
        <v>2075</v>
      </c>
      <c r="E744" s="186" t="s">
        <v>482</v>
      </c>
      <c r="F744" s="186" t="s">
        <v>461</v>
      </c>
      <c r="G744" s="188" t="s">
        <v>1248</v>
      </c>
      <c r="H744" s="187">
        <f>IF(OR(AND('C6'!V215="",'C6'!W215=""),AND('C6'!V441="",'C6'!W441=""),AND('C6'!W215="X",'C6'!W441="X"),OR('C6'!W215="M",'C6'!W441="M")),"",SUM('C6'!V215,'C6'!V441))</f>
        <v>1</v>
      </c>
      <c r="I744" s="187" t="str">
        <f>IF(AND(AND('C6'!W215="X",'C6'!W441="X"),SUM('C6'!V215,'C6'!V441)=0,ISNUMBER('C6'!V667)),"",IF(OR('C6'!W215="M",'C6'!W441="M"),"M",IF(AND('C6'!W215='C6'!W441,OR('C6'!W215="X",'C6'!W215="W",'C6'!W215="Z")),UPPER('C6'!W215),"")))</f>
        <v/>
      </c>
      <c r="J744" s="81" t="s">
        <v>482</v>
      </c>
      <c r="K744" s="187">
        <f>IF(AND(ISBLANK('C6'!V667),$L$744&lt;&gt;"Z"),"",'C6'!V667)</f>
        <v>1</v>
      </c>
      <c r="L744" s="187" t="str">
        <f>IF(ISBLANK('C6'!W667),"",'C6'!W667)</f>
        <v/>
      </c>
      <c r="M744" s="78" t="str">
        <f t="shared" si="11"/>
        <v>OK</v>
      </c>
      <c r="N744" s="79"/>
    </row>
    <row r="745" spans="1:14" hidden="1">
      <c r="A745" s="80" t="s">
        <v>2588</v>
      </c>
      <c r="B745" s="185" t="s">
        <v>2076</v>
      </c>
      <c r="C745" s="186" t="s">
        <v>461</v>
      </c>
      <c r="D745" s="188" t="s">
        <v>2077</v>
      </c>
      <c r="E745" s="186" t="s">
        <v>482</v>
      </c>
      <c r="F745" s="186" t="s">
        <v>461</v>
      </c>
      <c r="G745" s="188" t="s">
        <v>1249</v>
      </c>
      <c r="H745" s="187">
        <f>IF(OR(AND('C6'!V216="",'C6'!W216=""),AND('C6'!V442="",'C6'!W442=""),AND('C6'!W216="X",'C6'!W442="X"),OR('C6'!W216="M",'C6'!W442="M")),"",SUM('C6'!V216,'C6'!V442))</f>
        <v>0</v>
      </c>
      <c r="I745" s="187" t="str">
        <f>IF(AND(AND('C6'!W216="X",'C6'!W442="X"),SUM('C6'!V216,'C6'!V442)=0,ISNUMBER('C6'!V668)),"",IF(OR('C6'!W216="M",'C6'!W442="M"),"M",IF(AND('C6'!W216='C6'!W442,OR('C6'!W216="X",'C6'!W216="W",'C6'!W216="Z")),UPPER('C6'!W216),"")))</f>
        <v/>
      </c>
      <c r="J745" s="81" t="s">
        <v>482</v>
      </c>
      <c r="K745" s="187">
        <f>IF(AND(ISBLANK('C6'!V668),$L$745&lt;&gt;"Z"),"",'C6'!V668)</f>
        <v>0</v>
      </c>
      <c r="L745" s="187" t="str">
        <f>IF(ISBLANK('C6'!W668),"",'C6'!W668)</f>
        <v/>
      </c>
      <c r="M745" s="78" t="str">
        <f t="shared" si="11"/>
        <v>OK</v>
      </c>
      <c r="N745" s="79"/>
    </row>
    <row r="746" spans="1:14" hidden="1">
      <c r="A746" s="80" t="s">
        <v>2588</v>
      </c>
      <c r="B746" s="185" t="s">
        <v>2078</v>
      </c>
      <c r="C746" s="186" t="s">
        <v>461</v>
      </c>
      <c r="D746" s="188" t="s">
        <v>2079</v>
      </c>
      <c r="E746" s="186" t="s">
        <v>482</v>
      </c>
      <c r="F746" s="186" t="s">
        <v>461</v>
      </c>
      <c r="G746" s="188" t="s">
        <v>1250</v>
      </c>
      <c r="H746" s="187">
        <f>IF(OR(AND('C6'!V217="",'C6'!W217=""),AND('C6'!V443="",'C6'!W443=""),AND('C6'!W217="X",'C6'!W443="X"),OR('C6'!W217="M",'C6'!W443="M")),"",SUM('C6'!V217,'C6'!V443))</f>
        <v>147</v>
      </c>
      <c r="I746" s="187" t="str">
        <f>IF(AND(AND('C6'!W217="X",'C6'!W443="X"),SUM('C6'!V217,'C6'!V443)=0,ISNUMBER('C6'!V669)),"",IF(OR('C6'!W217="M",'C6'!W443="M"),"M",IF(AND('C6'!W217='C6'!W443,OR('C6'!W217="X",'C6'!W217="W",'C6'!W217="Z")),UPPER('C6'!W217),"")))</f>
        <v/>
      </c>
      <c r="J746" s="81" t="s">
        <v>482</v>
      </c>
      <c r="K746" s="187">
        <f>IF(AND(ISBLANK('C6'!V669),$L$746&lt;&gt;"Z"),"",'C6'!V669)</f>
        <v>147</v>
      </c>
      <c r="L746" s="187" t="str">
        <f>IF(ISBLANK('C6'!W669),"",'C6'!W669)</f>
        <v/>
      </c>
      <c r="M746" s="78" t="str">
        <f t="shared" si="11"/>
        <v>OK</v>
      </c>
      <c r="N746" s="79"/>
    </row>
    <row r="747" spans="1:14" hidden="1">
      <c r="A747" s="80" t="s">
        <v>2588</v>
      </c>
      <c r="B747" s="185" t="s">
        <v>2080</v>
      </c>
      <c r="C747" s="186" t="s">
        <v>461</v>
      </c>
      <c r="D747" s="188" t="s">
        <v>2081</v>
      </c>
      <c r="E747" s="186" t="s">
        <v>482</v>
      </c>
      <c r="F747" s="186" t="s">
        <v>461</v>
      </c>
      <c r="G747" s="188" t="s">
        <v>1251</v>
      </c>
      <c r="H747" s="187">
        <f>IF(OR(AND('C6'!V218="",'C6'!W218=""),AND('C6'!V444="",'C6'!W444=""),AND('C6'!W218="X",'C6'!W444="X"),OR('C6'!W218="M",'C6'!W444="M")),"",SUM('C6'!V218,'C6'!V444))</f>
        <v>2</v>
      </c>
      <c r="I747" s="187" t="str">
        <f>IF(AND(AND('C6'!W218="X",'C6'!W444="X"),SUM('C6'!V218,'C6'!V444)=0,ISNUMBER('C6'!V670)),"",IF(OR('C6'!W218="M",'C6'!W444="M"),"M",IF(AND('C6'!W218='C6'!W444,OR('C6'!W218="X",'C6'!W218="W",'C6'!W218="Z")),UPPER('C6'!W218),"")))</f>
        <v/>
      </c>
      <c r="J747" s="81" t="s">
        <v>482</v>
      </c>
      <c r="K747" s="187">
        <f>IF(AND(ISBLANK('C6'!V670),$L$747&lt;&gt;"Z"),"",'C6'!V670)</f>
        <v>2</v>
      </c>
      <c r="L747" s="187" t="str">
        <f>IF(ISBLANK('C6'!W670),"",'C6'!W670)</f>
        <v/>
      </c>
      <c r="M747" s="78" t="str">
        <f t="shared" si="11"/>
        <v>OK</v>
      </c>
      <c r="N747" s="79"/>
    </row>
    <row r="748" spans="1:14" hidden="1">
      <c r="A748" s="80" t="s">
        <v>2588</v>
      </c>
      <c r="B748" s="185" t="s">
        <v>2082</v>
      </c>
      <c r="C748" s="186" t="s">
        <v>461</v>
      </c>
      <c r="D748" s="188" t="s">
        <v>2083</v>
      </c>
      <c r="E748" s="186" t="s">
        <v>482</v>
      </c>
      <c r="F748" s="186" t="s">
        <v>461</v>
      </c>
      <c r="G748" s="188" t="s">
        <v>1252</v>
      </c>
      <c r="H748" s="187">
        <f>IF(OR(AND('C6'!V219="",'C6'!W219=""),AND('C6'!V445="",'C6'!W445=""),AND('C6'!W219="X",'C6'!W445="X"),OR('C6'!W219="M",'C6'!W445="M")),"",SUM('C6'!V219,'C6'!V445))</f>
        <v>0</v>
      </c>
      <c r="I748" s="187" t="str">
        <f>IF(AND(AND('C6'!W219="X",'C6'!W445="X"),SUM('C6'!V219,'C6'!V445)=0,ISNUMBER('C6'!V671)),"",IF(OR('C6'!W219="M",'C6'!W445="M"),"M",IF(AND('C6'!W219='C6'!W445,OR('C6'!W219="X",'C6'!W219="W",'C6'!W219="Z")),UPPER('C6'!W219),"")))</f>
        <v/>
      </c>
      <c r="J748" s="81" t="s">
        <v>482</v>
      </c>
      <c r="K748" s="187">
        <f>IF(AND(ISBLANK('C6'!V671),$L$748&lt;&gt;"Z"),"",'C6'!V671)</f>
        <v>0</v>
      </c>
      <c r="L748" s="187" t="str">
        <f>IF(ISBLANK('C6'!W671),"",'C6'!W671)</f>
        <v/>
      </c>
      <c r="M748" s="78" t="str">
        <f t="shared" si="11"/>
        <v>OK</v>
      </c>
      <c r="N748" s="79"/>
    </row>
    <row r="749" spans="1:14" hidden="1">
      <c r="A749" s="80" t="s">
        <v>2588</v>
      </c>
      <c r="B749" s="185" t="s">
        <v>2084</v>
      </c>
      <c r="C749" s="186" t="s">
        <v>461</v>
      </c>
      <c r="D749" s="188" t="s">
        <v>2085</v>
      </c>
      <c r="E749" s="186" t="s">
        <v>482</v>
      </c>
      <c r="F749" s="186" t="s">
        <v>461</v>
      </c>
      <c r="G749" s="188" t="s">
        <v>1253</v>
      </c>
      <c r="H749" s="187">
        <f>IF(OR(AND('C6'!V220="",'C6'!W220=""),AND('C6'!V446="",'C6'!W446=""),AND('C6'!W220="X",'C6'!W446="X"),OR('C6'!W220="M",'C6'!W446="M")),"",SUM('C6'!V220,'C6'!V446))</f>
        <v>0</v>
      </c>
      <c r="I749" s="187" t="str">
        <f>IF(AND(AND('C6'!W220="X",'C6'!W446="X"),SUM('C6'!V220,'C6'!V446)=0,ISNUMBER('C6'!V672)),"",IF(OR('C6'!W220="M",'C6'!W446="M"),"M",IF(AND('C6'!W220='C6'!W446,OR('C6'!W220="X",'C6'!W220="W",'C6'!W220="Z")),UPPER('C6'!W220),"")))</f>
        <v/>
      </c>
      <c r="J749" s="81" t="s">
        <v>482</v>
      </c>
      <c r="K749" s="187">
        <f>IF(AND(ISBLANK('C6'!V672),$L$749&lt;&gt;"Z"),"",'C6'!V672)</f>
        <v>0</v>
      </c>
      <c r="L749" s="187" t="str">
        <f>IF(ISBLANK('C6'!W672),"",'C6'!W672)</f>
        <v/>
      </c>
      <c r="M749" s="78" t="str">
        <f t="shared" si="11"/>
        <v>OK</v>
      </c>
      <c r="N749" s="79"/>
    </row>
    <row r="750" spans="1:14" hidden="1">
      <c r="A750" s="80" t="s">
        <v>2588</v>
      </c>
      <c r="B750" s="185" t="s">
        <v>2086</v>
      </c>
      <c r="C750" s="186" t="s">
        <v>461</v>
      </c>
      <c r="D750" s="188" t="s">
        <v>2087</v>
      </c>
      <c r="E750" s="186" t="s">
        <v>482</v>
      </c>
      <c r="F750" s="186" t="s">
        <v>461</v>
      </c>
      <c r="G750" s="188" t="s">
        <v>1254</v>
      </c>
      <c r="H750" s="187">
        <f>IF(OR(AND('C6'!V221="",'C6'!W221=""),AND('C6'!V447="",'C6'!W447=""),AND('C6'!W221="X",'C6'!W447="X"),OR('C6'!W221="M",'C6'!W447="M")),"",SUM('C6'!V221,'C6'!V447))</f>
        <v>0</v>
      </c>
      <c r="I750" s="187" t="str">
        <f>IF(AND(AND('C6'!W221="X",'C6'!W447="X"),SUM('C6'!V221,'C6'!V447)=0,ISNUMBER('C6'!V673)),"",IF(OR('C6'!W221="M",'C6'!W447="M"),"M",IF(AND('C6'!W221='C6'!W447,OR('C6'!W221="X",'C6'!W221="W",'C6'!W221="Z")),UPPER('C6'!W221),"")))</f>
        <v/>
      </c>
      <c r="J750" s="81" t="s">
        <v>482</v>
      </c>
      <c r="K750" s="187">
        <f>IF(AND(ISBLANK('C6'!V673),$L$750&lt;&gt;"Z"),"",'C6'!V673)</f>
        <v>0</v>
      </c>
      <c r="L750" s="187" t="str">
        <f>IF(ISBLANK('C6'!W673),"",'C6'!W673)</f>
        <v/>
      </c>
      <c r="M750" s="78" t="str">
        <f t="shared" si="11"/>
        <v>OK</v>
      </c>
      <c r="N750" s="79"/>
    </row>
    <row r="751" spans="1:14" hidden="1">
      <c r="A751" s="80" t="s">
        <v>2588</v>
      </c>
      <c r="B751" s="185" t="s">
        <v>2088</v>
      </c>
      <c r="C751" s="186" t="s">
        <v>461</v>
      </c>
      <c r="D751" s="188" t="s">
        <v>2089</v>
      </c>
      <c r="E751" s="186" t="s">
        <v>482</v>
      </c>
      <c r="F751" s="186" t="s">
        <v>461</v>
      </c>
      <c r="G751" s="188" t="s">
        <v>1255</v>
      </c>
      <c r="H751" s="187">
        <f>IF(OR(AND('C6'!V222="",'C6'!W222=""),AND('C6'!V448="",'C6'!W448=""),AND('C6'!W222="X",'C6'!W448="X"),OR('C6'!W222="M",'C6'!W448="M")),"",SUM('C6'!V222,'C6'!V448))</f>
        <v>0</v>
      </c>
      <c r="I751" s="187" t="str">
        <f>IF(AND(AND('C6'!W222="X",'C6'!W448="X"),SUM('C6'!V222,'C6'!V448)=0,ISNUMBER('C6'!V674)),"",IF(OR('C6'!W222="M",'C6'!W448="M"),"M",IF(AND('C6'!W222='C6'!W448,OR('C6'!W222="X",'C6'!W222="W",'C6'!W222="Z")),UPPER('C6'!W222),"")))</f>
        <v/>
      </c>
      <c r="J751" s="81" t="s">
        <v>482</v>
      </c>
      <c r="K751" s="187">
        <f>IF(AND(ISBLANK('C6'!V674),$L$751&lt;&gt;"Z"),"",'C6'!V674)</f>
        <v>0</v>
      </c>
      <c r="L751" s="187" t="str">
        <f>IF(ISBLANK('C6'!W674),"",'C6'!W674)</f>
        <v/>
      </c>
      <c r="M751" s="78" t="str">
        <f t="shared" si="11"/>
        <v>OK</v>
      </c>
      <c r="N751" s="79"/>
    </row>
    <row r="752" spans="1:14" hidden="1">
      <c r="A752" s="80" t="s">
        <v>2588</v>
      </c>
      <c r="B752" s="185" t="s">
        <v>2090</v>
      </c>
      <c r="C752" s="186" t="s">
        <v>461</v>
      </c>
      <c r="D752" s="188" t="s">
        <v>2091</v>
      </c>
      <c r="E752" s="186" t="s">
        <v>482</v>
      </c>
      <c r="F752" s="186" t="s">
        <v>461</v>
      </c>
      <c r="G752" s="188" t="s">
        <v>1256</v>
      </c>
      <c r="H752" s="187">
        <f>IF(OR(AND('C6'!V223="",'C6'!W223=""),AND('C6'!V449="",'C6'!W449=""),AND('C6'!W223="X",'C6'!W449="X"),OR('C6'!W223="M",'C6'!W449="M")),"",SUM('C6'!V223,'C6'!V449))</f>
        <v>0</v>
      </c>
      <c r="I752" s="187" t="str">
        <f>IF(AND(AND('C6'!W223="X",'C6'!W449="X"),SUM('C6'!V223,'C6'!V449)=0,ISNUMBER('C6'!V675)),"",IF(OR('C6'!W223="M",'C6'!W449="M"),"M",IF(AND('C6'!W223='C6'!W449,OR('C6'!W223="X",'C6'!W223="W",'C6'!W223="Z")),UPPER('C6'!W223),"")))</f>
        <v/>
      </c>
      <c r="J752" s="81" t="s">
        <v>482</v>
      </c>
      <c r="K752" s="187">
        <f>IF(AND(ISBLANK('C6'!V675),$L$752&lt;&gt;"Z"),"",'C6'!V675)</f>
        <v>0</v>
      </c>
      <c r="L752" s="187" t="str">
        <f>IF(ISBLANK('C6'!W675),"",'C6'!W675)</f>
        <v/>
      </c>
      <c r="M752" s="78" t="str">
        <f t="shared" si="11"/>
        <v>OK</v>
      </c>
      <c r="N752" s="79"/>
    </row>
    <row r="753" spans="1:14" hidden="1">
      <c r="A753" s="80" t="s">
        <v>2588</v>
      </c>
      <c r="B753" s="185" t="s">
        <v>2092</v>
      </c>
      <c r="C753" s="186" t="s">
        <v>461</v>
      </c>
      <c r="D753" s="188" t="s">
        <v>2093</v>
      </c>
      <c r="E753" s="186" t="s">
        <v>482</v>
      </c>
      <c r="F753" s="186" t="s">
        <v>461</v>
      </c>
      <c r="G753" s="188" t="s">
        <v>1257</v>
      </c>
      <c r="H753" s="187">
        <f>IF(OR(AND('C6'!V224="",'C6'!W224=""),AND('C6'!V450="",'C6'!W450=""),AND('C6'!W224="X",'C6'!W450="X"),OR('C6'!W224="M",'C6'!W450="M")),"",SUM('C6'!V224,'C6'!V450))</f>
        <v>0</v>
      </c>
      <c r="I753" s="187" t="str">
        <f>IF(AND(AND('C6'!W224="X",'C6'!W450="X"),SUM('C6'!V224,'C6'!V450)=0,ISNUMBER('C6'!V676)),"",IF(OR('C6'!W224="M",'C6'!W450="M"),"M",IF(AND('C6'!W224='C6'!W450,OR('C6'!W224="X",'C6'!W224="W",'C6'!W224="Z")),UPPER('C6'!W224),"")))</f>
        <v/>
      </c>
      <c r="J753" s="81" t="s">
        <v>482</v>
      </c>
      <c r="K753" s="187">
        <f>IF(AND(ISBLANK('C6'!V676),$L$753&lt;&gt;"Z"),"",'C6'!V676)</f>
        <v>0</v>
      </c>
      <c r="L753" s="187" t="str">
        <f>IF(ISBLANK('C6'!W676),"",'C6'!W676)</f>
        <v/>
      </c>
      <c r="M753" s="78" t="str">
        <f t="shared" si="11"/>
        <v>OK</v>
      </c>
      <c r="N753" s="79"/>
    </row>
    <row r="754" spans="1:14" hidden="1">
      <c r="A754" s="80" t="s">
        <v>2588</v>
      </c>
      <c r="B754" s="185" t="s">
        <v>2094</v>
      </c>
      <c r="C754" s="186" t="s">
        <v>461</v>
      </c>
      <c r="D754" s="188" t="s">
        <v>2095</v>
      </c>
      <c r="E754" s="186" t="s">
        <v>482</v>
      </c>
      <c r="F754" s="186" t="s">
        <v>461</v>
      </c>
      <c r="G754" s="188" t="s">
        <v>1258</v>
      </c>
      <c r="H754" s="187">
        <f>IF(OR(AND('C6'!V225="",'C6'!W225=""),AND('C6'!V451="",'C6'!W451=""),AND('C6'!W225="X",'C6'!W451="X"),OR('C6'!W225="M",'C6'!W451="M")),"",SUM('C6'!V225,'C6'!V451))</f>
        <v>0</v>
      </c>
      <c r="I754" s="187" t="str">
        <f>IF(AND(AND('C6'!W225="X",'C6'!W451="X"),SUM('C6'!V225,'C6'!V451)=0,ISNUMBER('C6'!V677)),"",IF(OR('C6'!W225="M",'C6'!W451="M"),"M",IF(AND('C6'!W225='C6'!W451,OR('C6'!W225="X",'C6'!W225="W",'C6'!W225="Z")),UPPER('C6'!W225),"")))</f>
        <v/>
      </c>
      <c r="J754" s="81" t="s">
        <v>482</v>
      </c>
      <c r="K754" s="187">
        <f>IF(AND(ISBLANK('C6'!V677),$L$754&lt;&gt;"Z"),"",'C6'!V677)</f>
        <v>0</v>
      </c>
      <c r="L754" s="187" t="str">
        <f>IF(ISBLANK('C6'!W677),"",'C6'!W677)</f>
        <v/>
      </c>
      <c r="M754" s="78" t="str">
        <f t="shared" si="11"/>
        <v>OK</v>
      </c>
      <c r="N754" s="79"/>
    </row>
    <row r="755" spans="1:14" hidden="1">
      <c r="A755" s="80" t="s">
        <v>2588</v>
      </c>
      <c r="B755" s="185" t="s">
        <v>2096</v>
      </c>
      <c r="C755" s="186" t="s">
        <v>461</v>
      </c>
      <c r="D755" s="188" t="s">
        <v>2097</v>
      </c>
      <c r="E755" s="186" t="s">
        <v>482</v>
      </c>
      <c r="F755" s="186" t="s">
        <v>461</v>
      </c>
      <c r="G755" s="188" t="s">
        <v>1259</v>
      </c>
      <c r="H755" s="187">
        <f>IF(OR(AND('C6'!V226="",'C6'!W226=""),AND('C6'!V452="",'C6'!W452=""),AND('C6'!W226="X",'C6'!W452="X"),OR('C6'!W226="M",'C6'!W452="M")),"",SUM('C6'!V226,'C6'!V452))</f>
        <v>0</v>
      </c>
      <c r="I755" s="187" t="str">
        <f>IF(AND(AND('C6'!W226="X",'C6'!W452="X"),SUM('C6'!V226,'C6'!V452)=0,ISNUMBER('C6'!V678)),"",IF(OR('C6'!W226="M",'C6'!W452="M"),"M",IF(AND('C6'!W226='C6'!W452,OR('C6'!W226="X",'C6'!W226="W",'C6'!W226="Z")),UPPER('C6'!W226),"")))</f>
        <v/>
      </c>
      <c r="J755" s="81" t="s">
        <v>482</v>
      </c>
      <c r="K755" s="187">
        <f>IF(AND(ISBLANK('C6'!V678),$L$755&lt;&gt;"Z"),"",'C6'!V678)</f>
        <v>0</v>
      </c>
      <c r="L755" s="187" t="str">
        <f>IF(ISBLANK('C6'!W678),"",'C6'!W678)</f>
        <v/>
      </c>
      <c r="M755" s="78" t="str">
        <f t="shared" si="11"/>
        <v>OK</v>
      </c>
      <c r="N755" s="79"/>
    </row>
    <row r="756" spans="1:14" hidden="1">
      <c r="A756" s="80" t="s">
        <v>2588</v>
      </c>
      <c r="B756" s="185" t="s">
        <v>2098</v>
      </c>
      <c r="C756" s="186" t="s">
        <v>461</v>
      </c>
      <c r="D756" s="188" t="s">
        <v>2099</v>
      </c>
      <c r="E756" s="186" t="s">
        <v>482</v>
      </c>
      <c r="F756" s="186" t="s">
        <v>461</v>
      </c>
      <c r="G756" s="188" t="s">
        <v>1260</v>
      </c>
      <c r="H756" s="187">
        <f>IF(OR(AND('C6'!V227="",'C6'!W227=""),AND('C6'!V453="",'C6'!W453=""),AND('C6'!W227="X",'C6'!W453="X"),OR('C6'!W227="M",'C6'!W453="M")),"",SUM('C6'!V227,'C6'!V453))</f>
        <v>0</v>
      </c>
      <c r="I756" s="187" t="str">
        <f>IF(AND(AND('C6'!W227="X",'C6'!W453="X"),SUM('C6'!V227,'C6'!V453)=0,ISNUMBER('C6'!V679)),"",IF(OR('C6'!W227="M",'C6'!W453="M"),"M",IF(AND('C6'!W227='C6'!W453,OR('C6'!W227="X",'C6'!W227="W",'C6'!W227="Z")),UPPER('C6'!W227),"")))</f>
        <v/>
      </c>
      <c r="J756" s="81" t="s">
        <v>482</v>
      </c>
      <c r="K756" s="187">
        <f>IF(AND(ISBLANK('C6'!V679),$L$756&lt;&gt;"Z"),"",'C6'!V679)</f>
        <v>0</v>
      </c>
      <c r="L756" s="187" t="str">
        <f>IF(ISBLANK('C6'!W679),"",'C6'!W679)</f>
        <v/>
      </c>
      <c r="M756" s="78" t="str">
        <f t="shared" si="11"/>
        <v>OK</v>
      </c>
      <c r="N756" s="79"/>
    </row>
    <row r="757" spans="1:14" hidden="1">
      <c r="A757" s="80" t="s">
        <v>2588</v>
      </c>
      <c r="B757" s="185" t="s">
        <v>2100</v>
      </c>
      <c r="C757" s="186" t="s">
        <v>461</v>
      </c>
      <c r="D757" s="188" t="s">
        <v>2101</v>
      </c>
      <c r="E757" s="186" t="s">
        <v>482</v>
      </c>
      <c r="F757" s="186" t="s">
        <v>461</v>
      </c>
      <c r="G757" s="188" t="s">
        <v>1261</v>
      </c>
      <c r="H757" s="187">
        <f>IF(OR(AND('C6'!V228="",'C6'!W228=""),AND('C6'!V454="",'C6'!W454=""),AND('C6'!W228="X",'C6'!W454="X"),OR('C6'!W228="M",'C6'!W454="M")),"",SUM('C6'!V228,'C6'!V454))</f>
        <v>0</v>
      </c>
      <c r="I757" s="187" t="str">
        <f>IF(AND(AND('C6'!W228="X",'C6'!W454="X"),SUM('C6'!V228,'C6'!V454)=0,ISNUMBER('C6'!V680)),"",IF(OR('C6'!W228="M",'C6'!W454="M"),"M",IF(AND('C6'!W228='C6'!W454,OR('C6'!W228="X",'C6'!W228="W",'C6'!W228="Z")),UPPER('C6'!W228),"")))</f>
        <v/>
      </c>
      <c r="J757" s="81" t="s">
        <v>482</v>
      </c>
      <c r="K757" s="187">
        <f>IF(AND(ISBLANK('C6'!V680),$L$757&lt;&gt;"Z"),"",'C6'!V680)</f>
        <v>0</v>
      </c>
      <c r="L757" s="187" t="str">
        <f>IF(ISBLANK('C6'!W680),"",'C6'!W680)</f>
        <v/>
      </c>
      <c r="M757" s="78" t="str">
        <f t="shared" si="11"/>
        <v>OK</v>
      </c>
      <c r="N757" s="79"/>
    </row>
    <row r="758" spans="1:14" hidden="1">
      <c r="A758" s="80" t="s">
        <v>2588</v>
      </c>
      <c r="B758" s="185" t="s">
        <v>2102</v>
      </c>
      <c r="C758" s="186" t="s">
        <v>461</v>
      </c>
      <c r="D758" s="188" t="s">
        <v>2103</v>
      </c>
      <c r="E758" s="186" t="s">
        <v>482</v>
      </c>
      <c r="F758" s="186" t="s">
        <v>461</v>
      </c>
      <c r="G758" s="188" t="s">
        <v>1262</v>
      </c>
      <c r="H758" s="187">
        <f>IF(OR(AND('C6'!V229="",'C6'!W229=""),AND('C6'!V455="",'C6'!W455=""),AND('C6'!W229="X",'C6'!W455="X"),OR('C6'!W229="M",'C6'!W455="M")),"",SUM('C6'!V229,'C6'!V455))</f>
        <v>0</v>
      </c>
      <c r="I758" s="187" t="str">
        <f>IF(AND(AND('C6'!W229="X",'C6'!W455="X"),SUM('C6'!V229,'C6'!V455)=0,ISNUMBER('C6'!V681)),"",IF(OR('C6'!W229="M",'C6'!W455="M"),"M",IF(AND('C6'!W229='C6'!W455,OR('C6'!W229="X",'C6'!W229="W",'C6'!W229="Z")),UPPER('C6'!W229),"")))</f>
        <v/>
      </c>
      <c r="J758" s="81" t="s">
        <v>482</v>
      </c>
      <c r="K758" s="187">
        <f>IF(AND(ISBLANK('C6'!V681),$L$758&lt;&gt;"Z"),"",'C6'!V681)</f>
        <v>0</v>
      </c>
      <c r="L758" s="187" t="str">
        <f>IF(ISBLANK('C6'!W681),"",'C6'!W681)</f>
        <v/>
      </c>
      <c r="M758" s="78" t="str">
        <f t="shared" si="11"/>
        <v>OK</v>
      </c>
      <c r="N758" s="79"/>
    </row>
    <row r="759" spans="1:14" hidden="1">
      <c r="A759" s="80" t="s">
        <v>2588</v>
      </c>
      <c r="B759" s="185" t="s">
        <v>2104</v>
      </c>
      <c r="C759" s="186" t="s">
        <v>461</v>
      </c>
      <c r="D759" s="188" t="s">
        <v>2105</v>
      </c>
      <c r="E759" s="186" t="s">
        <v>482</v>
      </c>
      <c r="F759" s="186" t="s">
        <v>461</v>
      </c>
      <c r="G759" s="188" t="s">
        <v>1263</v>
      </c>
      <c r="H759" s="187">
        <f>IF(OR(AND('C6'!V230="",'C6'!W230=""),AND('C6'!V456="",'C6'!W456=""),AND('C6'!W230="X",'C6'!W456="X"),OR('C6'!W230="M",'C6'!W456="M")),"",SUM('C6'!V230,'C6'!V456))</f>
        <v>0</v>
      </c>
      <c r="I759" s="187" t="str">
        <f>IF(AND(AND('C6'!W230="X",'C6'!W456="X"),SUM('C6'!V230,'C6'!V456)=0,ISNUMBER('C6'!V682)),"",IF(OR('C6'!W230="M",'C6'!W456="M"),"M",IF(AND('C6'!W230='C6'!W456,OR('C6'!W230="X",'C6'!W230="W",'C6'!W230="Z")),UPPER('C6'!W230),"")))</f>
        <v/>
      </c>
      <c r="J759" s="81" t="s">
        <v>482</v>
      </c>
      <c r="K759" s="187">
        <f>IF(AND(ISBLANK('C6'!V682),$L$759&lt;&gt;"Z"),"",'C6'!V682)</f>
        <v>0</v>
      </c>
      <c r="L759" s="187" t="str">
        <f>IF(ISBLANK('C6'!W682),"",'C6'!W682)</f>
        <v/>
      </c>
      <c r="M759" s="78" t="str">
        <f t="shared" si="11"/>
        <v>OK</v>
      </c>
      <c r="N759" s="79"/>
    </row>
    <row r="760" spans="1:14" hidden="1">
      <c r="A760" s="80" t="s">
        <v>2588</v>
      </c>
      <c r="B760" s="185" t="s">
        <v>2106</v>
      </c>
      <c r="C760" s="186" t="s">
        <v>461</v>
      </c>
      <c r="D760" s="188" t="s">
        <v>2107</v>
      </c>
      <c r="E760" s="186" t="s">
        <v>482</v>
      </c>
      <c r="F760" s="186" t="s">
        <v>461</v>
      </c>
      <c r="G760" s="188" t="s">
        <v>1264</v>
      </c>
      <c r="H760" s="187">
        <f>IF(OR(AND('C6'!V231="",'C6'!W231=""),AND('C6'!V457="",'C6'!W457=""),AND('C6'!W231="X",'C6'!W457="X"),OR('C6'!W231="M",'C6'!W457="M")),"",SUM('C6'!V231,'C6'!V457))</f>
        <v>0</v>
      </c>
      <c r="I760" s="187" t="str">
        <f>IF(AND(AND('C6'!W231="X",'C6'!W457="X"),SUM('C6'!V231,'C6'!V457)=0,ISNUMBER('C6'!V683)),"",IF(OR('C6'!W231="M",'C6'!W457="M"),"M",IF(AND('C6'!W231='C6'!W457,OR('C6'!W231="X",'C6'!W231="W",'C6'!W231="Z")),UPPER('C6'!W231),"")))</f>
        <v/>
      </c>
      <c r="J760" s="81" t="s">
        <v>482</v>
      </c>
      <c r="K760" s="187">
        <f>IF(AND(ISBLANK('C6'!V683),$L$760&lt;&gt;"Z"),"",'C6'!V683)</f>
        <v>0</v>
      </c>
      <c r="L760" s="187" t="str">
        <f>IF(ISBLANK('C6'!W683),"",'C6'!W683)</f>
        <v/>
      </c>
      <c r="M760" s="78" t="str">
        <f t="shared" si="11"/>
        <v>OK</v>
      </c>
      <c r="N760" s="79"/>
    </row>
    <row r="761" spans="1:14" hidden="1">
      <c r="A761" s="80" t="s">
        <v>2588</v>
      </c>
      <c r="B761" s="185" t="s">
        <v>2108</v>
      </c>
      <c r="C761" s="186" t="s">
        <v>461</v>
      </c>
      <c r="D761" s="188" t="s">
        <v>2109</v>
      </c>
      <c r="E761" s="186" t="s">
        <v>482</v>
      </c>
      <c r="F761" s="186" t="s">
        <v>461</v>
      </c>
      <c r="G761" s="188" t="s">
        <v>1265</v>
      </c>
      <c r="H761" s="187">
        <f>IF(OR(AND('C6'!V232="",'C6'!W232=""),AND('C6'!V458="",'C6'!W458=""),AND('C6'!W232="X",'C6'!W458="X"),OR('C6'!W232="M",'C6'!W458="M")),"",SUM('C6'!V232,'C6'!V458))</f>
        <v>0</v>
      </c>
      <c r="I761" s="187" t="str">
        <f>IF(AND(AND('C6'!W232="X",'C6'!W458="X"),SUM('C6'!V232,'C6'!V458)=0,ISNUMBER('C6'!V684)),"",IF(OR('C6'!W232="M",'C6'!W458="M"),"M",IF(AND('C6'!W232='C6'!W458,OR('C6'!W232="X",'C6'!W232="W",'C6'!W232="Z")),UPPER('C6'!W232),"")))</f>
        <v/>
      </c>
      <c r="J761" s="81" t="s">
        <v>482</v>
      </c>
      <c r="K761" s="187">
        <f>IF(AND(ISBLANK('C6'!V684),$L$761&lt;&gt;"Z"),"",'C6'!V684)</f>
        <v>0</v>
      </c>
      <c r="L761" s="187" t="str">
        <f>IF(ISBLANK('C6'!W684),"",'C6'!W684)</f>
        <v/>
      </c>
      <c r="M761" s="78" t="str">
        <f t="shared" si="11"/>
        <v>OK</v>
      </c>
      <c r="N761" s="79"/>
    </row>
    <row r="762" spans="1:14" hidden="1">
      <c r="A762" s="80" t="s">
        <v>2588</v>
      </c>
      <c r="B762" s="185" t="s">
        <v>2110</v>
      </c>
      <c r="C762" s="186" t="s">
        <v>461</v>
      </c>
      <c r="D762" s="188" t="s">
        <v>2111</v>
      </c>
      <c r="E762" s="186" t="s">
        <v>482</v>
      </c>
      <c r="F762" s="186" t="s">
        <v>461</v>
      </c>
      <c r="G762" s="188" t="s">
        <v>1266</v>
      </c>
      <c r="H762" s="187">
        <f>IF(OR(AND('C6'!V233="",'C6'!W233=""),AND('C6'!V459="",'C6'!W459=""),AND('C6'!W233="X",'C6'!W459="X"),OR('C6'!W233="M",'C6'!W459="M")),"",SUM('C6'!V233,'C6'!V459))</f>
        <v>0</v>
      </c>
      <c r="I762" s="187" t="str">
        <f>IF(AND(AND('C6'!W233="X",'C6'!W459="X"),SUM('C6'!V233,'C6'!V459)=0,ISNUMBER('C6'!V685)),"",IF(OR('C6'!W233="M",'C6'!W459="M"),"M",IF(AND('C6'!W233='C6'!W459,OR('C6'!W233="X",'C6'!W233="W",'C6'!W233="Z")),UPPER('C6'!W233),"")))</f>
        <v/>
      </c>
      <c r="J762" s="81" t="s">
        <v>482</v>
      </c>
      <c r="K762" s="187">
        <f>IF(AND(ISBLANK('C6'!V685),$L$762&lt;&gt;"Z"),"",'C6'!V685)</f>
        <v>0</v>
      </c>
      <c r="L762" s="187" t="str">
        <f>IF(ISBLANK('C6'!W685),"",'C6'!W685)</f>
        <v/>
      </c>
      <c r="M762" s="78" t="str">
        <f t="shared" si="11"/>
        <v>OK</v>
      </c>
      <c r="N762" s="79"/>
    </row>
    <row r="763" spans="1:14" hidden="1">
      <c r="A763" s="80" t="s">
        <v>2588</v>
      </c>
      <c r="B763" s="185" t="s">
        <v>2112</v>
      </c>
      <c r="C763" s="186" t="s">
        <v>461</v>
      </c>
      <c r="D763" s="188" t="s">
        <v>2113</v>
      </c>
      <c r="E763" s="186" t="s">
        <v>482</v>
      </c>
      <c r="F763" s="186" t="s">
        <v>461</v>
      </c>
      <c r="G763" s="188" t="s">
        <v>1267</v>
      </c>
      <c r="H763" s="187">
        <f>IF(OR(AND('C6'!V234="",'C6'!W234=""),AND('C6'!V460="",'C6'!W460=""),AND('C6'!W234="X",'C6'!W460="X"),OR('C6'!W234="M",'C6'!W460="M")),"",SUM('C6'!V234,'C6'!V460))</f>
        <v>0</v>
      </c>
      <c r="I763" s="187" t="str">
        <f>IF(AND(AND('C6'!W234="X",'C6'!W460="X"),SUM('C6'!V234,'C6'!V460)=0,ISNUMBER('C6'!V686)),"",IF(OR('C6'!W234="M",'C6'!W460="M"),"M",IF(AND('C6'!W234='C6'!W460,OR('C6'!W234="X",'C6'!W234="W",'C6'!W234="Z")),UPPER('C6'!W234),"")))</f>
        <v/>
      </c>
      <c r="J763" s="81" t="s">
        <v>482</v>
      </c>
      <c r="K763" s="187">
        <f>IF(AND(ISBLANK('C6'!V686),$L$763&lt;&gt;"Z"),"",'C6'!V686)</f>
        <v>0</v>
      </c>
      <c r="L763" s="187" t="str">
        <f>IF(ISBLANK('C6'!W686),"",'C6'!W686)</f>
        <v/>
      </c>
      <c r="M763" s="78" t="str">
        <f t="shared" si="11"/>
        <v>OK</v>
      </c>
      <c r="N763" s="79"/>
    </row>
    <row r="764" spans="1:14" hidden="1">
      <c r="A764" s="80" t="s">
        <v>2588</v>
      </c>
      <c r="B764" s="185" t="s">
        <v>2114</v>
      </c>
      <c r="C764" s="186" t="s">
        <v>461</v>
      </c>
      <c r="D764" s="188" t="s">
        <v>2115</v>
      </c>
      <c r="E764" s="186" t="s">
        <v>482</v>
      </c>
      <c r="F764" s="186" t="s">
        <v>461</v>
      </c>
      <c r="G764" s="188" t="s">
        <v>1268</v>
      </c>
      <c r="H764" s="187">
        <f>IF(OR(AND('C6'!V235="",'C6'!W235=""),AND('C6'!V461="",'C6'!W461=""),AND('C6'!W235="X",'C6'!W461="X"),OR('C6'!W235="M",'C6'!W461="M")),"",SUM('C6'!V235,'C6'!V461))</f>
        <v>0</v>
      </c>
      <c r="I764" s="187" t="str">
        <f>IF(AND(AND('C6'!W235="X",'C6'!W461="X"),SUM('C6'!V235,'C6'!V461)=0,ISNUMBER('C6'!V687)),"",IF(OR('C6'!W235="M",'C6'!W461="M"),"M",IF(AND('C6'!W235='C6'!W461,OR('C6'!W235="X",'C6'!W235="W",'C6'!W235="Z")),UPPER('C6'!W235),"")))</f>
        <v/>
      </c>
      <c r="J764" s="81" t="s">
        <v>482</v>
      </c>
      <c r="K764" s="187">
        <f>IF(AND(ISBLANK('C6'!V687),$L$764&lt;&gt;"Z"),"",'C6'!V687)</f>
        <v>0</v>
      </c>
      <c r="L764" s="187" t="str">
        <f>IF(ISBLANK('C6'!W687),"",'C6'!W687)</f>
        <v/>
      </c>
      <c r="M764" s="78" t="str">
        <f t="shared" si="11"/>
        <v>OK</v>
      </c>
      <c r="N764" s="79"/>
    </row>
    <row r="765" spans="1:14" hidden="1">
      <c r="A765" s="80" t="s">
        <v>2588</v>
      </c>
      <c r="B765" s="185" t="s">
        <v>2116</v>
      </c>
      <c r="C765" s="186" t="s">
        <v>461</v>
      </c>
      <c r="D765" s="188" t="s">
        <v>2117</v>
      </c>
      <c r="E765" s="186" t="s">
        <v>482</v>
      </c>
      <c r="F765" s="186" t="s">
        <v>461</v>
      </c>
      <c r="G765" s="188" t="s">
        <v>1269</v>
      </c>
      <c r="H765" s="187">
        <f>IF(OR(AND('C6'!V236="",'C6'!W236=""),AND('C6'!V462="",'C6'!W462=""),AND('C6'!W236="X",'C6'!W462="X"),OR('C6'!W236="M",'C6'!W462="M")),"",SUM('C6'!V236,'C6'!V462))</f>
        <v>2</v>
      </c>
      <c r="I765" s="187" t="str">
        <f>IF(AND(AND('C6'!W236="X",'C6'!W462="X"),SUM('C6'!V236,'C6'!V462)=0,ISNUMBER('C6'!V688)),"",IF(OR('C6'!W236="M",'C6'!W462="M"),"M",IF(AND('C6'!W236='C6'!W462,OR('C6'!W236="X",'C6'!W236="W",'C6'!W236="Z")),UPPER('C6'!W236),"")))</f>
        <v/>
      </c>
      <c r="J765" s="81" t="s">
        <v>482</v>
      </c>
      <c r="K765" s="187">
        <f>IF(AND(ISBLANK('C6'!V688),$L$765&lt;&gt;"Z"),"",'C6'!V688)</f>
        <v>2</v>
      </c>
      <c r="L765" s="187" t="str">
        <f>IF(ISBLANK('C6'!W688),"",'C6'!W688)</f>
        <v/>
      </c>
      <c r="M765" s="78" t="str">
        <f t="shared" si="11"/>
        <v>OK</v>
      </c>
      <c r="N765" s="79"/>
    </row>
    <row r="766" spans="1:14" hidden="1">
      <c r="A766" s="80" t="s">
        <v>2588</v>
      </c>
      <c r="B766" s="185" t="s">
        <v>2118</v>
      </c>
      <c r="C766" s="186" t="s">
        <v>461</v>
      </c>
      <c r="D766" s="188" t="s">
        <v>2119</v>
      </c>
      <c r="E766" s="186" t="s">
        <v>482</v>
      </c>
      <c r="F766" s="186" t="s">
        <v>461</v>
      </c>
      <c r="G766" s="188" t="s">
        <v>1270</v>
      </c>
      <c r="H766" s="187">
        <f>IF(OR(AND('C6'!V237="",'C6'!W237=""),AND('C6'!V463="",'C6'!W463=""),AND('C6'!W237="X",'C6'!W463="X"),OR('C6'!W237="M",'C6'!W463="M")),"",SUM('C6'!V237,'C6'!V463))</f>
        <v>20</v>
      </c>
      <c r="I766" s="187" t="str">
        <f>IF(AND(AND('C6'!W237="X",'C6'!W463="X"),SUM('C6'!V237,'C6'!V463)=0,ISNUMBER('C6'!V689)),"",IF(OR('C6'!W237="M",'C6'!W463="M"),"M",IF(AND('C6'!W237='C6'!W463,OR('C6'!W237="X",'C6'!W237="W",'C6'!W237="Z")),UPPER('C6'!W237),"")))</f>
        <v/>
      </c>
      <c r="J766" s="81" t="s">
        <v>482</v>
      </c>
      <c r="K766" s="187">
        <f>IF(AND(ISBLANK('C6'!V689),$L$766&lt;&gt;"Z"),"",'C6'!V689)</f>
        <v>20</v>
      </c>
      <c r="L766" s="187" t="str">
        <f>IF(ISBLANK('C6'!W689),"",'C6'!W689)</f>
        <v/>
      </c>
      <c r="M766" s="78" t="str">
        <f t="shared" si="11"/>
        <v>OK</v>
      </c>
      <c r="N766" s="79"/>
    </row>
    <row r="767" spans="1:14" hidden="1">
      <c r="A767" s="80" t="s">
        <v>2588</v>
      </c>
      <c r="B767" s="185" t="s">
        <v>2120</v>
      </c>
      <c r="C767" s="186" t="s">
        <v>461</v>
      </c>
      <c r="D767" s="188" t="s">
        <v>2121</v>
      </c>
      <c r="E767" s="186" t="s">
        <v>482</v>
      </c>
      <c r="F767" s="186" t="s">
        <v>461</v>
      </c>
      <c r="G767" s="188" t="s">
        <v>800</v>
      </c>
      <c r="H767" s="187">
        <f>IF(OR(AND('C6'!V238="",'C6'!W238=""),AND('C6'!V464="",'C6'!W464=""),AND('C6'!W238="X",'C6'!W464="X"),OR('C6'!W238="M",'C6'!W464="M")),"",SUM('C6'!V238,'C6'!V464))</f>
        <v>2668</v>
      </c>
      <c r="I767" s="187" t="str">
        <f>IF(AND(AND('C6'!W238="X",'C6'!W464="X"),SUM('C6'!V238,'C6'!V464)=0,ISNUMBER('C6'!V690)),"",IF(OR('C6'!W238="M",'C6'!W464="M"),"M",IF(AND('C6'!W238='C6'!W464,OR('C6'!W238="X",'C6'!W238="W",'C6'!W238="Z")),UPPER('C6'!W238),"")))</f>
        <v/>
      </c>
      <c r="J767" s="81" t="s">
        <v>482</v>
      </c>
      <c r="K767" s="187">
        <f>IF(AND(ISBLANK('C6'!V690),$L$767&lt;&gt;"Z"),"",'C6'!V690)</f>
        <v>2668</v>
      </c>
      <c r="L767" s="187" t="str">
        <f>IF(ISBLANK('C6'!W690),"",'C6'!W690)</f>
        <v/>
      </c>
      <c r="M767" s="78" t="str">
        <f t="shared" si="11"/>
        <v>OK</v>
      </c>
      <c r="N767" s="79"/>
    </row>
    <row r="768" spans="1:14" hidden="1">
      <c r="A768" s="80" t="s">
        <v>2588</v>
      </c>
      <c r="B768" s="185" t="s">
        <v>2122</v>
      </c>
      <c r="C768" s="186" t="s">
        <v>430</v>
      </c>
      <c r="D768" s="188" t="s">
        <v>1374</v>
      </c>
      <c r="E768" s="186" t="s">
        <v>482</v>
      </c>
      <c r="F768" s="186" t="s">
        <v>430</v>
      </c>
      <c r="G768" s="188" t="s">
        <v>510</v>
      </c>
      <c r="H768" s="187">
        <f>IF(OR(SUMPRODUCT(--('C7'!V14:'C7'!V24=""),--('C7'!W14:'C7'!W24=""))&gt;0,COUNTIF('C7'!W14:'C7'!W24,"M")&gt;0,COUNTIF('C7'!W14:'C7'!W24,"X")=11),"",SUM('C7'!V14:'C7'!V24))</f>
        <v>1300</v>
      </c>
      <c r="I768" s="187" t="str">
        <f>IF(AND(COUNTIF('C7'!W14:'C7'!W24,"X")=11,SUM('C7'!V14:'C7'!V24)=0,ISNUMBER('C7'!V25)),"",IF(COUNTIF('C7'!W14:'C7'!W24,"M")&gt;0,"M",IF(AND(COUNTIF('C7'!W14:'C7'!W24,'C7'!W14)=11,OR('C7'!W14="X",'C7'!W14="W",'C7'!W14="Z")),UPPER('C7'!W14),"")))</f>
        <v/>
      </c>
      <c r="J768" s="81" t="s">
        <v>482</v>
      </c>
      <c r="K768" s="187">
        <f>IF(AND(ISBLANK('C7'!V25),$L$768&lt;&gt;"Z"),"",'C7'!V25)</f>
        <v>1300</v>
      </c>
      <c r="L768" s="187" t="str">
        <f>IF(ISBLANK('C7'!W25),"",'C7'!W25)</f>
        <v/>
      </c>
      <c r="M768" s="78" t="str">
        <f t="shared" si="11"/>
        <v>OK</v>
      </c>
      <c r="N768" s="79"/>
    </row>
    <row r="769" spans="1:14" hidden="1">
      <c r="A769" s="80" t="s">
        <v>2588</v>
      </c>
      <c r="B769" s="185" t="s">
        <v>2123</v>
      </c>
      <c r="C769" s="186" t="s">
        <v>430</v>
      </c>
      <c r="D769" s="188" t="s">
        <v>1376</v>
      </c>
      <c r="E769" s="186" t="s">
        <v>482</v>
      </c>
      <c r="F769" s="186" t="s">
        <v>430</v>
      </c>
      <c r="G769" s="188" t="s">
        <v>500</v>
      </c>
      <c r="H769" s="187">
        <f>IF(OR(SUMPRODUCT(--('C7'!V26:'C7'!V36=""),--('C7'!W26:'C7'!W36=""))&gt;0,COUNTIF('C7'!W26:'C7'!W36,"M")&gt;0,COUNTIF('C7'!W26:'C7'!W36,"X")=11),"",SUM('C7'!V26:'C7'!V36))</f>
        <v>2593</v>
      </c>
      <c r="I769" s="187" t="str">
        <f>IF(AND(COUNTIF('C7'!W26:'C7'!W36,"X")=11,SUM('C7'!V26:'C7'!V36)=0,ISNUMBER('C7'!V37)),"",IF(COUNTIF('C7'!W26:'C7'!W36,"M")&gt;0,"M",IF(AND(COUNTIF('C7'!W26:'C7'!W36,'C7'!W26)=11,OR('C7'!W26="X",'C7'!W26="W",'C7'!W26="Z")),UPPER('C7'!W26),"")))</f>
        <v/>
      </c>
      <c r="J769" s="81" t="s">
        <v>482</v>
      </c>
      <c r="K769" s="187">
        <f>IF(AND(ISBLANK('C7'!V37),$L$769&lt;&gt;"Z"),"",'C7'!V37)</f>
        <v>2593</v>
      </c>
      <c r="L769" s="187" t="str">
        <f>IF(ISBLANK('C7'!W37),"",'C7'!W37)</f>
        <v/>
      </c>
      <c r="M769" s="78" t="str">
        <f t="shared" si="11"/>
        <v>OK</v>
      </c>
      <c r="N769" s="79"/>
    </row>
    <row r="770" spans="1:14" hidden="1">
      <c r="A770" s="80" t="s">
        <v>2588</v>
      </c>
      <c r="B770" s="185" t="s">
        <v>2124</v>
      </c>
      <c r="C770" s="186" t="s">
        <v>430</v>
      </c>
      <c r="D770" s="188" t="s">
        <v>1378</v>
      </c>
      <c r="E770" s="186" t="s">
        <v>482</v>
      </c>
      <c r="F770" s="186" t="s">
        <v>430</v>
      </c>
      <c r="G770" s="188" t="s">
        <v>616</v>
      </c>
      <c r="H770" s="187">
        <f>IF(OR(AND('C7'!V14="",'C7'!W14=""),AND('C7'!V26="",'C7'!W26=""),AND('C7'!W14="X",'C7'!W26="X"),OR('C7'!W14="M",'C7'!W26="M")),"",SUM('C7'!V14,'C7'!V26))</f>
        <v>1015</v>
      </c>
      <c r="I770" s="187" t="str">
        <f>IF(AND(AND('C7'!W14="X",'C7'!W26="X"),SUM('C7'!V14,'C7'!V26)=0,ISNUMBER('C7'!V38)),"",IF(OR('C7'!W14="M",'C7'!W26="M"),"M",IF(AND('C7'!W14='C7'!W26,OR('C7'!W14="X",'C7'!W14="W",'C7'!W14="Z")),UPPER('C7'!W14),"")))</f>
        <v/>
      </c>
      <c r="J770" s="81" t="s">
        <v>482</v>
      </c>
      <c r="K770" s="187">
        <f>IF(AND(ISBLANK('C7'!V38),$L$770&lt;&gt;"Z"),"",'C7'!V38)</f>
        <v>1015</v>
      </c>
      <c r="L770" s="187" t="str">
        <f>IF(ISBLANK('C7'!W38),"",'C7'!W38)</f>
        <v/>
      </c>
      <c r="M770" s="78" t="str">
        <f t="shared" si="11"/>
        <v>OK</v>
      </c>
      <c r="N770" s="79"/>
    </row>
    <row r="771" spans="1:14" hidden="1">
      <c r="A771" s="80" t="s">
        <v>2588</v>
      </c>
      <c r="B771" s="185" t="s">
        <v>2125</v>
      </c>
      <c r="C771" s="186" t="s">
        <v>430</v>
      </c>
      <c r="D771" s="188" t="s">
        <v>1380</v>
      </c>
      <c r="E771" s="186" t="s">
        <v>482</v>
      </c>
      <c r="F771" s="186" t="s">
        <v>430</v>
      </c>
      <c r="G771" s="188" t="s">
        <v>619</v>
      </c>
      <c r="H771" s="187">
        <f>IF(OR(AND('C7'!V15="",'C7'!W15=""),AND('C7'!V27="",'C7'!W27=""),AND('C7'!W15="X",'C7'!W27="X"),OR('C7'!W15="M",'C7'!W27="M")),"",SUM('C7'!V15,'C7'!V27))</f>
        <v>93</v>
      </c>
      <c r="I771" s="187" t="str">
        <f>IF(AND(AND('C7'!W15="X",'C7'!W27="X"),SUM('C7'!V15,'C7'!V27)=0,ISNUMBER('C7'!V39)),"",IF(OR('C7'!W15="M",'C7'!W27="M"),"M",IF(AND('C7'!W15='C7'!W27,OR('C7'!W15="X",'C7'!W15="W",'C7'!W15="Z")),UPPER('C7'!W15),"")))</f>
        <v/>
      </c>
      <c r="J771" s="81" t="s">
        <v>482</v>
      </c>
      <c r="K771" s="187">
        <f>IF(AND(ISBLANK('C7'!V39),$L$771&lt;&gt;"Z"),"",'C7'!V39)</f>
        <v>93</v>
      </c>
      <c r="L771" s="187" t="str">
        <f>IF(ISBLANK('C7'!W39),"",'C7'!W39)</f>
        <v/>
      </c>
      <c r="M771" s="78" t="str">
        <f t="shared" si="11"/>
        <v>OK</v>
      </c>
      <c r="N771" s="79"/>
    </row>
    <row r="772" spans="1:14" hidden="1">
      <c r="A772" s="80" t="s">
        <v>2588</v>
      </c>
      <c r="B772" s="185" t="s">
        <v>2126</v>
      </c>
      <c r="C772" s="186" t="s">
        <v>430</v>
      </c>
      <c r="D772" s="188" t="s">
        <v>1382</v>
      </c>
      <c r="E772" s="186" t="s">
        <v>482</v>
      </c>
      <c r="F772" s="186" t="s">
        <v>430</v>
      </c>
      <c r="G772" s="188" t="s">
        <v>622</v>
      </c>
      <c r="H772" s="187">
        <f>IF(OR(AND('C7'!V16="",'C7'!W16=""),AND('C7'!V28="",'C7'!W28=""),AND('C7'!W16="X",'C7'!W28="X"),OR('C7'!W16="M",'C7'!W28="M")),"",SUM('C7'!V16,'C7'!V28))</f>
        <v>91</v>
      </c>
      <c r="I772" s="187" t="str">
        <f>IF(AND(AND('C7'!W16="X",'C7'!W28="X"),SUM('C7'!V16,'C7'!V28)=0,ISNUMBER('C7'!V40)),"",IF(OR('C7'!W16="M",'C7'!W28="M"),"M",IF(AND('C7'!W16='C7'!W28,OR('C7'!W16="X",'C7'!W16="W",'C7'!W16="Z")),UPPER('C7'!W16),"")))</f>
        <v/>
      </c>
      <c r="J772" s="81" t="s">
        <v>482</v>
      </c>
      <c r="K772" s="187">
        <f>IF(AND(ISBLANK('C7'!V40),$L$772&lt;&gt;"Z"),"",'C7'!V40)</f>
        <v>91</v>
      </c>
      <c r="L772" s="187" t="str">
        <f>IF(ISBLANK('C7'!W40),"",'C7'!W40)</f>
        <v/>
      </c>
      <c r="M772" s="78" t="str">
        <f t="shared" si="11"/>
        <v>OK</v>
      </c>
      <c r="N772" s="79"/>
    </row>
    <row r="773" spans="1:14" hidden="1">
      <c r="A773" s="80" t="s">
        <v>2588</v>
      </c>
      <c r="B773" s="185" t="s">
        <v>2127</v>
      </c>
      <c r="C773" s="186" t="s">
        <v>430</v>
      </c>
      <c r="D773" s="188" t="s">
        <v>1384</v>
      </c>
      <c r="E773" s="186" t="s">
        <v>482</v>
      </c>
      <c r="F773" s="186" t="s">
        <v>430</v>
      </c>
      <c r="G773" s="188" t="s">
        <v>625</v>
      </c>
      <c r="H773" s="187">
        <f>IF(OR(AND('C7'!V17="",'C7'!W17=""),AND('C7'!V29="",'C7'!W29=""),AND('C7'!W17="X",'C7'!W29="X"),OR('C7'!W17="M",'C7'!W29="M")),"",SUM('C7'!V17,'C7'!V29))</f>
        <v>1438</v>
      </c>
      <c r="I773" s="187" t="str">
        <f>IF(AND(AND('C7'!W17="X",'C7'!W29="X"),SUM('C7'!V17,'C7'!V29)=0,ISNUMBER('C7'!V41)),"",IF(OR('C7'!W17="M",'C7'!W29="M"),"M",IF(AND('C7'!W17='C7'!W29,OR('C7'!W17="X",'C7'!W17="W",'C7'!W17="Z")),UPPER('C7'!W17),"")))</f>
        <v/>
      </c>
      <c r="J773" s="81" t="s">
        <v>482</v>
      </c>
      <c r="K773" s="187">
        <f>IF(AND(ISBLANK('C7'!V41),$L$773&lt;&gt;"Z"),"",'C7'!V41)</f>
        <v>1438</v>
      </c>
      <c r="L773" s="187" t="str">
        <f>IF(ISBLANK('C7'!W41),"",'C7'!W41)</f>
        <v/>
      </c>
      <c r="M773" s="78" t="str">
        <f t="shared" si="11"/>
        <v>OK</v>
      </c>
      <c r="N773" s="79"/>
    </row>
    <row r="774" spans="1:14" hidden="1">
      <c r="A774" s="80" t="s">
        <v>2588</v>
      </c>
      <c r="B774" s="185" t="s">
        <v>2128</v>
      </c>
      <c r="C774" s="186" t="s">
        <v>430</v>
      </c>
      <c r="D774" s="188" t="s">
        <v>1386</v>
      </c>
      <c r="E774" s="186" t="s">
        <v>482</v>
      </c>
      <c r="F774" s="186" t="s">
        <v>430</v>
      </c>
      <c r="G774" s="188" t="s">
        <v>513</v>
      </c>
      <c r="H774" s="187">
        <f>IF(OR(AND('C7'!V18="",'C7'!W18=""),AND('C7'!V30="",'C7'!W30=""),AND('C7'!W18="X",'C7'!W30="X"),OR('C7'!W18="M",'C7'!W30="M")),"",SUM('C7'!V18,'C7'!V30))</f>
        <v>161</v>
      </c>
      <c r="I774" s="187" t="str">
        <f>IF(AND(AND('C7'!W18="X",'C7'!W30="X"),SUM('C7'!V18,'C7'!V30)=0,ISNUMBER('C7'!V42)),"",IF(OR('C7'!W18="M",'C7'!W30="M"),"M",IF(AND('C7'!W18='C7'!W30,OR('C7'!W18="X",'C7'!W18="W",'C7'!W18="Z")),UPPER('C7'!W18),"")))</f>
        <v/>
      </c>
      <c r="J774" s="81" t="s">
        <v>482</v>
      </c>
      <c r="K774" s="187">
        <f>IF(AND(ISBLANK('C7'!V42),$L$774&lt;&gt;"Z"),"",'C7'!V42)</f>
        <v>161</v>
      </c>
      <c r="L774" s="187" t="str">
        <f>IF(ISBLANK('C7'!W42),"",'C7'!W42)</f>
        <v/>
      </c>
      <c r="M774" s="78" t="str">
        <f t="shared" si="11"/>
        <v>OK</v>
      </c>
      <c r="N774" s="79"/>
    </row>
    <row r="775" spans="1:14" hidden="1">
      <c r="A775" s="80" t="s">
        <v>2588</v>
      </c>
      <c r="B775" s="185" t="s">
        <v>2129</v>
      </c>
      <c r="C775" s="186" t="s">
        <v>430</v>
      </c>
      <c r="D775" s="188" t="s">
        <v>1388</v>
      </c>
      <c r="E775" s="186" t="s">
        <v>482</v>
      </c>
      <c r="F775" s="186" t="s">
        <v>430</v>
      </c>
      <c r="G775" s="188" t="s">
        <v>831</v>
      </c>
      <c r="H775" s="187">
        <f>IF(OR(AND('C7'!V19="",'C7'!W19=""),AND('C7'!V31="",'C7'!W31=""),AND('C7'!W19="X",'C7'!W31="X"),OR('C7'!W19="M",'C7'!W31="M")),"",SUM('C7'!V19,'C7'!V31))</f>
        <v>460</v>
      </c>
      <c r="I775" s="187" t="str">
        <f>IF(AND(AND('C7'!W19="X",'C7'!W31="X"),SUM('C7'!V19,'C7'!V31)=0,ISNUMBER('C7'!V43)),"",IF(OR('C7'!W19="M",'C7'!W31="M"),"M",IF(AND('C7'!W19='C7'!W31,OR('C7'!W19="X",'C7'!W19="W",'C7'!W19="Z")),UPPER('C7'!W19),"")))</f>
        <v/>
      </c>
      <c r="J775" s="81" t="s">
        <v>482</v>
      </c>
      <c r="K775" s="187">
        <f>IF(AND(ISBLANK('C7'!V43),$L$775&lt;&gt;"Z"),"",'C7'!V43)</f>
        <v>460</v>
      </c>
      <c r="L775" s="187" t="str">
        <f>IF(ISBLANK('C7'!W43),"",'C7'!W43)</f>
        <v/>
      </c>
      <c r="M775" s="78" t="str">
        <f t="shared" si="11"/>
        <v>OK</v>
      </c>
      <c r="N775" s="79"/>
    </row>
    <row r="776" spans="1:14" hidden="1">
      <c r="A776" s="80" t="s">
        <v>2588</v>
      </c>
      <c r="B776" s="185" t="s">
        <v>2130</v>
      </c>
      <c r="C776" s="186" t="s">
        <v>430</v>
      </c>
      <c r="D776" s="188" t="s">
        <v>1390</v>
      </c>
      <c r="E776" s="186" t="s">
        <v>482</v>
      </c>
      <c r="F776" s="186" t="s">
        <v>430</v>
      </c>
      <c r="G776" s="188" t="s">
        <v>630</v>
      </c>
      <c r="H776" s="187">
        <f>IF(OR(AND('C7'!V20="",'C7'!W20=""),AND('C7'!V32="",'C7'!W32=""),AND('C7'!W20="X",'C7'!W32="X"),OR('C7'!W20="M",'C7'!W32="M")),"",SUM('C7'!V20,'C7'!V32))</f>
        <v>230</v>
      </c>
      <c r="I776" s="187" t="str">
        <f>IF(AND(AND('C7'!W20="X",'C7'!W32="X"),SUM('C7'!V20,'C7'!V32)=0,ISNUMBER('C7'!V44)),"",IF(OR('C7'!W20="M",'C7'!W32="M"),"M",IF(AND('C7'!W20='C7'!W32,OR('C7'!W20="X",'C7'!W20="W",'C7'!W20="Z")),UPPER('C7'!W20),"")))</f>
        <v/>
      </c>
      <c r="J776" s="81" t="s">
        <v>482</v>
      </c>
      <c r="K776" s="187">
        <f>IF(AND(ISBLANK('C7'!V44),$L$776&lt;&gt;"Z"),"",'C7'!V44)</f>
        <v>230</v>
      </c>
      <c r="L776" s="187" t="str">
        <f>IF(ISBLANK('C7'!W44),"",'C7'!W44)</f>
        <v/>
      </c>
      <c r="M776" s="78" t="str">
        <f t="shared" si="11"/>
        <v>OK</v>
      </c>
      <c r="N776" s="79"/>
    </row>
    <row r="777" spans="1:14" hidden="1">
      <c r="A777" s="80" t="s">
        <v>2588</v>
      </c>
      <c r="B777" s="185" t="s">
        <v>2131</v>
      </c>
      <c r="C777" s="186" t="s">
        <v>430</v>
      </c>
      <c r="D777" s="188" t="s">
        <v>1392</v>
      </c>
      <c r="E777" s="186" t="s">
        <v>482</v>
      </c>
      <c r="F777" s="186" t="s">
        <v>430</v>
      </c>
      <c r="G777" s="188" t="s">
        <v>633</v>
      </c>
      <c r="H777" s="187">
        <f>IF(OR(AND('C7'!V21="",'C7'!W21=""),AND('C7'!V33="",'C7'!W33=""),AND('C7'!W21="X",'C7'!W33="X"),OR('C7'!W21="M",'C7'!W33="M")),"",SUM('C7'!V21,'C7'!V33))</f>
        <v>90</v>
      </c>
      <c r="I777" s="187" t="str">
        <f>IF(AND(AND('C7'!W21="X",'C7'!W33="X"),SUM('C7'!V21,'C7'!V33)=0,ISNUMBER('C7'!V45)),"",IF(OR('C7'!W21="M",'C7'!W33="M"),"M",IF(AND('C7'!W21='C7'!W33,OR('C7'!W21="X",'C7'!W21="W",'C7'!W21="Z")),UPPER('C7'!W21),"")))</f>
        <v/>
      </c>
      <c r="J777" s="81" t="s">
        <v>482</v>
      </c>
      <c r="K777" s="187">
        <f>IF(AND(ISBLANK('C7'!V45),$L$777&lt;&gt;"Z"),"",'C7'!V45)</f>
        <v>90</v>
      </c>
      <c r="L777" s="187" t="str">
        <f>IF(ISBLANK('C7'!W45),"",'C7'!W45)</f>
        <v/>
      </c>
      <c r="M777" s="78" t="str">
        <f t="shared" si="11"/>
        <v>OK</v>
      </c>
      <c r="N777" s="79"/>
    </row>
    <row r="778" spans="1:14" hidden="1">
      <c r="A778" s="80" t="s">
        <v>2588</v>
      </c>
      <c r="B778" s="185" t="s">
        <v>2132</v>
      </c>
      <c r="C778" s="186" t="s">
        <v>430</v>
      </c>
      <c r="D778" s="188" t="s">
        <v>1394</v>
      </c>
      <c r="E778" s="186" t="s">
        <v>482</v>
      </c>
      <c r="F778" s="186" t="s">
        <v>430</v>
      </c>
      <c r="G778" s="188" t="s">
        <v>636</v>
      </c>
      <c r="H778" s="187">
        <f>IF(OR(AND('C7'!V22="",'C7'!W22=""),AND('C7'!V34="",'C7'!W34=""),AND('C7'!W22="X",'C7'!W34="X"),OR('C7'!W22="M",'C7'!W34="M")),"",SUM('C7'!V22,'C7'!V34))</f>
        <v>101</v>
      </c>
      <c r="I778" s="187" t="str">
        <f>IF(AND(AND('C7'!W22="X",'C7'!W34="X"),SUM('C7'!V22,'C7'!V34)=0,ISNUMBER('C7'!V46)),"",IF(OR('C7'!W22="M",'C7'!W34="M"),"M",IF(AND('C7'!W22='C7'!W34,OR('C7'!W22="X",'C7'!W22="W",'C7'!W22="Z")),UPPER('C7'!W22),"")))</f>
        <v/>
      </c>
      <c r="J778" s="81" t="s">
        <v>482</v>
      </c>
      <c r="K778" s="187">
        <f>IF(AND(ISBLANK('C7'!V46),$L$778&lt;&gt;"Z"),"",'C7'!V46)</f>
        <v>101</v>
      </c>
      <c r="L778" s="187" t="str">
        <f>IF(ISBLANK('C7'!W46),"",'C7'!W46)</f>
        <v/>
      </c>
      <c r="M778" s="78" t="str">
        <f t="shared" si="11"/>
        <v>OK</v>
      </c>
      <c r="N778" s="79"/>
    </row>
    <row r="779" spans="1:14" hidden="1">
      <c r="A779" s="80" t="s">
        <v>2588</v>
      </c>
      <c r="B779" s="185" t="s">
        <v>2133</v>
      </c>
      <c r="C779" s="186" t="s">
        <v>430</v>
      </c>
      <c r="D779" s="188" t="s">
        <v>1396</v>
      </c>
      <c r="E779" s="186" t="s">
        <v>482</v>
      </c>
      <c r="F779" s="186" t="s">
        <v>430</v>
      </c>
      <c r="G779" s="188" t="s">
        <v>639</v>
      </c>
      <c r="H779" s="187">
        <f>IF(OR(AND('C7'!V23="",'C7'!W23=""),AND('C7'!V35="",'C7'!W35=""),AND('C7'!W23="X",'C7'!W35="X"),OR('C7'!W23="M",'C7'!W35="M")),"",SUM('C7'!V23,'C7'!V35))</f>
        <v>214</v>
      </c>
      <c r="I779" s="187" t="str">
        <f>IF(AND(AND('C7'!W23="X",'C7'!W35="X"),SUM('C7'!V23,'C7'!V35)=0,ISNUMBER('C7'!V47)),"",IF(OR('C7'!W23="M",'C7'!W35="M"),"M",IF(AND('C7'!W23='C7'!W35,OR('C7'!W23="X",'C7'!W23="W",'C7'!W23="Z")),UPPER('C7'!W23),"")))</f>
        <v/>
      </c>
      <c r="J779" s="81" t="s">
        <v>482</v>
      </c>
      <c r="K779" s="187">
        <f>IF(AND(ISBLANK('C7'!V47),$L$779&lt;&gt;"Z"),"",'C7'!V47)</f>
        <v>214</v>
      </c>
      <c r="L779" s="187" t="str">
        <f>IF(ISBLANK('C7'!W47),"",'C7'!W47)</f>
        <v/>
      </c>
      <c r="M779" s="78" t="str">
        <f t="shared" si="11"/>
        <v>OK</v>
      </c>
      <c r="N779" s="79"/>
    </row>
    <row r="780" spans="1:14" hidden="1">
      <c r="A780" s="80" t="s">
        <v>2588</v>
      </c>
      <c r="B780" s="185" t="s">
        <v>2134</v>
      </c>
      <c r="C780" s="186" t="s">
        <v>430</v>
      </c>
      <c r="D780" s="188" t="s">
        <v>1398</v>
      </c>
      <c r="E780" s="186" t="s">
        <v>482</v>
      </c>
      <c r="F780" s="186" t="s">
        <v>430</v>
      </c>
      <c r="G780" s="188" t="s">
        <v>642</v>
      </c>
      <c r="H780" s="187">
        <f>IF(OR(AND('C7'!V24="",'C7'!W24=""),AND('C7'!V36="",'C7'!W36=""),AND('C7'!W24="X",'C7'!W36="X"),OR('C7'!W24="M",'C7'!W36="M")),"",SUM('C7'!V24,'C7'!V36))</f>
        <v>0</v>
      </c>
      <c r="I780" s="187" t="str">
        <f>IF(AND(AND('C7'!W24="X",'C7'!W36="X"),SUM('C7'!V24,'C7'!V36)=0,ISNUMBER('C7'!V48)),"",IF(OR('C7'!W24="M",'C7'!W36="M"),"M",IF(AND('C7'!W24='C7'!W36,OR('C7'!W24="X",'C7'!W24="W",'C7'!W24="Z")),UPPER('C7'!W24),"")))</f>
        <v/>
      </c>
      <c r="J780" s="81" t="s">
        <v>482</v>
      </c>
      <c r="K780" s="187">
        <f>IF(AND(ISBLANK('C7'!V48),$L$780&lt;&gt;"Z"),"",'C7'!V48)</f>
        <v>0</v>
      </c>
      <c r="L780" s="187" t="str">
        <f>IF(ISBLANK('C7'!W48),"",'C7'!W48)</f>
        <v/>
      </c>
      <c r="M780" s="78" t="str">
        <f t="shared" si="11"/>
        <v>OK</v>
      </c>
      <c r="N780" s="79"/>
    </row>
    <row r="781" spans="1:14" hidden="1">
      <c r="A781" s="80" t="s">
        <v>2588</v>
      </c>
      <c r="B781" s="185" t="s">
        <v>2135</v>
      </c>
      <c r="C781" s="186" t="s">
        <v>430</v>
      </c>
      <c r="D781" s="188" t="s">
        <v>1400</v>
      </c>
      <c r="E781" s="186" t="s">
        <v>482</v>
      </c>
      <c r="F781" s="186" t="s">
        <v>430</v>
      </c>
      <c r="G781" s="188" t="s">
        <v>490</v>
      </c>
      <c r="H781" s="187">
        <f>IF(OR(AND('C7'!V25="",'C7'!W25=""),AND('C7'!V37="",'C7'!W37=""),AND('C7'!W25="X",'C7'!W37="X"),OR('C7'!W25="M",'C7'!W37="M")),"",SUM('C7'!V25,'C7'!V37))</f>
        <v>3893</v>
      </c>
      <c r="I781" s="187" t="str">
        <f>IF(AND(AND('C7'!W25="X",'C7'!W37="X"),SUM('C7'!V25,'C7'!V37)=0,ISNUMBER('C7'!V49)),"",IF(OR('C7'!W25="M",'C7'!W37="M"),"M",IF(AND('C7'!W25='C7'!W37,OR('C7'!W25="X",'C7'!W25="W",'C7'!W25="Z")),UPPER('C7'!W25),"")))</f>
        <v/>
      </c>
      <c r="J781" s="81" t="s">
        <v>482</v>
      </c>
      <c r="K781" s="187">
        <f>IF(AND(ISBLANK('C7'!V49),$L$781&lt;&gt;"Z"),"",'C7'!V49)</f>
        <v>3893</v>
      </c>
      <c r="L781" s="187" t="str">
        <f>IF(ISBLANK('C7'!W49),"",'C7'!W49)</f>
        <v/>
      </c>
      <c r="M781" s="78" t="str">
        <f t="shared" si="11"/>
        <v>OK</v>
      </c>
      <c r="N781" s="79"/>
    </row>
    <row r="782" spans="1:14" hidden="1">
      <c r="A782" s="80" t="s">
        <v>2588</v>
      </c>
      <c r="B782" s="185" t="s">
        <v>2136</v>
      </c>
      <c r="C782" s="186" t="s">
        <v>430</v>
      </c>
      <c r="D782" s="188" t="s">
        <v>1402</v>
      </c>
      <c r="E782" s="186" t="s">
        <v>482</v>
      </c>
      <c r="F782" s="186" t="s">
        <v>430</v>
      </c>
      <c r="G782" s="188" t="s">
        <v>185</v>
      </c>
      <c r="H782" s="187">
        <f>IF(OR(SUMPRODUCT(--('C7'!Y14:'C7'!Y24=""),--('C7'!Z14:'C7'!Z24=""))&gt;0,COUNTIF('C7'!Z14:'C7'!Z24,"M")&gt;0,COUNTIF('C7'!Z14:'C7'!Z24,"X")=11),"",SUM('C7'!Y14:'C7'!Y24))</f>
        <v>14709</v>
      </c>
      <c r="I782" s="187" t="str">
        <f>IF(AND(COUNTIF('C7'!Z14:'C7'!Z24,"X")=11,SUM('C7'!Y14:'C7'!Y24)=0,ISNUMBER('C7'!Y25)),"",IF(COUNTIF('C7'!Z14:'C7'!Z24,"M")&gt;0,"M",IF(AND(COUNTIF('C7'!Z14:'C7'!Z24,'C7'!Z14)=11,OR('C7'!Z14="X",'C7'!Z14="W",'C7'!Z14="Z")),UPPER('C7'!Z14),"")))</f>
        <v/>
      </c>
      <c r="J782" s="81" t="s">
        <v>482</v>
      </c>
      <c r="K782" s="187">
        <f>IF(AND(ISBLANK('C7'!Y25),$L$782&lt;&gt;"Z"),"",'C7'!Y25)</f>
        <v>14709</v>
      </c>
      <c r="L782" s="187" t="str">
        <f>IF(ISBLANK('C7'!Z25),"",'C7'!Z25)</f>
        <v/>
      </c>
      <c r="M782" s="78" t="str">
        <f t="shared" si="11"/>
        <v>OK</v>
      </c>
      <c r="N782" s="79"/>
    </row>
    <row r="783" spans="1:14" hidden="1">
      <c r="A783" s="80" t="s">
        <v>2588</v>
      </c>
      <c r="B783" s="185" t="s">
        <v>2137</v>
      </c>
      <c r="C783" s="186" t="s">
        <v>430</v>
      </c>
      <c r="D783" s="188" t="s">
        <v>1404</v>
      </c>
      <c r="E783" s="186" t="s">
        <v>482</v>
      </c>
      <c r="F783" s="186" t="s">
        <v>430</v>
      </c>
      <c r="G783" s="188" t="s">
        <v>504</v>
      </c>
      <c r="H783" s="187">
        <f>IF(OR(SUMPRODUCT(--('C7'!Y26:'C7'!Y36=""),--('C7'!Z26:'C7'!Z36=""))&gt;0,COUNTIF('C7'!Z26:'C7'!Z36,"M")&gt;0,COUNTIF('C7'!Z26:'C7'!Z36,"X")=11),"",SUM('C7'!Y26:'C7'!Y36))</f>
        <v>24573</v>
      </c>
      <c r="I783" s="187" t="str">
        <f>IF(AND(COUNTIF('C7'!Z26:'C7'!Z36,"X")=11,SUM('C7'!Y26:'C7'!Y36)=0,ISNUMBER('C7'!Y37)),"",IF(COUNTIF('C7'!Z26:'C7'!Z36,"M")&gt;0,"M",IF(AND(COUNTIF('C7'!Z26:'C7'!Z36,'C7'!Z26)=11,OR('C7'!Z26="X",'C7'!Z26="W",'C7'!Z26="Z")),UPPER('C7'!Z26),"")))</f>
        <v/>
      </c>
      <c r="J783" s="81" t="s">
        <v>482</v>
      </c>
      <c r="K783" s="187">
        <f>IF(AND(ISBLANK('C7'!Y37),$L$783&lt;&gt;"Z"),"",'C7'!Y37)</f>
        <v>24573</v>
      </c>
      <c r="L783" s="187" t="str">
        <f>IF(ISBLANK('C7'!Z37),"",'C7'!Z37)</f>
        <v/>
      </c>
      <c r="M783" s="78" t="str">
        <f t="shared" si="11"/>
        <v>OK</v>
      </c>
      <c r="N783" s="79"/>
    </row>
    <row r="784" spans="1:14" hidden="1">
      <c r="A784" s="80" t="s">
        <v>2588</v>
      </c>
      <c r="B784" s="185" t="s">
        <v>2138</v>
      </c>
      <c r="C784" s="186" t="s">
        <v>430</v>
      </c>
      <c r="D784" s="188" t="s">
        <v>1406</v>
      </c>
      <c r="E784" s="186" t="s">
        <v>482</v>
      </c>
      <c r="F784" s="186" t="s">
        <v>430</v>
      </c>
      <c r="G784" s="188" t="s">
        <v>615</v>
      </c>
      <c r="H784" s="187">
        <f>IF(OR(AND('C7'!Y14="",'C7'!Z14=""),AND('C7'!Y26="",'C7'!Z26=""),AND('C7'!Z14="X",'C7'!Z26="X"),OR('C7'!Z14="M",'C7'!Z26="M")),"",SUM('C7'!Y14,'C7'!Y26))</f>
        <v>9147</v>
      </c>
      <c r="I784" s="187" t="str">
        <f>IF(AND(AND('C7'!Z14="X",'C7'!Z26="X"),SUM('C7'!Y14,'C7'!Y26)=0,ISNUMBER('C7'!Y38)),"",IF(OR('C7'!Z14="M",'C7'!Z26="M"),"M",IF(AND('C7'!Z14='C7'!Z26,OR('C7'!Z14="X",'C7'!Z14="W",'C7'!Z14="Z")),UPPER('C7'!Z14),"")))</f>
        <v/>
      </c>
      <c r="J784" s="81" t="s">
        <v>482</v>
      </c>
      <c r="K784" s="187">
        <f>IF(AND(ISBLANK('C7'!Y38),$L$784&lt;&gt;"Z"),"",'C7'!Y38)</f>
        <v>9147</v>
      </c>
      <c r="L784" s="187" t="str">
        <f>IF(ISBLANK('C7'!Z38),"",'C7'!Z38)</f>
        <v/>
      </c>
      <c r="M784" s="78" t="str">
        <f t="shared" si="11"/>
        <v>OK</v>
      </c>
      <c r="N784" s="79"/>
    </row>
    <row r="785" spans="1:14" hidden="1">
      <c r="A785" s="80" t="s">
        <v>2588</v>
      </c>
      <c r="B785" s="185" t="s">
        <v>2139</v>
      </c>
      <c r="C785" s="186" t="s">
        <v>430</v>
      </c>
      <c r="D785" s="188" t="s">
        <v>1408</v>
      </c>
      <c r="E785" s="186" t="s">
        <v>482</v>
      </c>
      <c r="F785" s="186" t="s">
        <v>430</v>
      </c>
      <c r="G785" s="188" t="s">
        <v>618</v>
      </c>
      <c r="H785" s="187">
        <f>IF(OR(AND('C7'!Y15="",'C7'!Z15=""),AND('C7'!Y27="",'C7'!Z27=""),AND('C7'!Z15="X",'C7'!Z27="X"),OR('C7'!Z15="M",'C7'!Z27="M")),"",SUM('C7'!Y15,'C7'!Y27))</f>
        <v>1185</v>
      </c>
      <c r="I785" s="187" t="str">
        <f>IF(AND(AND('C7'!Z15="X",'C7'!Z27="X"),SUM('C7'!Y15,'C7'!Y27)=0,ISNUMBER('C7'!Y39)),"",IF(OR('C7'!Z15="M",'C7'!Z27="M"),"M",IF(AND('C7'!Z15='C7'!Z27,OR('C7'!Z15="X",'C7'!Z15="W",'C7'!Z15="Z")),UPPER('C7'!Z15),"")))</f>
        <v/>
      </c>
      <c r="J785" s="81" t="s">
        <v>482</v>
      </c>
      <c r="K785" s="187">
        <f>IF(AND(ISBLANK('C7'!Y39),$L$785&lt;&gt;"Z"),"",'C7'!Y39)</f>
        <v>1185</v>
      </c>
      <c r="L785" s="187" t="str">
        <f>IF(ISBLANK('C7'!Z39),"",'C7'!Z39)</f>
        <v/>
      </c>
      <c r="M785" s="78" t="str">
        <f t="shared" si="11"/>
        <v>OK</v>
      </c>
      <c r="N785" s="79"/>
    </row>
    <row r="786" spans="1:14" hidden="1">
      <c r="A786" s="80" t="s">
        <v>2588</v>
      </c>
      <c r="B786" s="185" t="s">
        <v>2140</v>
      </c>
      <c r="C786" s="186" t="s">
        <v>430</v>
      </c>
      <c r="D786" s="188" t="s">
        <v>1410</v>
      </c>
      <c r="E786" s="186" t="s">
        <v>482</v>
      </c>
      <c r="F786" s="186" t="s">
        <v>430</v>
      </c>
      <c r="G786" s="188" t="s">
        <v>621</v>
      </c>
      <c r="H786" s="187">
        <f>IF(OR(AND('C7'!Y16="",'C7'!Z16=""),AND('C7'!Y28="",'C7'!Z28=""),AND('C7'!Z16="X",'C7'!Z28="X"),OR('C7'!Z16="M",'C7'!Z28="M")),"",SUM('C7'!Y16,'C7'!Y28))</f>
        <v>2342</v>
      </c>
      <c r="I786" s="187" t="str">
        <f>IF(AND(AND('C7'!Z16="X",'C7'!Z28="X"),SUM('C7'!Y16,'C7'!Y28)=0,ISNUMBER('C7'!Y40)),"",IF(OR('C7'!Z16="M",'C7'!Z28="M"),"M",IF(AND('C7'!Z16='C7'!Z28,OR('C7'!Z16="X",'C7'!Z16="W",'C7'!Z16="Z")),UPPER('C7'!Z16),"")))</f>
        <v/>
      </c>
      <c r="J786" s="81" t="s">
        <v>482</v>
      </c>
      <c r="K786" s="187">
        <f>IF(AND(ISBLANK('C7'!Y40),$L$786&lt;&gt;"Z"),"",'C7'!Y40)</f>
        <v>2342</v>
      </c>
      <c r="L786" s="187" t="str">
        <f>IF(ISBLANK('C7'!Z40),"",'C7'!Z40)</f>
        <v/>
      </c>
      <c r="M786" s="78" t="str">
        <f t="shared" si="11"/>
        <v>OK</v>
      </c>
      <c r="N786" s="79"/>
    </row>
    <row r="787" spans="1:14" hidden="1">
      <c r="A787" s="80" t="s">
        <v>2588</v>
      </c>
      <c r="B787" s="185" t="s">
        <v>2141</v>
      </c>
      <c r="C787" s="186" t="s">
        <v>430</v>
      </c>
      <c r="D787" s="188" t="s">
        <v>1412</v>
      </c>
      <c r="E787" s="186" t="s">
        <v>482</v>
      </c>
      <c r="F787" s="186" t="s">
        <v>430</v>
      </c>
      <c r="G787" s="188" t="s">
        <v>624</v>
      </c>
      <c r="H787" s="187">
        <f>IF(OR(AND('C7'!Y17="",'C7'!Z17=""),AND('C7'!Y29="",'C7'!Z29=""),AND('C7'!Z17="X",'C7'!Z29="X"),OR('C7'!Z17="M",'C7'!Z29="M")),"",SUM('C7'!Y17,'C7'!Y29))</f>
        <v>13374</v>
      </c>
      <c r="I787" s="187" t="str">
        <f>IF(AND(AND('C7'!Z17="X",'C7'!Z29="X"),SUM('C7'!Y17,'C7'!Y29)=0,ISNUMBER('C7'!Y41)),"",IF(OR('C7'!Z17="M",'C7'!Z29="M"),"M",IF(AND('C7'!Z17='C7'!Z29,OR('C7'!Z17="X",'C7'!Z17="W",'C7'!Z17="Z")),UPPER('C7'!Z17),"")))</f>
        <v/>
      </c>
      <c r="J787" s="81" t="s">
        <v>482</v>
      </c>
      <c r="K787" s="187">
        <f>IF(AND(ISBLANK('C7'!Y41),$L$787&lt;&gt;"Z"),"",'C7'!Y41)</f>
        <v>13374</v>
      </c>
      <c r="L787" s="187" t="str">
        <f>IF(ISBLANK('C7'!Z41),"",'C7'!Z41)</f>
        <v/>
      </c>
      <c r="M787" s="78" t="str">
        <f t="shared" si="11"/>
        <v>OK</v>
      </c>
      <c r="N787" s="79"/>
    </row>
    <row r="788" spans="1:14" hidden="1">
      <c r="A788" s="80" t="s">
        <v>2588</v>
      </c>
      <c r="B788" s="185" t="s">
        <v>2142</v>
      </c>
      <c r="C788" s="186" t="s">
        <v>430</v>
      </c>
      <c r="D788" s="188" t="s">
        <v>1414</v>
      </c>
      <c r="E788" s="186" t="s">
        <v>482</v>
      </c>
      <c r="F788" s="186" t="s">
        <v>430</v>
      </c>
      <c r="G788" s="188" t="s">
        <v>627</v>
      </c>
      <c r="H788" s="187">
        <f>IF(OR(AND('C7'!Y18="",'C7'!Z18=""),AND('C7'!Y30="",'C7'!Z30=""),AND('C7'!Z18="X",'C7'!Z30="X"),OR('C7'!Z18="M",'C7'!Z30="M")),"",SUM('C7'!Y18,'C7'!Y30))</f>
        <v>825</v>
      </c>
      <c r="I788" s="187" t="str">
        <f>IF(AND(AND('C7'!Z18="X",'C7'!Z30="X"),SUM('C7'!Y18,'C7'!Y30)=0,ISNUMBER('C7'!Y42)),"",IF(OR('C7'!Z18="M",'C7'!Z30="M"),"M",IF(AND('C7'!Z18='C7'!Z30,OR('C7'!Z18="X",'C7'!Z18="W",'C7'!Z18="Z")),UPPER('C7'!Z18),"")))</f>
        <v/>
      </c>
      <c r="J788" s="81" t="s">
        <v>482</v>
      </c>
      <c r="K788" s="187">
        <f>IF(AND(ISBLANK('C7'!Y42),$L$788&lt;&gt;"Z"),"",'C7'!Y42)</f>
        <v>825</v>
      </c>
      <c r="L788" s="187" t="str">
        <f>IF(ISBLANK('C7'!Z42),"",'C7'!Z42)</f>
        <v/>
      </c>
      <c r="M788" s="78" t="str">
        <f t="shared" si="11"/>
        <v>OK</v>
      </c>
      <c r="N788" s="79"/>
    </row>
    <row r="789" spans="1:14" hidden="1">
      <c r="A789" s="80" t="s">
        <v>2588</v>
      </c>
      <c r="B789" s="185" t="s">
        <v>2143</v>
      </c>
      <c r="C789" s="186" t="s">
        <v>430</v>
      </c>
      <c r="D789" s="188" t="s">
        <v>1416</v>
      </c>
      <c r="E789" s="186" t="s">
        <v>482</v>
      </c>
      <c r="F789" s="186" t="s">
        <v>430</v>
      </c>
      <c r="G789" s="188" t="s">
        <v>868</v>
      </c>
      <c r="H789" s="187">
        <f>IF(OR(AND('C7'!Y19="",'C7'!Z19=""),AND('C7'!Y31="",'C7'!Z31=""),AND('C7'!Z19="X",'C7'!Z31="X"),OR('C7'!Z19="M",'C7'!Z31="M")),"",SUM('C7'!Y19,'C7'!Y31))</f>
        <v>2087</v>
      </c>
      <c r="I789" s="187" t="str">
        <f>IF(AND(AND('C7'!Z19="X",'C7'!Z31="X"),SUM('C7'!Y19,'C7'!Y31)=0,ISNUMBER('C7'!Y43)),"",IF(OR('C7'!Z19="M",'C7'!Z31="M"),"M",IF(AND('C7'!Z19='C7'!Z31,OR('C7'!Z19="X",'C7'!Z19="W",'C7'!Z19="Z")),UPPER('C7'!Z19),"")))</f>
        <v/>
      </c>
      <c r="J789" s="81" t="s">
        <v>482</v>
      </c>
      <c r="K789" s="187">
        <f>IF(AND(ISBLANK('C7'!Y43),$L$789&lt;&gt;"Z"),"",'C7'!Y43)</f>
        <v>2087</v>
      </c>
      <c r="L789" s="187" t="str">
        <f>IF(ISBLANK('C7'!Z43),"",'C7'!Z43)</f>
        <v/>
      </c>
      <c r="M789" s="78" t="str">
        <f t="shared" si="11"/>
        <v>OK</v>
      </c>
      <c r="N789" s="79"/>
    </row>
    <row r="790" spans="1:14" hidden="1">
      <c r="A790" s="80" t="s">
        <v>2588</v>
      </c>
      <c r="B790" s="185" t="s">
        <v>2144</v>
      </c>
      <c r="C790" s="186" t="s">
        <v>430</v>
      </c>
      <c r="D790" s="188" t="s">
        <v>1418</v>
      </c>
      <c r="E790" s="186" t="s">
        <v>482</v>
      </c>
      <c r="F790" s="186" t="s">
        <v>430</v>
      </c>
      <c r="G790" s="188" t="s">
        <v>629</v>
      </c>
      <c r="H790" s="187">
        <f>IF(OR(AND('C7'!Y20="",'C7'!Z20=""),AND('C7'!Y32="",'C7'!Z32=""),AND('C7'!Z20="X",'C7'!Z32="X"),OR('C7'!Z20="M",'C7'!Z32="M")),"",SUM('C7'!Y20,'C7'!Y32))</f>
        <v>3705</v>
      </c>
      <c r="I790" s="187" t="str">
        <f>IF(AND(AND('C7'!Z20="X",'C7'!Z32="X"),SUM('C7'!Y20,'C7'!Y32)=0,ISNUMBER('C7'!Y44)),"",IF(OR('C7'!Z20="M",'C7'!Z32="M"),"M",IF(AND('C7'!Z20='C7'!Z32,OR('C7'!Z20="X",'C7'!Z20="W",'C7'!Z20="Z")),UPPER('C7'!Z20),"")))</f>
        <v/>
      </c>
      <c r="J790" s="81" t="s">
        <v>482</v>
      </c>
      <c r="K790" s="187">
        <f>IF(AND(ISBLANK('C7'!Y44),$L$790&lt;&gt;"Z"),"",'C7'!Y44)</f>
        <v>3705</v>
      </c>
      <c r="L790" s="187" t="str">
        <f>IF(ISBLANK('C7'!Z44),"",'C7'!Z44)</f>
        <v/>
      </c>
      <c r="M790" s="78" t="str">
        <f t="shared" si="11"/>
        <v>OK</v>
      </c>
      <c r="N790" s="79"/>
    </row>
    <row r="791" spans="1:14" hidden="1">
      <c r="A791" s="80" t="s">
        <v>2588</v>
      </c>
      <c r="B791" s="185" t="s">
        <v>2145</v>
      </c>
      <c r="C791" s="186" t="s">
        <v>430</v>
      </c>
      <c r="D791" s="188" t="s">
        <v>1420</v>
      </c>
      <c r="E791" s="186" t="s">
        <v>482</v>
      </c>
      <c r="F791" s="186" t="s">
        <v>430</v>
      </c>
      <c r="G791" s="188" t="s">
        <v>632</v>
      </c>
      <c r="H791" s="187">
        <f>IF(OR(AND('C7'!Y21="",'C7'!Z21=""),AND('C7'!Y33="",'C7'!Z33=""),AND('C7'!Z21="X",'C7'!Z33="X"),OR('C7'!Z21="M",'C7'!Z33="M")),"",SUM('C7'!Y21,'C7'!Y33))</f>
        <v>507</v>
      </c>
      <c r="I791" s="187" t="str">
        <f>IF(AND(AND('C7'!Z21="X",'C7'!Z33="X"),SUM('C7'!Y21,'C7'!Y33)=0,ISNUMBER('C7'!Y45)),"",IF(OR('C7'!Z21="M",'C7'!Z33="M"),"M",IF(AND('C7'!Z21='C7'!Z33,OR('C7'!Z21="X",'C7'!Z21="W",'C7'!Z21="Z")),UPPER('C7'!Z21),"")))</f>
        <v/>
      </c>
      <c r="J791" s="81" t="s">
        <v>482</v>
      </c>
      <c r="K791" s="187">
        <f>IF(AND(ISBLANK('C7'!Y45),$L$791&lt;&gt;"Z"),"",'C7'!Y45)</f>
        <v>507</v>
      </c>
      <c r="L791" s="187" t="str">
        <f>IF(ISBLANK('C7'!Z45),"",'C7'!Z45)</f>
        <v/>
      </c>
      <c r="M791" s="78" t="str">
        <f t="shared" si="11"/>
        <v>OK</v>
      </c>
      <c r="N791" s="79"/>
    </row>
    <row r="792" spans="1:14" hidden="1">
      <c r="A792" s="80" t="s">
        <v>2588</v>
      </c>
      <c r="B792" s="185" t="s">
        <v>2146</v>
      </c>
      <c r="C792" s="186" t="s">
        <v>430</v>
      </c>
      <c r="D792" s="188" t="s">
        <v>1422</v>
      </c>
      <c r="E792" s="186" t="s">
        <v>482</v>
      </c>
      <c r="F792" s="186" t="s">
        <v>430</v>
      </c>
      <c r="G792" s="188" t="s">
        <v>635</v>
      </c>
      <c r="H792" s="187">
        <f>IF(OR(AND('C7'!Y22="",'C7'!Z22=""),AND('C7'!Y34="",'C7'!Z34=""),AND('C7'!Z22="X",'C7'!Z34="X"),OR('C7'!Z22="M",'C7'!Z34="M")),"",SUM('C7'!Y22,'C7'!Y34))</f>
        <v>5505</v>
      </c>
      <c r="I792" s="187" t="str">
        <f>IF(AND(AND('C7'!Z22="X",'C7'!Z34="X"),SUM('C7'!Y22,'C7'!Y34)=0,ISNUMBER('C7'!Y46)),"",IF(OR('C7'!Z22="M",'C7'!Z34="M"),"M",IF(AND('C7'!Z22='C7'!Z34,OR('C7'!Z22="X",'C7'!Z22="W",'C7'!Z22="Z")),UPPER('C7'!Z22),"")))</f>
        <v/>
      </c>
      <c r="J792" s="81" t="s">
        <v>482</v>
      </c>
      <c r="K792" s="187">
        <f>IF(AND(ISBLANK('C7'!Y46),$L$792&lt;&gt;"Z"),"",'C7'!Y46)</f>
        <v>5505</v>
      </c>
      <c r="L792" s="187" t="str">
        <f>IF(ISBLANK('C7'!Z46),"",'C7'!Z46)</f>
        <v/>
      </c>
      <c r="M792" s="78" t="str">
        <f t="shared" si="11"/>
        <v>OK</v>
      </c>
      <c r="N792" s="79"/>
    </row>
    <row r="793" spans="1:14" hidden="1">
      <c r="A793" s="80" t="s">
        <v>2588</v>
      </c>
      <c r="B793" s="185" t="s">
        <v>2147</v>
      </c>
      <c r="C793" s="186" t="s">
        <v>430</v>
      </c>
      <c r="D793" s="188" t="s">
        <v>1424</v>
      </c>
      <c r="E793" s="186" t="s">
        <v>482</v>
      </c>
      <c r="F793" s="186" t="s">
        <v>430</v>
      </c>
      <c r="G793" s="188" t="s">
        <v>638</v>
      </c>
      <c r="H793" s="187">
        <f>IF(OR(AND('C7'!Y23="",'C7'!Z23=""),AND('C7'!Y35="",'C7'!Z35=""),AND('C7'!Z23="X",'C7'!Z35="X"),OR('C7'!Z23="M",'C7'!Z35="M")),"",SUM('C7'!Y23,'C7'!Y35))</f>
        <v>605</v>
      </c>
      <c r="I793" s="187" t="str">
        <f>IF(AND(AND('C7'!Z23="X",'C7'!Z35="X"),SUM('C7'!Y23,'C7'!Y35)=0,ISNUMBER('C7'!Y47)),"",IF(OR('C7'!Z23="M",'C7'!Z35="M"),"M",IF(AND('C7'!Z23='C7'!Z35,OR('C7'!Z23="X",'C7'!Z23="W",'C7'!Z23="Z")),UPPER('C7'!Z23),"")))</f>
        <v/>
      </c>
      <c r="J793" s="81" t="s">
        <v>482</v>
      </c>
      <c r="K793" s="187">
        <f>IF(AND(ISBLANK('C7'!Y47),$L$793&lt;&gt;"Z"),"",'C7'!Y47)</f>
        <v>605</v>
      </c>
      <c r="L793" s="187" t="str">
        <f>IF(ISBLANK('C7'!Z47),"",'C7'!Z47)</f>
        <v/>
      </c>
      <c r="M793" s="78" t="str">
        <f t="shared" si="11"/>
        <v>OK</v>
      </c>
      <c r="N793" s="79"/>
    </row>
    <row r="794" spans="1:14" hidden="1">
      <c r="A794" s="80" t="s">
        <v>2588</v>
      </c>
      <c r="B794" s="185" t="s">
        <v>2148</v>
      </c>
      <c r="C794" s="186" t="s">
        <v>430</v>
      </c>
      <c r="D794" s="188" t="s">
        <v>1426</v>
      </c>
      <c r="E794" s="186" t="s">
        <v>482</v>
      </c>
      <c r="F794" s="186" t="s">
        <v>430</v>
      </c>
      <c r="G794" s="188" t="s">
        <v>641</v>
      </c>
      <c r="H794" s="187">
        <f>IF(OR(AND('C7'!Y24="",'C7'!Z24=""),AND('C7'!Y36="",'C7'!Z36=""),AND('C7'!Z24="X",'C7'!Z36="X"),OR('C7'!Z24="M",'C7'!Z36="M")),"",SUM('C7'!Y24,'C7'!Y36))</f>
        <v>0</v>
      </c>
      <c r="I794" s="187" t="str">
        <f>IF(AND(AND('C7'!Z24="X",'C7'!Z36="X"),SUM('C7'!Y24,'C7'!Y36)=0,ISNUMBER('C7'!Y48)),"",IF(OR('C7'!Z24="M",'C7'!Z36="M"),"M",IF(AND('C7'!Z24='C7'!Z36,OR('C7'!Z24="X",'C7'!Z24="W",'C7'!Z24="Z")),UPPER('C7'!Z24),"")))</f>
        <v/>
      </c>
      <c r="J794" s="81" t="s">
        <v>482</v>
      </c>
      <c r="K794" s="187">
        <f>IF(AND(ISBLANK('C7'!Y48),$L$794&lt;&gt;"Z"),"",'C7'!Y48)</f>
        <v>0</v>
      </c>
      <c r="L794" s="187" t="str">
        <f>IF(ISBLANK('C7'!Z48),"",'C7'!Z48)</f>
        <v/>
      </c>
      <c r="M794" s="78" t="str">
        <f t="shared" si="11"/>
        <v>OK</v>
      </c>
      <c r="N794" s="79"/>
    </row>
    <row r="795" spans="1:14" hidden="1">
      <c r="A795" s="80" t="s">
        <v>2588</v>
      </c>
      <c r="B795" s="185" t="s">
        <v>2149</v>
      </c>
      <c r="C795" s="186" t="s">
        <v>430</v>
      </c>
      <c r="D795" s="188" t="s">
        <v>1428</v>
      </c>
      <c r="E795" s="186" t="s">
        <v>482</v>
      </c>
      <c r="F795" s="186" t="s">
        <v>430</v>
      </c>
      <c r="G795" s="188" t="s">
        <v>494</v>
      </c>
      <c r="H795" s="187">
        <f>IF(OR(AND('C7'!Y25="",'C7'!Z25=""),AND('C7'!Y37="",'C7'!Z37=""),AND('C7'!Z25="X",'C7'!Z37="X"),OR('C7'!Z25="M",'C7'!Z37="M")),"",SUM('C7'!Y25,'C7'!Y37))</f>
        <v>39282</v>
      </c>
      <c r="I795" s="187" t="str">
        <f>IF(AND(AND('C7'!Z25="X",'C7'!Z37="X"),SUM('C7'!Y25,'C7'!Y37)=0,ISNUMBER('C7'!Y49)),"",IF(OR('C7'!Z25="M",'C7'!Z37="M"),"M",IF(AND('C7'!Z25='C7'!Z37,OR('C7'!Z25="X",'C7'!Z25="W",'C7'!Z25="Z")),UPPER('C7'!Z25),"")))</f>
        <v/>
      </c>
      <c r="J795" s="81" t="s">
        <v>482</v>
      </c>
      <c r="K795" s="187">
        <f>IF(AND(ISBLANK('C7'!Y49),$L$795&lt;&gt;"Z"),"",'C7'!Y49)</f>
        <v>39282</v>
      </c>
      <c r="L795" s="187" t="str">
        <f>IF(ISBLANK('C7'!Z49),"",'C7'!Z49)</f>
        <v/>
      </c>
      <c r="M795" s="78" t="str">
        <f t="shared" si="11"/>
        <v>OK</v>
      </c>
      <c r="N795" s="79"/>
    </row>
    <row r="796" spans="1:14" hidden="1">
      <c r="A796" s="80" t="s">
        <v>2588</v>
      </c>
      <c r="B796" s="185" t="s">
        <v>2150</v>
      </c>
      <c r="C796" s="186" t="s">
        <v>430</v>
      </c>
      <c r="D796" s="188" t="s">
        <v>1430</v>
      </c>
      <c r="E796" s="186" t="s">
        <v>482</v>
      </c>
      <c r="F796" s="186" t="s">
        <v>430</v>
      </c>
      <c r="G796" s="188" t="s">
        <v>515</v>
      </c>
      <c r="H796" s="187" t="str">
        <f>IF(OR(SUMPRODUCT(--('C7'!AB14:'C7'!AB24=""),--('C7'!AC14:'C7'!AC24=""))&gt;0,COUNTIF('C7'!AC14:'C7'!AC24,"M")&gt;0,COUNTIF('C7'!AC14:'C7'!AC24,"X")=11),"",SUM('C7'!AB14:'C7'!AB24))</f>
        <v/>
      </c>
      <c r="I796" s="187" t="str">
        <f>IF(AND(COUNTIF('C7'!AC14:'C7'!AC24,"X")=11,SUM('C7'!AB14:'C7'!AB24)=0,ISNUMBER('C7'!AB25)),"",IF(COUNTIF('C7'!AC14:'C7'!AC24,"M")&gt;0,"M",IF(AND(COUNTIF('C7'!AC14:'C7'!AC24,'C7'!AC14)=11,OR('C7'!AC14="X",'C7'!AC14="W",'C7'!AC14="Z")),UPPER('C7'!AC14),"")))</f>
        <v/>
      </c>
      <c r="J796" s="81" t="s">
        <v>482</v>
      </c>
      <c r="K796" s="187" t="str">
        <f>IF(AND(ISBLANK('C7'!AB25),$L$796&lt;&gt;"Z"),"",'C7'!AB25)</f>
        <v/>
      </c>
      <c r="L796" s="187" t="str">
        <f>IF(ISBLANK('C7'!AC25),"",'C7'!AC25)</f>
        <v/>
      </c>
      <c r="M796" s="78" t="str">
        <f t="shared" si="11"/>
        <v>OK</v>
      </c>
      <c r="N796" s="79"/>
    </row>
    <row r="797" spans="1:14" hidden="1">
      <c r="A797" s="80" t="s">
        <v>2588</v>
      </c>
      <c r="B797" s="185" t="s">
        <v>2151</v>
      </c>
      <c r="C797" s="186" t="s">
        <v>430</v>
      </c>
      <c r="D797" s="188" t="s">
        <v>1432</v>
      </c>
      <c r="E797" s="186" t="s">
        <v>482</v>
      </c>
      <c r="F797" s="186" t="s">
        <v>430</v>
      </c>
      <c r="G797" s="188" t="s">
        <v>506</v>
      </c>
      <c r="H797" s="187" t="str">
        <f>IF(OR(SUMPRODUCT(--('C7'!AB26:'C7'!AB36=""),--('C7'!AC26:'C7'!AC36=""))&gt;0,COUNTIF('C7'!AC26:'C7'!AC36,"M")&gt;0,COUNTIF('C7'!AC26:'C7'!AC36,"X")=11),"",SUM('C7'!AB26:'C7'!AB36))</f>
        <v/>
      </c>
      <c r="I797" s="187" t="str">
        <f>IF(AND(COUNTIF('C7'!AC26:'C7'!AC36,"X")=11,SUM('C7'!AB26:'C7'!AB36)=0,ISNUMBER('C7'!AB37)),"",IF(COUNTIF('C7'!AC26:'C7'!AC36,"M")&gt;0,"M",IF(AND(COUNTIF('C7'!AC26:'C7'!AC36,'C7'!AC26)=11,OR('C7'!AC26="X",'C7'!AC26="W",'C7'!AC26="Z")),UPPER('C7'!AC26),"")))</f>
        <v/>
      </c>
      <c r="J797" s="81" t="s">
        <v>482</v>
      </c>
      <c r="K797" s="187" t="str">
        <f>IF(AND(ISBLANK('C7'!AB37),$L$797&lt;&gt;"Z"),"",'C7'!AB37)</f>
        <v/>
      </c>
      <c r="L797" s="187" t="str">
        <f>IF(ISBLANK('C7'!AC37),"",'C7'!AC37)</f>
        <v/>
      </c>
      <c r="M797" s="78" t="str">
        <f t="shared" si="11"/>
        <v>OK</v>
      </c>
      <c r="N797" s="79"/>
    </row>
    <row r="798" spans="1:14" hidden="1">
      <c r="A798" s="80" t="s">
        <v>2588</v>
      </c>
      <c r="B798" s="185" t="s">
        <v>2152</v>
      </c>
      <c r="C798" s="186" t="s">
        <v>430</v>
      </c>
      <c r="D798" s="188" t="s">
        <v>1434</v>
      </c>
      <c r="E798" s="186" t="s">
        <v>482</v>
      </c>
      <c r="F798" s="186" t="s">
        <v>430</v>
      </c>
      <c r="G798" s="188" t="s">
        <v>925</v>
      </c>
      <c r="H798" s="187" t="str">
        <f>IF(OR(AND('C7'!AB14="",'C7'!AC14=""),AND('C7'!AB26="",'C7'!AC26=""),AND('C7'!AC14="X",'C7'!AC26="X"),OR('C7'!AC14="M",'C7'!AC26="M")),"",SUM('C7'!AB14,'C7'!AB26))</f>
        <v/>
      </c>
      <c r="I798" s="187" t="str">
        <f>IF(AND(AND('C7'!AC14="X",'C7'!AC26="X"),SUM('C7'!AB14,'C7'!AB26)=0,ISNUMBER('C7'!AB38)),"",IF(OR('C7'!AC14="M",'C7'!AC26="M"),"M",IF(AND('C7'!AC14='C7'!AC26,OR('C7'!AC14="X",'C7'!AC14="W",'C7'!AC14="Z")),UPPER('C7'!AC14),"")))</f>
        <v/>
      </c>
      <c r="J798" s="81" t="s">
        <v>482</v>
      </c>
      <c r="K798" s="187" t="str">
        <f>IF(AND(ISBLANK('C7'!AB38),$L$798&lt;&gt;"Z"),"",'C7'!AB38)</f>
        <v/>
      </c>
      <c r="L798" s="187" t="str">
        <f>IF(ISBLANK('C7'!AC38),"",'C7'!AC38)</f>
        <v/>
      </c>
      <c r="M798" s="78" t="str">
        <f t="shared" si="11"/>
        <v>OK</v>
      </c>
      <c r="N798" s="79"/>
    </row>
    <row r="799" spans="1:14" hidden="1">
      <c r="A799" s="80" t="s">
        <v>2588</v>
      </c>
      <c r="B799" s="185" t="s">
        <v>2153</v>
      </c>
      <c r="C799" s="186" t="s">
        <v>430</v>
      </c>
      <c r="D799" s="188" t="s">
        <v>1436</v>
      </c>
      <c r="E799" s="186" t="s">
        <v>482</v>
      </c>
      <c r="F799" s="186" t="s">
        <v>430</v>
      </c>
      <c r="G799" s="188" t="s">
        <v>928</v>
      </c>
      <c r="H799" s="187" t="str">
        <f>IF(OR(AND('C7'!AB15="",'C7'!AC15=""),AND('C7'!AB27="",'C7'!AC27=""),AND('C7'!AC15="X",'C7'!AC27="X"),OR('C7'!AC15="M",'C7'!AC27="M")),"",SUM('C7'!AB15,'C7'!AB27))</f>
        <v/>
      </c>
      <c r="I799" s="187" t="str">
        <f>IF(AND(AND('C7'!AC15="X",'C7'!AC27="X"),SUM('C7'!AB15,'C7'!AB27)=0,ISNUMBER('C7'!AB39)),"",IF(OR('C7'!AC15="M",'C7'!AC27="M"),"M",IF(AND('C7'!AC15='C7'!AC27,OR('C7'!AC15="X",'C7'!AC15="W",'C7'!AC15="Z")),UPPER('C7'!AC15),"")))</f>
        <v/>
      </c>
      <c r="J799" s="81" t="s">
        <v>482</v>
      </c>
      <c r="K799" s="187" t="str">
        <f>IF(AND(ISBLANK('C7'!AB39),$L$799&lt;&gt;"Z"),"",'C7'!AB39)</f>
        <v/>
      </c>
      <c r="L799" s="187" t="str">
        <f>IF(ISBLANK('C7'!AC39),"",'C7'!AC39)</f>
        <v/>
      </c>
      <c r="M799" s="78" t="str">
        <f t="shared" si="11"/>
        <v>OK</v>
      </c>
      <c r="N799" s="79"/>
    </row>
    <row r="800" spans="1:14" hidden="1">
      <c r="A800" s="80" t="s">
        <v>2588</v>
      </c>
      <c r="B800" s="185" t="s">
        <v>2154</v>
      </c>
      <c r="C800" s="186" t="s">
        <v>430</v>
      </c>
      <c r="D800" s="188" t="s">
        <v>1438</v>
      </c>
      <c r="E800" s="186" t="s">
        <v>482</v>
      </c>
      <c r="F800" s="186" t="s">
        <v>430</v>
      </c>
      <c r="G800" s="188" t="s">
        <v>931</v>
      </c>
      <c r="H800" s="187" t="str">
        <f>IF(OR(AND('C7'!AB16="",'C7'!AC16=""),AND('C7'!AB28="",'C7'!AC28=""),AND('C7'!AC16="X",'C7'!AC28="X"),OR('C7'!AC16="M",'C7'!AC28="M")),"",SUM('C7'!AB16,'C7'!AB28))</f>
        <v/>
      </c>
      <c r="I800" s="187" t="str">
        <f>IF(AND(AND('C7'!AC16="X",'C7'!AC28="X"),SUM('C7'!AB16,'C7'!AB28)=0,ISNUMBER('C7'!AB40)),"",IF(OR('C7'!AC16="M",'C7'!AC28="M"),"M",IF(AND('C7'!AC16='C7'!AC28,OR('C7'!AC16="X",'C7'!AC16="W",'C7'!AC16="Z")),UPPER('C7'!AC16),"")))</f>
        <v/>
      </c>
      <c r="J800" s="81" t="s">
        <v>482</v>
      </c>
      <c r="K800" s="187" t="str">
        <f>IF(AND(ISBLANK('C7'!AB40),$L$800&lt;&gt;"Z"),"",'C7'!AB40)</f>
        <v/>
      </c>
      <c r="L800" s="187" t="str">
        <f>IF(ISBLANK('C7'!AC40),"",'C7'!AC40)</f>
        <v/>
      </c>
      <c r="M800" s="78" t="str">
        <f t="shared" si="11"/>
        <v>OK</v>
      </c>
      <c r="N800" s="79"/>
    </row>
    <row r="801" spans="1:14" hidden="1">
      <c r="A801" s="80" t="s">
        <v>2588</v>
      </c>
      <c r="B801" s="185" t="s">
        <v>2155</v>
      </c>
      <c r="C801" s="186" t="s">
        <v>430</v>
      </c>
      <c r="D801" s="188" t="s">
        <v>1440</v>
      </c>
      <c r="E801" s="186" t="s">
        <v>482</v>
      </c>
      <c r="F801" s="186" t="s">
        <v>430</v>
      </c>
      <c r="G801" s="188" t="s">
        <v>934</v>
      </c>
      <c r="H801" s="187" t="str">
        <f>IF(OR(AND('C7'!AB17="",'C7'!AC17=""),AND('C7'!AB29="",'C7'!AC29=""),AND('C7'!AC17="X",'C7'!AC29="X"),OR('C7'!AC17="M",'C7'!AC29="M")),"",SUM('C7'!AB17,'C7'!AB29))</f>
        <v/>
      </c>
      <c r="I801" s="187" t="str">
        <f>IF(AND(AND('C7'!AC17="X",'C7'!AC29="X"),SUM('C7'!AB17,'C7'!AB29)=0,ISNUMBER('C7'!AB41)),"",IF(OR('C7'!AC17="M",'C7'!AC29="M"),"M",IF(AND('C7'!AC17='C7'!AC29,OR('C7'!AC17="X",'C7'!AC17="W",'C7'!AC17="Z")),UPPER('C7'!AC17),"")))</f>
        <v/>
      </c>
      <c r="J801" s="81" t="s">
        <v>482</v>
      </c>
      <c r="K801" s="187" t="str">
        <f>IF(AND(ISBLANK('C7'!AB41),$L$801&lt;&gt;"Z"),"",'C7'!AB41)</f>
        <v/>
      </c>
      <c r="L801" s="187" t="str">
        <f>IF(ISBLANK('C7'!AC41),"",'C7'!AC41)</f>
        <v/>
      </c>
      <c r="M801" s="78" t="str">
        <f t="shared" si="11"/>
        <v>OK</v>
      </c>
      <c r="N801" s="79"/>
    </row>
    <row r="802" spans="1:14" hidden="1">
      <c r="A802" s="80" t="s">
        <v>2588</v>
      </c>
      <c r="B802" s="185" t="s">
        <v>2156</v>
      </c>
      <c r="C802" s="186" t="s">
        <v>430</v>
      </c>
      <c r="D802" s="188" t="s">
        <v>1442</v>
      </c>
      <c r="E802" s="186" t="s">
        <v>482</v>
      </c>
      <c r="F802" s="186" t="s">
        <v>430</v>
      </c>
      <c r="G802" s="188" t="s">
        <v>937</v>
      </c>
      <c r="H802" s="187" t="str">
        <f>IF(OR(AND('C7'!AB18="",'C7'!AC18=""),AND('C7'!AB30="",'C7'!AC30=""),AND('C7'!AC18="X",'C7'!AC30="X"),OR('C7'!AC18="M",'C7'!AC30="M")),"",SUM('C7'!AB18,'C7'!AB30))</f>
        <v/>
      </c>
      <c r="I802" s="187" t="str">
        <f>IF(AND(AND('C7'!AC18="X",'C7'!AC30="X"),SUM('C7'!AB18,'C7'!AB30)=0,ISNUMBER('C7'!AB42)),"",IF(OR('C7'!AC18="M",'C7'!AC30="M"),"M",IF(AND('C7'!AC18='C7'!AC30,OR('C7'!AC18="X",'C7'!AC18="W",'C7'!AC18="Z")),UPPER('C7'!AC18),"")))</f>
        <v/>
      </c>
      <c r="J802" s="81" t="s">
        <v>482</v>
      </c>
      <c r="K802" s="187" t="str">
        <f>IF(AND(ISBLANK('C7'!AB42),$L$802&lt;&gt;"Z"),"",'C7'!AB42)</f>
        <v/>
      </c>
      <c r="L802" s="187" t="str">
        <f>IF(ISBLANK('C7'!AC42),"",'C7'!AC42)</f>
        <v/>
      </c>
      <c r="M802" s="78" t="str">
        <f t="shared" ref="M802:M865" si="12">IF(AND(ISNUMBER(H802),ISNUMBER(K802)),IF(OR(ROUND(H802,0)&lt;&gt;ROUND(K802,0),I802&lt;&gt;L802),"Check","OK"),IF(OR(AND(H802&lt;&gt;K802,I802&lt;&gt;"Z",L802&lt;&gt;"Z"),I802&lt;&gt;L802),"Check","OK"))</f>
        <v>OK</v>
      </c>
      <c r="N802" s="79"/>
    </row>
    <row r="803" spans="1:14" hidden="1">
      <c r="A803" s="80" t="s">
        <v>2588</v>
      </c>
      <c r="B803" s="185" t="s">
        <v>2157</v>
      </c>
      <c r="C803" s="186" t="s">
        <v>430</v>
      </c>
      <c r="D803" s="188" t="s">
        <v>1444</v>
      </c>
      <c r="E803" s="186" t="s">
        <v>482</v>
      </c>
      <c r="F803" s="186" t="s">
        <v>430</v>
      </c>
      <c r="G803" s="188" t="s">
        <v>940</v>
      </c>
      <c r="H803" s="187" t="str">
        <f>IF(OR(AND('C7'!AB19="",'C7'!AC19=""),AND('C7'!AB31="",'C7'!AC31=""),AND('C7'!AC19="X",'C7'!AC31="X"),OR('C7'!AC19="M",'C7'!AC31="M")),"",SUM('C7'!AB19,'C7'!AB31))</f>
        <v/>
      </c>
      <c r="I803" s="187" t="str">
        <f>IF(AND(AND('C7'!AC19="X",'C7'!AC31="X"),SUM('C7'!AB19,'C7'!AB31)=0,ISNUMBER('C7'!AB43)),"",IF(OR('C7'!AC19="M",'C7'!AC31="M"),"M",IF(AND('C7'!AC19='C7'!AC31,OR('C7'!AC19="X",'C7'!AC19="W",'C7'!AC19="Z")),UPPER('C7'!AC19),"")))</f>
        <v/>
      </c>
      <c r="J803" s="81" t="s">
        <v>482</v>
      </c>
      <c r="K803" s="187" t="str">
        <f>IF(AND(ISBLANK('C7'!AB43),$L$803&lt;&gt;"Z"),"",'C7'!AB43)</f>
        <v/>
      </c>
      <c r="L803" s="187" t="str">
        <f>IF(ISBLANK('C7'!AC43),"",'C7'!AC43)</f>
        <v/>
      </c>
      <c r="M803" s="78" t="str">
        <f t="shared" si="12"/>
        <v>OK</v>
      </c>
      <c r="N803" s="79"/>
    </row>
    <row r="804" spans="1:14" hidden="1">
      <c r="A804" s="80" t="s">
        <v>2588</v>
      </c>
      <c r="B804" s="185" t="s">
        <v>2158</v>
      </c>
      <c r="C804" s="186" t="s">
        <v>430</v>
      </c>
      <c r="D804" s="188" t="s">
        <v>1446</v>
      </c>
      <c r="E804" s="186" t="s">
        <v>482</v>
      </c>
      <c r="F804" s="186" t="s">
        <v>430</v>
      </c>
      <c r="G804" s="188" t="s">
        <v>943</v>
      </c>
      <c r="H804" s="187" t="str">
        <f>IF(OR(AND('C7'!AB20="",'C7'!AC20=""),AND('C7'!AB32="",'C7'!AC32=""),AND('C7'!AC20="X",'C7'!AC32="X"),OR('C7'!AC20="M",'C7'!AC32="M")),"",SUM('C7'!AB20,'C7'!AB32))</f>
        <v/>
      </c>
      <c r="I804" s="187" t="str">
        <f>IF(AND(AND('C7'!AC20="X",'C7'!AC32="X"),SUM('C7'!AB20,'C7'!AB32)=0,ISNUMBER('C7'!AB44)),"",IF(OR('C7'!AC20="M",'C7'!AC32="M"),"M",IF(AND('C7'!AC20='C7'!AC32,OR('C7'!AC20="X",'C7'!AC20="W",'C7'!AC20="Z")),UPPER('C7'!AC20),"")))</f>
        <v/>
      </c>
      <c r="J804" s="81" t="s">
        <v>482</v>
      </c>
      <c r="K804" s="187" t="str">
        <f>IF(AND(ISBLANK('C7'!AB44),$L$804&lt;&gt;"Z"),"",'C7'!AB44)</f>
        <v/>
      </c>
      <c r="L804" s="187" t="str">
        <f>IF(ISBLANK('C7'!AC44),"",'C7'!AC44)</f>
        <v/>
      </c>
      <c r="M804" s="78" t="str">
        <f t="shared" si="12"/>
        <v>OK</v>
      </c>
      <c r="N804" s="79"/>
    </row>
    <row r="805" spans="1:14" hidden="1">
      <c r="A805" s="80" t="s">
        <v>2588</v>
      </c>
      <c r="B805" s="185" t="s">
        <v>2159</v>
      </c>
      <c r="C805" s="186" t="s">
        <v>430</v>
      </c>
      <c r="D805" s="188" t="s">
        <v>1448</v>
      </c>
      <c r="E805" s="186" t="s">
        <v>482</v>
      </c>
      <c r="F805" s="186" t="s">
        <v>430</v>
      </c>
      <c r="G805" s="188" t="s">
        <v>946</v>
      </c>
      <c r="H805" s="187" t="str">
        <f>IF(OR(AND('C7'!AB21="",'C7'!AC21=""),AND('C7'!AB33="",'C7'!AC33=""),AND('C7'!AC21="X",'C7'!AC33="X"),OR('C7'!AC21="M",'C7'!AC33="M")),"",SUM('C7'!AB21,'C7'!AB33))</f>
        <v/>
      </c>
      <c r="I805" s="187" t="str">
        <f>IF(AND(AND('C7'!AC21="X",'C7'!AC33="X"),SUM('C7'!AB21,'C7'!AB33)=0,ISNUMBER('C7'!AB45)),"",IF(OR('C7'!AC21="M",'C7'!AC33="M"),"M",IF(AND('C7'!AC21='C7'!AC33,OR('C7'!AC21="X",'C7'!AC21="W",'C7'!AC21="Z")),UPPER('C7'!AC21),"")))</f>
        <v/>
      </c>
      <c r="J805" s="81" t="s">
        <v>482</v>
      </c>
      <c r="K805" s="187" t="str">
        <f>IF(AND(ISBLANK('C7'!AB45),$L$805&lt;&gt;"Z"),"",'C7'!AB45)</f>
        <v/>
      </c>
      <c r="L805" s="187" t="str">
        <f>IF(ISBLANK('C7'!AC45),"",'C7'!AC45)</f>
        <v/>
      </c>
      <c r="M805" s="78" t="str">
        <f t="shared" si="12"/>
        <v>OK</v>
      </c>
      <c r="N805" s="79"/>
    </row>
    <row r="806" spans="1:14" hidden="1">
      <c r="A806" s="80" t="s">
        <v>2588</v>
      </c>
      <c r="B806" s="185" t="s">
        <v>2160</v>
      </c>
      <c r="C806" s="186" t="s">
        <v>430</v>
      </c>
      <c r="D806" s="188" t="s">
        <v>1450</v>
      </c>
      <c r="E806" s="186" t="s">
        <v>482</v>
      </c>
      <c r="F806" s="186" t="s">
        <v>430</v>
      </c>
      <c r="G806" s="188" t="s">
        <v>949</v>
      </c>
      <c r="H806" s="187" t="str">
        <f>IF(OR(AND('C7'!AB22="",'C7'!AC22=""),AND('C7'!AB34="",'C7'!AC34=""),AND('C7'!AC22="X",'C7'!AC34="X"),OR('C7'!AC22="M",'C7'!AC34="M")),"",SUM('C7'!AB22,'C7'!AB34))</f>
        <v/>
      </c>
      <c r="I806" s="187" t="str">
        <f>IF(AND(AND('C7'!AC22="X",'C7'!AC34="X"),SUM('C7'!AB22,'C7'!AB34)=0,ISNUMBER('C7'!AB46)),"",IF(OR('C7'!AC22="M",'C7'!AC34="M"),"M",IF(AND('C7'!AC22='C7'!AC34,OR('C7'!AC22="X",'C7'!AC22="W",'C7'!AC22="Z")),UPPER('C7'!AC22),"")))</f>
        <v/>
      </c>
      <c r="J806" s="81" t="s">
        <v>482</v>
      </c>
      <c r="K806" s="187" t="str">
        <f>IF(AND(ISBLANK('C7'!AB46),$L$806&lt;&gt;"Z"),"",'C7'!AB46)</f>
        <v/>
      </c>
      <c r="L806" s="187" t="str">
        <f>IF(ISBLANK('C7'!AC46),"",'C7'!AC46)</f>
        <v/>
      </c>
      <c r="M806" s="78" t="str">
        <f t="shared" si="12"/>
        <v>OK</v>
      </c>
      <c r="N806" s="79"/>
    </row>
    <row r="807" spans="1:14" hidden="1">
      <c r="A807" s="80" t="s">
        <v>2588</v>
      </c>
      <c r="B807" s="185" t="s">
        <v>2161</v>
      </c>
      <c r="C807" s="186" t="s">
        <v>430</v>
      </c>
      <c r="D807" s="188" t="s">
        <v>1452</v>
      </c>
      <c r="E807" s="186" t="s">
        <v>482</v>
      </c>
      <c r="F807" s="186" t="s">
        <v>430</v>
      </c>
      <c r="G807" s="188" t="s">
        <v>952</v>
      </c>
      <c r="H807" s="187" t="str">
        <f>IF(OR(AND('C7'!AB23="",'C7'!AC23=""),AND('C7'!AB35="",'C7'!AC35=""),AND('C7'!AC23="X",'C7'!AC35="X"),OR('C7'!AC23="M",'C7'!AC35="M")),"",SUM('C7'!AB23,'C7'!AB35))</f>
        <v/>
      </c>
      <c r="I807" s="187" t="str">
        <f>IF(AND(AND('C7'!AC23="X",'C7'!AC35="X"),SUM('C7'!AB23,'C7'!AB35)=0,ISNUMBER('C7'!AB47)),"",IF(OR('C7'!AC23="M",'C7'!AC35="M"),"M",IF(AND('C7'!AC23='C7'!AC35,OR('C7'!AC23="X",'C7'!AC23="W",'C7'!AC23="Z")),UPPER('C7'!AC23),"")))</f>
        <v/>
      </c>
      <c r="J807" s="81" t="s">
        <v>482</v>
      </c>
      <c r="K807" s="187" t="str">
        <f>IF(AND(ISBLANK('C7'!AB47),$L$807&lt;&gt;"Z"),"",'C7'!AB47)</f>
        <v/>
      </c>
      <c r="L807" s="187" t="str">
        <f>IF(ISBLANK('C7'!AC47),"",'C7'!AC47)</f>
        <v/>
      </c>
      <c r="M807" s="78" t="str">
        <f t="shared" si="12"/>
        <v>OK</v>
      </c>
      <c r="N807" s="79"/>
    </row>
    <row r="808" spans="1:14" hidden="1">
      <c r="A808" s="80" t="s">
        <v>2588</v>
      </c>
      <c r="B808" s="185" t="s">
        <v>2162</v>
      </c>
      <c r="C808" s="186" t="s">
        <v>430</v>
      </c>
      <c r="D808" s="188" t="s">
        <v>1454</v>
      </c>
      <c r="E808" s="186" t="s">
        <v>482</v>
      </c>
      <c r="F808" s="186" t="s">
        <v>430</v>
      </c>
      <c r="G808" s="188" t="s">
        <v>955</v>
      </c>
      <c r="H808" s="187" t="str">
        <f>IF(OR(AND('C7'!AB24="",'C7'!AC24=""),AND('C7'!AB36="",'C7'!AC36=""),AND('C7'!AC24="X",'C7'!AC36="X"),OR('C7'!AC24="M",'C7'!AC36="M")),"",SUM('C7'!AB24,'C7'!AB36))</f>
        <v/>
      </c>
      <c r="I808" s="187" t="str">
        <f>IF(AND(AND('C7'!AC24="X",'C7'!AC36="X"),SUM('C7'!AB24,'C7'!AB36)=0,ISNUMBER('C7'!AB48)),"",IF(OR('C7'!AC24="M",'C7'!AC36="M"),"M",IF(AND('C7'!AC24='C7'!AC36,OR('C7'!AC24="X",'C7'!AC24="W",'C7'!AC24="Z")),UPPER('C7'!AC24),"")))</f>
        <v/>
      </c>
      <c r="J808" s="81" t="s">
        <v>482</v>
      </c>
      <c r="K808" s="187" t="str">
        <f>IF(AND(ISBLANK('C7'!AB48),$L$808&lt;&gt;"Z"),"",'C7'!AB48)</f>
        <v/>
      </c>
      <c r="L808" s="187" t="str">
        <f>IF(ISBLANK('C7'!AC48),"",'C7'!AC48)</f>
        <v/>
      </c>
      <c r="M808" s="78" t="str">
        <f t="shared" si="12"/>
        <v>OK</v>
      </c>
      <c r="N808" s="79"/>
    </row>
    <row r="809" spans="1:14" hidden="1">
      <c r="A809" s="80" t="s">
        <v>2588</v>
      </c>
      <c r="B809" s="185" t="s">
        <v>2163</v>
      </c>
      <c r="C809" s="186" t="s">
        <v>430</v>
      </c>
      <c r="D809" s="188" t="s">
        <v>1456</v>
      </c>
      <c r="E809" s="186" t="s">
        <v>482</v>
      </c>
      <c r="F809" s="186" t="s">
        <v>430</v>
      </c>
      <c r="G809" s="188" t="s">
        <v>496</v>
      </c>
      <c r="H809" s="187" t="str">
        <f>IF(OR(AND('C7'!AB25="",'C7'!AC25=""),AND('C7'!AB37="",'C7'!AC37=""),AND('C7'!AC25="X",'C7'!AC37="X"),OR('C7'!AC25="M",'C7'!AC37="M")),"",SUM('C7'!AB25,'C7'!AB37))</f>
        <v/>
      </c>
      <c r="I809" s="187" t="str">
        <f>IF(AND(AND('C7'!AC25="X",'C7'!AC37="X"),SUM('C7'!AB25,'C7'!AB37)=0,ISNUMBER('C7'!AB49)),"",IF(OR('C7'!AC25="M",'C7'!AC37="M"),"M",IF(AND('C7'!AC25='C7'!AC37,OR('C7'!AC25="X",'C7'!AC25="W",'C7'!AC25="Z")),UPPER('C7'!AC25),"")))</f>
        <v/>
      </c>
      <c r="J809" s="81" t="s">
        <v>482</v>
      </c>
      <c r="K809" s="187" t="str">
        <f>IF(AND(ISBLANK('C7'!AB49),$L$809&lt;&gt;"Z"),"",'C7'!AB49)</f>
        <v/>
      </c>
      <c r="L809" s="187" t="str">
        <f>IF(ISBLANK('C7'!AC49),"",'C7'!AC49)</f>
        <v/>
      </c>
      <c r="M809" s="78" t="str">
        <f t="shared" si="12"/>
        <v>OK</v>
      </c>
      <c r="N809" s="79"/>
    </row>
    <row r="810" spans="1:14" hidden="1">
      <c r="A810" s="80" t="s">
        <v>2588</v>
      </c>
      <c r="B810" s="185" t="s">
        <v>2164</v>
      </c>
      <c r="C810" s="186" t="s">
        <v>430</v>
      </c>
      <c r="D810" s="188" t="s">
        <v>1458</v>
      </c>
      <c r="E810" s="186" t="s">
        <v>482</v>
      </c>
      <c r="F810" s="186" t="s">
        <v>430</v>
      </c>
      <c r="G810" s="188" t="s">
        <v>517</v>
      </c>
      <c r="H810" s="187">
        <f>IF(OR(SUMPRODUCT(--('C7'!AE14:'C7'!AE24=""),--('C7'!AF14:'C7'!AF24=""))&gt;0,COUNTIF('C7'!AF14:'C7'!AF24,"M")&gt;0,COUNTIF('C7'!AF14:'C7'!AF24,"X")=11),"",SUM('C7'!AE14:'C7'!AE24))</f>
        <v>1873</v>
      </c>
      <c r="I810" s="187" t="str">
        <f>IF(AND(COUNTIF('C7'!AF14:'C7'!AF24,"X")=11,SUM('C7'!AE14:'C7'!AE24)=0,ISNUMBER('C7'!AE25)),"",IF(COUNTIF('C7'!AF14:'C7'!AF24,"M")&gt;0,"M",IF(AND(COUNTIF('C7'!AF14:'C7'!AF24,'C7'!AF14)=11,OR('C7'!AF14="X",'C7'!AF14="W",'C7'!AF14="Z")),UPPER('C7'!AF14),"")))</f>
        <v/>
      </c>
      <c r="J810" s="81" t="s">
        <v>482</v>
      </c>
      <c r="K810" s="187">
        <f>IF(AND(ISBLANK('C7'!AE25),$L$810&lt;&gt;"Z"),"",'C7'!AE25)</f>
        <v>1873</v>
      </c>
      <c r="L810" s="187" t="str">
        <f>IF(ISBLANK('C7'!AF25),"",'C7'!AF25)</f>
        <v/>
      </c>
      <c r="M810" s="78" t="str">
        <f t="shared" si="12"/>
        <v>OK</v>
      </c>
      <c r="N810" s="79"/>
    </row>
    <row r="811" spans="1:14" hidden="1">
      <c r="A811" s="80" t="s">
        <v>2588</v>
      </c>
      <c r="B811" s="185" t="s">
        <v>2165</v>
      </c>
      <c r="C811" s="186" t="s">
        <v>430</v>
      </c>
      <c r="D811" s="188" t="s">
        <v>1460</v>
      </c>
      <c r="E811" s="186" t="s">
        <v>482</v>
      </c>
      <c r="F811" s="186" t="s">
        <v>430</v>
      </c>
      <c r="G811" s="188" t="s">
        <v>508</v>
      </c>
      <c r="H811" s="187">
        <f>IF(OR(SUMPRODUCT(--('C7'!AE26:'C7'!AE36=""),--('C7'!AF26:'C7'!AF36=""))&gt;0,COUNTIF('C7'!AF26:'C7'!AF36,"M")&gt;0,COUNTIF('C7'!AF26:'C7'!AF36,"X")=11),"",SUM('C7'!AE26:'C7'!AE36))</f>
        <v>2866</v>
      </c>
      <c r="I811" s="187" t="str">
        <f>IF(AND(COUNTIF('C7'!AF26:'C7'!AF36,"X")=11,SUM('C7'!AE26:'C7'!AE36)=0,ISNUMBER('C7'!AE37)),"",IF(COUNTIF('C7'!AF26:'C7'!AF36,"M")&gt;0,"M",IF(AND(COUNTIF('C7'!AF26:'C7'!AF36,'C7'!AF26)=11,OR('C7'!AF26="X",'C7'!AF26="W",'C7'!AF26="Z")),UPPER('C7'!AF26),"")))</f>
        <v/>
      </c>
      <c r="J811" s="81" t="s">
        <v>482</v>
      </c>
      <c r="K811" s="187">
        <f>IF(AND(ISBLANK('C7'!AE37),$L$811&lt;&gt;"Z"),"",'C7'!AE37)</f>
        <v>2866</v>
      </c>
      <c r="L811" s="187" t="str">
        <f>IF(ISBLANK('C7'!AF37),"",'C7'!AF37)</f>
        <v/>
      </c>
      <c r="M811" s="78" t="str">
        <f t="shared" si="12"/>
        <v>OK</v>
      </c>
      <c r="N811" s="79"/>
    </row>
    <row r="812" spans="1:14" hidden="1">
      <c r="A812" s="80" t="s">
        <v>2588</v>
      </c>
      <c r="B812" s="185" t="s">
        <v>2166</v>
      </c>
      <c r="C812" s="186" t="s">
        <v>430</v>
      </c>
      <c r="D812" s="188" t="s">
        <v>1462</v>
      </c>
      <c r="E812" s="186" t="s">
        <v>482</v>
      </c>
      <c r="F812" s="186" t="s">
        <v>430</v>
      </c>
      <c r="G812" s="188" t="s">
        <v>924</v>
      </c>
      <c r="H812" s="187">
        <f>IF(OR(AND('C7'!AE14="",'C7'!AF14=""),AND('C7'!AE26="",'C7'!AF26=""),AND('C7'!AF14="X",'C7'!AF26="X"),OR('C7'!AF14="M",'C7'!AF26="M")),"",SUM('C7'!AE14,'C7'!AE26))</f>
        <v>1360</v>
      </c>
      <c r="I812" s="187" t="str">
        <f>IF(AND(AND('C7'!AF14="X",'C7'!AF26="X"),SUM('C7'!AE14,'C7'!AE26)=0,ISNUMBER('C7'!AE38)),"",IF(OR('C7'!AF14="M",'C7'!AF26="M"),"M",IF(AND('C7'!AF14='C7'!AF26,OR('C7'!AF14="X",'C7'!AF14="W",'C7'!AF14="Z")),UPPER('C7'!AF14),"")))</f>
        <v/>
      </c>
      <c r="J812" s="81" t="s">
        <v>482</v>
      </c>
      <c r="K812" s="187">
        <f>IF(AND(ISBLANK('C7'!AE38),$L$812&lt;&gt;"Z"),"",'C7'!AE38)</f>
        <v>1360</v>
      </c>
      <c r="L812" s="187" t="str">
        <f>IF(ISBLANK('C7'!AF38),"",'C7'!AF38)</f>
        <v/>
      </c>
      <c r="M812" s="78" t="str">
        <f t="shared" si="12"/>
        <v>OK</v>
      </c>
      <c r="N812" s="79"/>
    </row>
    <row r="813" spans="1:14" hidden="1">
      <c r="A813" s="80" t="s">
        <v>2588</v>
      </c>
      <c r="B813" s="185" t="s">
        <v>2167</v>
      </c>
      <c r="C813" s="186" t="s">
        <v>430</v>
      </c>
      <c r="D813" s="188" t="s">
        <v>1464</v>
      </c>
      <c r="E813" s="186" t="s">
        <v>482</v>
      </c>
      <c r="F813" s="186" t="s">
        <v>430</v>
      </c>
      <c r="G813" s="188" t="s">
        <v>927</v>
      </c>
      <c r="H813" s="187">
        <f>IF(OR(AND('C7'!AE15="",'C7'!AF15=""),AND('C7'!AE27="",'C7'!AF27=""),AND('C7'!AF15="X",'C7'!AF27="X"),OR('C7'!AF15="M",'C7'!AF27="M")),"",SUM('C7'!AE15,'C7'!AE27))</f>
        <v>67</v>
      </c>
      <c r="I813" s="187" t="str">
        <f>IF(AND(AND('C7'!AF15="X",'C7'!AF27="X"),SUM('C7'!AE15,'C7'!AE27)=0,ISNUMBER('C7'!AE39)),"",IF(OR('C7'!AF15="M",'C7'!AF27="M"),"M",IF(AND('C7'!AF15='C7'!AF27,OR('C7'!AF15="X",'C7'!AF15="W",'C7'!AF15="Z")),UPPER('C7'!AF15),"")))</f>
        <v/>
      </c>
      <c r="J813" s="81" t="s">
        <v>482</v>
      </c>
      <c r="K813" s="187">
        <f>IF(AND(ISBLANK('C7'!AE39),$L$813&lt;&gt;"Z"),"",'C7'!AE39)</f>
        <v>67</v>
      </c>
      <c r="L813" s="187" t="str">
        <f>IF(ISBLANK('C7'!AF39),"",'C7'!AF39)</f>
        <v/>
      </c>
      <c r="M813" s="78" t="str">
        <f t="shared" si="12"/>
        <v>OK</v>
      </c>
      <c r="N813" s="79"/>
    </row>
    <row r="814" spans="1:14" hidden="1">
      <c r="A814" s="80" t="s">
        <v>2588</v>
      </c>
      <c r="B814" s="185" t="s">
        <v>2168</v>
      </c>
      <c r="C814" s="186" t="s">
        <v>430</v>
      </c>
      <c r="D814" s="188" t="s">
        <v>1466</v>
      </c>
      <c r="E814" s="186" t="s">
        <v>482</v>
      </c>
      <c r="F814" s="186" t="s">
        <v>430</v>
      </c>
      <c r="G814" s="188" t="s">
        <v>930</v>
      </c>
      <c r="H814" s="187">
        <f>IF(OR(AND('C7'!AE16="",'C7'!AF16=""),AND('C7'!AE28="",'C7'!AF28=""),AND('C7'!AF16="X",'C7'!AF28="X"),OR('C7'!AF16="M",'C7'!AF28="M")),"",SUM('C7'!AE16,'C7'!AE28))</f>
        <v>195</v>
      </c>
      <c r="I814" s="187" t="str">
        <f>IF(AND(AND('C7'!AF16="X",'C7'!AF28="X"),SUM('C7'!AE16,'C7'!AE28)=0,ISNUMBER('C7'!AE40)),"",IF(OR('C7'!AF16="M",'C7'!AF28="M"),"M",IF(AND('C7'!AF16='C7'!AF28,OR('C7'!AF16="X",'C7'!AF16="W",'C7'!AF16="Z")),UPPER('C7'!AF16),"")))</f>
        <v/>
      </c>
      <c r="J814" s="81" t="s">
        <v>482</v>
      </c>
      <c r="K814" s="187">
        <f>IF(AND(ISBLANK('C7'!AE40),$L$814&lt;&gt;"Z"),"",'C7'!AE40)</f>
        <v>195</v>
      </c>
      <c r="L814" s="187" t="str">
        <f>IF(ISBLANK('C7'!AF40),"",'C7'!AF40)</f>
        <v/>
      </c>
      <c r="M814" s="78" t="str">
        <f t="shared" si="12"/>
        <v>OK</v>
      </c>
      <c r="N814" s="79"/>
    </row>
    <row r="815" spans="1:14" hidden="1">
      <c r="A815" s="80" t="s">
        <v>2588</v>
      </c>
      <c r="B815" s="185" t="s">
        <v>2169</v>
      </c>
      <c r="C815" s="186" t="s">
        <v>430</v>
      </c>
      <c r="D815" s="188" t="s">
        <v>1468</v>
      </c>
      <c r="E815" s="186" t="s">
        <v>482</v>
      </c>
      <c r="F815" s="186" t="s">
        <v>430</v>
      </c>
      <c r="G815" s="188" t="s">
        <v>933</v>
      </c>
      <c r="H815" s="187">
        <f>IF(OR(AND('C7'!AE17="",'C7'!AF17=""),AND('C7'!AE29="",'C7'!AF29=""),AND('C7'!AF17="X",'C7'!AF29="X"),OR('C7'!AF17="M",'C7'!AF29="M")),"",SUM('C7'!AE17,'C7'!AE29))</f>
        <v>2193</v>
      </c>
      <c r="I815" s="187" t="str">
        <f>IF(AND(AND('C7'!AF17="X",'C7'!AF29="X"),SUM('C7'!AE17,'C7'!AE29)=0,ISNUMBER('C7'!AE41)),"",IF(OR('C7'!AF17="M",'C7'!AF29="M"),"M",IF(AND('C7'!AF17='C7'!AF29,OR('C7'!AF17="X",'C7'!AF17="W",'C7'!AF17="Z")),UPPER('C7'!AF17),"")))</f>
        <v/>
      </c>
      <c r="J815" s="81" t="s">
        <v>482</v>
      </c>
      <c r="K815" s="187">
        <f>IF(AND(ISBLANK('C7'!AE41),$L$815&lt;&gt;"Z"),"",'C7'!AE41)</f>
        <v>2193</v>
      </c>
      <c r="L815" s="187" t="str">
        <f>IF(ISBLANK('C7'!AF41),"",'C7'!AF41)</f>
        <v/>
      </c>
      <c r="M815" s="78" t="str">
        <f t="shared" si="12"/>
        <v>OK</v>
      </c>
      <c r="N815" s="79"/>
    </row>
    <row r="816" spans="1:14" hidden="1">
      <c r="A816" s="80" t="s">
        <v>2588</v>
      </c>
      <c r="B816" s="185" t="s">
        <v>2170</v>
      </c>
      <c r="C816" s="186" t="s">
        <v>430</v>
      </c>
      <c r="D816" s="188" t="s">
        <v>1470</v>
      </c>
      <c r="E816" s="186" t="s">
        <v>482</v>
      </c>
      <c r="F816" s="186" t="s">
        <v>430</v>
      </c>
      <c r="G816" s="188" t="s">
        <v>936</v>
      </c>
      <c r="H816" s="187">
        <f>IF(OR(AND('C7'!AE18="",'C7'!AF18=""),AND('C7'!AE30="",'C7'!AF30=""),AND('C7'!AF18="X",'C7'!AF30="X"),OR('C7'!AF18="M",'C7'!AF30="M")),"",SUM('C7'!AE18,'C7'!AE30))</f>
        <v>118</v>
      </c>
      <c r="I816" s="187" t="str">
        <f>IF(AND(AND('C7'!AF18="X",'C7'!AF30="X"),SUM('C7'!AE18,'C7'!AE30)=0,ISNUMBER('C7'!AE42)),"",IF(OR('C7'!AF18="M",'C7'!AF30="M"),"M",IF(AND('C7'!AF18='C7'!AF30,OR('C7'!AF18="X",'C7'!AF18="W",'C7'!AF18="Z")),UPPER('C7'!AF18),"")))</f>
        <v/>
      </c>
      <c r="J816" s="81" t="s">
        <v>482</v>
      </c>
      <c r="K816" s="187">
        <f>IF(AND(ISBLANK('C7'!AE42),$L$816&lt;&gt;"Z"),"",'C7'!AE42)</f>
        <v>118</v>
      </c>
      <c r="L816" s="187" t="str">
        <f>IF(ISBLANK('C7'!AF42),"",'C7'!AF42)</f>
        <v/>
      </c>
      <c r="M816" s="78" t="str">
        <f t="shared" si="12"/>
        <v>OK</v>
      </c>
      <c r="N816" s="79"/>
    </row>
    <row r="817" spans="1:14" hidden="1">
      <c r="A817" s="80" t="s">
        <v>2588</v>
      </c>
      <c r="B817" s="185" t="s">
        <v>2171</v>
      </c>
      <c r="C817" s="186" t="s">
        <v>430</v>
      </c>
      <c r="D817" s="188" t="s">
        <v>1472</v>
      </c>
      <c r="E817" s="186" t="s">
        <v>482</v>
      </c>
      <c r="F817" s="186" t="s">
        <v>430</v>
      </c>
      <c r="G817" s="188" t="s">
        <v>939</v>
      </c>
      <c r="H817" s="187">
        <f>IF(OR(AND('C7'!AE19="",'C7'!AF19=""),AND('C7'!AE31="",'C7'!AF31=""),AND('C7'!AF19="X",'C7'!AF31="X"),OR('C7'!AF19="M",'C7'!AF31="M")),"",SUM('C7'!AE19,'C7'!AE31))</f>
        <v>119</v>
      </c>
      <c r="I817" s="187" t="str">
        <f>IF(AND(AND('C7'!AF19="X",'C7'!AF31="X"),SUM('C7'!AE19,'C7'!AE31)=0,ISNUMBER('C7'!AE43)),"",IF(OR('C7'!AF19="M",'C7'!AF31="M"),"M",IF(AND('C7'!AF19='C7'!AF31,OR('C7'!AF19="X",'C7'!AF19="W",'C7'!AF19="Z")),UPPER('C7'!AF19),"")))</f>
        <v/>
      </c>
      <c r="J817" s="81" t="s">
        <v>482</v>
      </c>
      <c r="K817" s="187">
        <f>IF(AND(ISBLANK('C7'!AE43),$L$817&lt;&gt;"Z"),"",'C7'!AE43)</f>
        <v>119</v>
      </c>
      <c r="L817" s="187" t="str">
        <f>IF(ISBLANK('C7'!AF43),"",'C7'!AF43)</f>
        <v/>
      </c>
      <c r="M817" s="78" t="str">
        <f t="shared" si="12"/>
        <v>OK</v>
      </c>
      <c r="N817" s="79"/>
    </row>
    <row r="818" spans="1:14" hidden="1">
      <c r="A818" s="80" t="s">
        <v>2588</v>
      </c>
      <c r="B818" s="185" t="s">
        <v>2172</v>
      </c>
      <c r="C818" s="186" t="s">
        <v>430</v>
      </c>
      <c r="D818" s="188" t="s">
        <v>1474</v>
      </c>
      <c r="E818" s="186" t="s">
        <v>482</v>
      </c>
      <c r="F818" s="186" t="s">
        <v>430</v>
      </c>
      <c r="G818" s="188" t="s">
        <v>942</v>
      </c>
      <c r="H818" s="187">
        <f>IF(OR(AND('C7'!AE20="",'C7'!AF20=""),AND('C7'!AE32="",'C7'!AF32=""),AND('C7'!AF20="X",'C7'!AF32="X"),OR('C7'!AF20="M",'C7'!AF32="M")),"",SUM('C7'!AE20,'C7'!AE32))</f>
        <v>69</v>
      </c>
      <c r="I818" s="187" t="str">
        <f>IF(AND(AND('C7'!AF20="X",'C7'!AF32="X"),SUM('C7'!AE20,'C7'!AE32)=0,ISNUMBER('C7'!AE44)),"",IF(OR('C7'!AF20="M",'C7'!AF32="M"),"M",IF(AND('C7'!AF20='C7'!AF32,OR('C7'!AF20="X",'C7'!AF20="W",'C7'!AF20="Z")),UPPER('C7'!AF20),"")))</f>
        <v/>
      </c>
      <c r="J818" s="81" t="s">
        <v>482</v>
      </c>
      <c r="K818" s="187">
        <f>IF(AND(ISBLANK('C7'!AE44),$L$818&lt;&gt;"Z"),"",'C7'!AE44)</f>
        <v>69</v>
      </c>
      <c r="L818" s="187" t="str">
        <f>IF(ISBLANK('C7'!AF44),"",'C7'!AF44)</f>
        <v/>
      </c>
      <c r="M818" s="78" t="str">
        <f t="shared" si="12"/>
        <v>OK</v>
      </c>
      <c r="N818" s="79"/>
    </row>
    <row r="819" spans="1:14" hidden="1">
      <c r="A819" s="80" t="s">
        <v>2588</v>
      </c>
      <c r="B819" s="185" t="s">
        <v>2173</v>
      </c>
      <c r="C819" s="186" t="s">
        <v>430</v>
      </c>
      <c r="D819" s="188" t="s">
        <v>1476</v>
      </c>
      <c r="E819" s="186" t="s">
        <v>482</v>
      </c>
      <c r="F819" s="186" t="s">
        <v>430</v>
      </c>
      <c r="G819" s="188" t="s">
        <v>945</v>
      </c>
      <c r="H819" s="187">
        <f>IF(OR(AND('C7'!AE21="",'C7'!AF21=""),AND('C7'!AE33="",'C7'!AF33=""),AND('C7'!AF21="X",'C7'!AF33="X"),OR('C7'!AF21="M",'C7'!AF33="M")),"",SUM('C7'!AE21,'C7'!AE33))</f>
        <v>19</v>
      </c>
      <c r="I819" s="187" t="str">
        <f>IF(AND(AND('C7'!AF21="X",'C7'!AF33="X"),SUM('C7'!AE21,'C7'!AE33)=0,ISNUMBER('C7'!AE45)),"",IF(OR('C7'!AF21="M",'C7'!AF33="M"),"M",IF(AND('C7'!AF21='C7'!AF33,OR('C7'!AF21="X",'C7'!AF21="W",'C7'!AF21="Z")),UPPER('C7'!AF21),"")))</f>
        <v/>
      </c>
      <c r="J819" s="81" t="s">
        <v>482</v>
      </c>
      <c r="K819" s="187">
        <f>IF(AND(ISBLANK('C7'!AE45),$L$819&lt;&gt;"Z"),"",'C7'!AE45)</f>
        <v>19</v>
      </c>
      <c r="L819" s="187" t="str">
        <f>IF(ISBLANK('C7'!AF45),"",'C7'!AF45)</f>
        <v/>
      </c>
      <c r="M819" s="78" t="str">
        <f t="shared" si="12"/>
        <v>OK</v>
      </c>
      <c r="N819" s="79"/>
    </row>
    <row r="820" spans="1:14" hidden="1">
      <c r="A820" s="80" t="s">
        <v>2588</v>
      </c>
      <c r="B820" s="185" t="s">
        <v>2174</v>
      </c>
      <c r="C820" s="186" t="s">
        <v>430</v>
      </c>
      <c r="D820" s="188" t="s">
        <v>1478</v>
      </c>
      <c r="E820" s="186" t="s">
        <v>482</v>
      </c>
      <c r="F820" s="186" t="s">
        <v>430</v>
      </c>
      <c r="G820" s="188" t="s">
        <v>948</v>
      </c>
      <c r="H820" s="187">
        <f>IF(OR(AND('C7'!AE22="",'C7'!AF22=""),AND('C7'!AE34="",'C7'!AF34=""),AND('C7'!AF22="X",'C7'!AF34="X"),OR('C7'!AF22="M",'C7'!AF34="M")),"",SUM('C7'!AE22,'C7'!AE34))</f>
        <v>579</v>
      </c>
      <c r="I820" s="187" t="str">
        <f>IF(AND(AND('C7'!AF22="X",'C7'!AF34="X"),SUM('C7'!AE22,'C7'!AE34)=0,ISNUMBER('C7'!AE46)),"",IF(OR('C7'!AF22="M",'C7'!AF34="M"),"M",IF(AND('C7'!AF22='C7'!AF34,OR('C7'!AF22="X",'C7'!AF22="W",'C7'!AF22="Z")),UPPER('C7'!AF22),"")))</f>
        <v/>
      </c>
      <c r="J820" s="81" t="s">
        <v>482</v>
      </c>
      <c r="K820" s="187">
        <f>IF(AND(ISBLANK('C7'!AE46),$L$820&lt;&gt;"Z"),"",'C7'!AE46)</f>
        <v>579</v>
      </c>
      <c r="L820" s="187" t="str">
        <f>IF(ISBLANK('C7'!AF46),"",'C7'!AF46)</f>
        <v/>
      </c>
      <c r="M820" s="78" t="str">
        <f t="shared" si="12"/>
        <v>OK</v>
      </c>
      <c r="N820" s="79"/>
    </row>
    <row r="821" spans="1:14" hidden="1">
      <c r="A821" s="80" t="s">
        <v>2588</v>
      </c>
      <c r="B821" s="185" t="s">
        <v>2175</v>
      </c>
      <c r="C821" s="186" t="s">
        <v>430</v>
      </c>
      <c r="D821" s="188" t="s">
        <v>1480</v>
      </c>
      <c r="E821" s="186" t="s">
        <v>482</v>
      </c>
      <c r="F821" s="186" t="s">
        <v>430</v>
      </c>
      <c r="G821" s="188" t="s">
        <v>951</v>
      </c>
      <c r="H821" s="187">
        <f>IF(OR(AND('C7'!AE23="",'C7'!AF23=""),AND('C7'!AE35="",'C7'!AF35=""),AND('C7'!AF23="X",'C7'!AF35="X"),OR('C7'!AF23="M",'C7'!AF35="M")),"",SUM('C7'!AE23,'C7'!AE35))</f>
        <v>20</v>
      </c>
      <c r="I821" s="187" t="str">
        <f>IF(AND(AND('C7'!AF23="X",'C7'!AF35="X"),SUM('C7'!AE23,'C7'!AE35)=0,ISNUMBER('C7'!AE47)),"",IF(OR('C7'!AF23="M",'C7'!AF35="M"),"M",IF(AND('C7'!AF23='C7'!AF35,OR('C7'!AF23="X",'C7'!AF23="W",'C7'!AF23="Z")),UPPER('C7'!AF23),"")))</f>
        <v/>
      </c>
      <c r="J821" s="81" t="s">
        <v>482</v>
      </c>
      <c r="K821" s="187">
        <f>IF(AND(ISBLANK('C7'!AE47),$L$821&lt;&gt;"Z"),"",'C7'!AE47)</f>
        <v>20</v>
      </c>
      <c r="L821" s="187" t="str">
        <f>IF(ISBLANK('C7'!AF47),"",'C7'!AF47)</f>
        <v/>
      </c>
      <c r="M821" s="78" t="str">
        <f t="shared" si="12"/>
        <v>OK</v>
      </c>
      <c r="N821" s="79"/>
    </row>
    <row r="822" spans="1:14" hidden="1">
      <c r="A822" s="80" t="s">
        <v>2588</v>
      </c>
      <c r="B822" s="185" t="s">
        <v>2176</v>
      </c>
      <c r="C822" s="186" t="s">
        <v>430</v>
      </c>
      <c r="D822" s="188" t="s">
        <v>1482</v>
      </c>
      <c r="E822" s="186" t="s">
        <v>482</v>
      </c>
      <c r="F822" s="186" t="s">
        <v>430</v>
      </c>
      <c r="G822" s="188" t="s">
        <v>954</v>
      </c>
      <c r="H822" s="187">
        <f>IF(OR(AND('C7'!AE24="",'C7'!AF24=""),AND('C7'!AE36="",'C7'!AF36=""),AND('C7'!AF24="X",'C7'!AF36="X"),OR('C7'!AF24="M",'C7'!AF36="M")),"",SUM('C7'!AE24,'C7'!AE36))</f>
        <v>0</v>
      </c>
      <c r="I822" s="187" t="str">
        <f>IF(AND(AND('C7'!AF24="X",'C7'!AF36="X"),SUM('C7'!AE24,'C7'!AE36)=0,ISNUMBER('C7'!AE48)),"",IF(OR('C7'!AF24="M",'C7'!AF36="M"),"M",IF(AND('C7'!AF24='C7'!AF36,OR('C7'!AF24="X",'C7'!AF24="W",'C7'!AF24="Z")),UPPER('C7'!AF24),"")))</f>
        <v/>
      </c>
      <c r="J822" s="81" t="s">
        <v>482</v>
      </c>
      <c r="K822" s="187">
        <f>IF(AND(ISBLANK('C7'!AE48),$L$822&lt;&gt;"Z"),"",'C7'!AE48)</f>
        <v>0</v>
      </c>
      <c r="L822" s="187" t="str">
        <f>IF(ISBLANK('C7'!AF48),"",'C7'!AF48)</f>
        <v/>
      </c>
      <c r="M822" s="78" t="str">
        <f t="shared" si="12"/>
        <v>OK</v>
      </c>
      <c r="N822" s="79"/>
    </row>
    <row r="823" spans="1:14" hidden="1">
      <c r="A823" s="80" t="s">
        <v>2588</v>
      </c>
      <c r="B823" s="185" t="s">
        <v>2177</v>
      </c>
      <c r="C823" s="186" t="s">
        <v>430</v>
      </c>
      <c r="D823" s="188" t="s">
        <v>1484</v>
      </c>
      <c r="E823" s="186" t="s">
        <v>482</v>
      </c>
      <c r="F823" s="186" t="s">
        <v>430</v>
      </c>
      <c r="G823" s="188" t="s">
        <v>498</v>
      </c>
      <c r="H823" s="187">
        <f>IF(OR(AND('C7'!AE25="",'C7'!AF25=""),AND('C7'!AE37="",'C7'!AF37=""),AND('C7'!AF25="X",'C7'!AF37="X"),OR('C7'!AF25="M",'C7'!AF37="M")),"",SUM('C7'!AE25,'C7'!AE37))</f>
        <v>4739</v>
      </c>
      <c r="I823" s="187" t="str">
        <f>IF(AND(AND('C7'!AF25="X",'C7'!AF37="X"),SUM('C7'!AE25,'C7'!AE37)=0,ISNUMBER('C7'!AE49)),"",IF(OR('C7'!AF25="M",'C7'!AF37="M"),"M",IF(AND('C7'!AF25='C7'!AF37,OR('C7'!AF25="X",'C7'!AF25="W",'C7'!AF25="Z")),UPPER('C7'!AF25),"")))</f>
        <v/>
      </c>
      <c r="J823" s="81" t="s">
        <v>482</v>
      </c>
      <c r="K823" s="187">
        <f>IF(AND(ISBLANK('C7'!AE49),$L$823&lt;&gt;"Z"),"",'C7'!AE49)</f>
        <v>4739</v>
      </c>
      <c r="L823" s="187" t="str">
        <f>IF(ISBLANK('C7'!AF49),"",'C7'!AF49)</f>
        <v/>
      </c>
      <c r="M823" s="78" t="str">
        <f t="shared" si="12"/>
        <v>OK</v>
      </c>
      <c r="N823" s="79"/>
    </row>
    <row r="824" spans="1:14" hidden="1">
      <c r="A824" s="80" t="s">
        <v>2588</v>
      </c>
      <c r="B824" s="185" t="s">
        <v>2178</v>
      </c>
      <c r="C824" s="186" t="s">
        <v>430</v>
      </c>
      <c r="D824" s="188" t="s">
        <v>1486</v>
      </c>
      <c r="E824" s="186" t="s">
        <v>482</v>
      </c>
      <c r="F824" s="186" t="s">
        <v>430</v>
      </c>
      <c r="G824" s="188" t="s">
        <v>512</v>
      </c>
      <c r="H824" s="187" t="str">
        <f>IF(OR(SUMPRODUCT(--('C7'!AH14:'C7'!AH24=""),--('C7'!AI14:'C7'!AI24=""))&gt;0,COUNTIF('C7'!AI14:'C7'!AI24,"M")&gt;0,COUNTIF('C7'!AI14:'C7'!AI24,"X")=11),"",SUM('C7'!AH14:'C7'!AH24))</f>
        <v/>
      </c>
      <c r="I824" s="187" t="str">
        <f>IF(AND(COUNTIF('C7'!AI14:'C7'!AI24,"X")=11,SUM('C7'!AH14:'C7'!AH24)=0,ISNUMBER('C7'!AH25)),"",IF(COUNTIF('C7'!AI14:'C7'!AI24,"M")&gt;0,"M",IF(AND(COUNTIF('C7'!AI14:'C7'!AI24,'C7'!AI14)=11,OR('C7'!AI14="X",'C7'!AI14="W",'C7'!AI14="Z")),UPPER('C7'!AI14),"")))</f>
        <v/>
      </c>
      <c r="J824" s="81" t="s">
        <v>482</v>
      </c>
      <c r="K824" s="187" t="str">
        <f>IF(AND(ISBLANK('C7'!AH25),$L$824&lt;&gt;"Z"),"",'C7'!AH25)</f>
        <v/>
      </c>
      <c r="L824" s="187" t="str">
        <f>IF(ISBLANK('C7'!AI25),"",'C7'!AI25)</f>
        <v/>
      </c>
      <c r="M824" s="78" t="str">
        <f t="shared" si="12"/>
        <v>OK</v>
      </c>
      <c r="N824" s="79"/>
    </row>
    <row r="825" spans="1:14" hidden="1">
      <c r="A825" s="80" t="s">
        <v>2588</v>
      </c>
      <c r="B825" s="185" t="s">
        <v>2179</v>
      </c>
      <c r="C825" s="186" t="s">
        <v>430</v>
      </c>
      <c r="D825" s="188" t="s">
        <v>1488</v>
      </c>
      <c r="E825" s="186" t="s">
        <v>482</v>
      </c>
      <c r="F825" s="186" t="s">
        <v>430</v>
      </c>
      <c r="G825" s="188" t="s">
        <v>502</v>
      </c>
      <c r="H825" s="187" t="str">
        <f>IF(OR(SUMPRODUCT(--('C7'!AH26:'C7'!AH36=""),--('C7'!AI26:'C7'!AI36=""))&gt;0,COUNTIF('C7'!AI26:'C7'!AI36,"M")&gt;0,COUNTIF('C7'!AI26:'C7'!AI36,"X")=11),"",SUM('C7'!AH26:'C7'!AH36))</f>
        <v/>
      </c>
      <c r="I825" s="187" t="str">
        <f>IF(AND(COUNTIF('C7'!AI26:'C7'!AI36,"X")=11,SUM('C7'!AH26:'C7'!AH36)=0,ISNUMBER('C7'!AH37)),"",IF(COUNTIF('C7'!AI26:'C7'!AI36,"M")&gt;0,"M",IF(AND(COUNTIF('C7'!AI26:'C7'!AI36,'C7'!AI26)=11,OR('C7'!AI26="X",'C7'!AI26="W",'C7'!AI26="Z")),UPPER('C7'!AI26),"")))</f>
        <v/>
      </c>
      <c r="J825" s="81" t="s">
        <v>482</v>
      </c>
      <c r="K825" s="187" t="str">
        <f>IF(AND(ISBLANK('C7'!AH37),$L$825&lt;&gt;"Z"),"",'C7'!AH37)</f>
        <v/>
      </c>
      <c r="L825" s="187" t="str">
        <f>IF(ISBLANK('C7'!AI37),"",'C7'!AI37)</f>
        <v/>
      </c>
      <c r="M825" s="78" t="str">
        <f t="shared" si="12"/>
        <v>OK</v>
      </c>
      <c r="N825" s="79"/>
    </row>
    <row r="826" spans="1:14" hidden="1">
      <c r="A826" s="80" t="s">
        <v>2588</v>
      </c>
      <c r="B826" s="185" t="s">
        <v>2180</v>
      </c>
      <c r="C826" s="186" t="s">
        <v>430</v>
      </c>
      <c r="D826" s="188" t="s">
        <v>1490</v>
      </c>
      <c r="E826" s="186" t="s">
        <v>482</v>
      </c>
      <c r="F826" s="186" t="s">
        <v>430</v>
      </c>
      <c r="G826" s="188" t="s">
        <v>1026</v>
      </c>
      <c r="H826" s="187" t="str">
        <f>IF(OR(AND('C7'!AH14="",'C7'!AI14=""),AND('C7'!AH26="",'C7'!AI26=""),AND('C7'!AI14="X",'C7'!AI26="X"),OR('C7'!AI14="M",'C7'!AI26="M")),"",SUM('C7'!AH14,'C7'!AH26))</f>
        <v/>
      </c>
      <c r="I826" s="187" t="str">
        <f>IF(AND(AND('C7'!AI14="X",'C7'!AI26="X"),SUM('C7'!AH14,'C7'!AH26)=0,ISNUMBER('C7'!AH38)),"",IF(OR('C7'!AI14="M",'C7'!AI26="M"),"M",IF(AND('C7'!AI14='C7'!AI26,OR('C7'!AI14="X",'C7'!AI14="W",'C7'!AI14="Z")),UPPER('C7'!AI14),"")))</f>
        <v/>
      </c>
      <c r="J826" s="81" t="s">
        <v>482</v>
      </c>
      <c r="K826" s="187" t="str">
        <f>IF(AND(ISBLANK('C7'!AH38),$L$826&lt;&gt;"Z"),"",'C7'!AH38)</f>
        <v/>
      </c>
      <c r="L826" s="187" t="str">
        <f>IF(ISBLANK('C7'!AI38),"",'C7'!AI38)</f>
        <v/>
      </c>
      <c r="M826" s="78" t="str">
        <f t="shared" si="12"/>
        <v>OK</v>
      </c>
      <c r="N826" s="79"/>
    </row>
    <row r="827" spans="1:14" hidden="1">
      <c r="A827" s="80" t="s">
        <v>2588</v>
      </c>
      <c r="B827" s="185" t="s">
        <v>2181</v>
      </c>
      <c r="C827" s="186" t="s">
        <v>430</v>
      </c>
      <c r="D827" s="188" t="s">
        <v>1492</v>
      </c>
      <c r="E827" s="186" t="s">
        <v>482</v>
      </c>
      <c r="F827" s="186" t="s">
        <v>430</v>
      </c>
      <c r="G827" s="188" t="s">
        <v>1027</v>
      </c>
      <c r="H827" s="187" t="str">
        <f>IF(OR(AND('C7'!AH15="",'C7'!AI15=""),AND('C7'!AH27="",'C7'!AI27=""),AND('C7'!AI15="X",'C7'!AI27="X"),OR('C7'!AI15="M",'C7'!AI27="M")),"",SUM('C7'!AH15,'C7'!AH27))</f>
        <v/>
      </c>
      <c r="I827" s="187" t="str">
        <f>IF(AND(AND('C7'!AI15="X",'C7'!AI27="X"),SUM('C7'!AH15,'C7'!AH27)=0,ISNUMBER('C7'!AH39)),"",IF(OR('C7'!AI15="M",'C7'!AI27="M"),"M",IF(AND('C7'!AI15='C7'!AI27,OR('C7'!AI15="X",'C7'!AI15="W",'C7'!AI15="Z")),UPPER('C7'!AI15),"")))</f>
        <v/>
      </c>
      <c r="J827" s="81" t="s">
        <v>482</v>
      </c>
      <c r="K827" s="187" t="str">
        <f>IF(AND(ISBLANK('C7'!AH39),$L$827&lt;&gt;"Z"),"",'C7'!AH39)</f>
        <v/>
      </c>
      <c r="L827" s="187" t="str">
        <f>IF(ISBLANK('C7'!AI39),"",'C7'!AI39)</f>
        <v/>
      </c>
      <c r="M827" s="78" t="str">
        <f t="shared" si="12"/>
        <v>OK</v>
      </c>
      <c r="N827" s="79"/>
    </row>
    <row r="828" spans="1:14" hidden="1">
      <c r="A828" s="80" t="s">
        <v>2588</v>
      </c>
      <c r="B828" s="185" t="s">
        <v>2182</v>
      </c>
      <c r="C828" s="186" t="s">
        <v>430</v>
      </c>
      <c r="D828" s="188" t="s">
        <v>1494</v>
      </c>
      <c r="E828" s="186" t="s">
        <v>482</v>
      </c>
      <c r="F828" s="186" t="s">
        <v>430</v>
      </c>
      <c r="G828" s="188" t="s">
        <v>1028</v>
      </c>
      <c r="H828" s="187" t="str">
        <f>IF(OR(AND('C7'!AH16="",'C7'!AI16=""),AND('C7'!AH28="",'C7'!AI28=""),AND('C7'!AI16="X",'C7'!AI28="X"),OR('C7'!AI16="M",'C7'!AI28="M")),"",SUM('C7'!AH16,'C7'!AH28))</f>
        <v/>
      </c>
      <c r="I828" s="187" t="str">
        <f>IF(AND(AND('C7'!AI16="X",'C7'!AI28="X"),SUM('C7'!AH16,'C7'!AH28)=0,ISNUMBER('C7'!AH40)),"",IF(OR('C7'!AI16="M",'C7'!AI28="M"),"M",IF(AND('C7'!AI16='C7'!AI28,OR('C7'!AI16="X",'C7'!AI16="W",'C7'!AI16="Z")),UPPER('C7'!AI16),"")))</f>
        <v/>
      </c>
      <c r="J828" s="81" t="s">
        <v>482</v>
      </c>
      <c r="K828" s="187" t="str">
        <f>IF(AND(ISBLANK('C7'!AH40),$L$828&lt;&gt;"Z"),"",'C7'!AH40)</f>
        <v/>
      </c>
      <c r="L828" s="187" t="str">
        <f>IF(ISBLANK('C7'!AI40),"",'C7'!AI40)</f>
        <v/>
      </c>
      <c r="M828" s="78" t="str">
        <f t="shared" si="12"/>
        <v>OK</v>
      </c>
      <c r="N828" s="79"/>
    </row>
    <row r="829" spans="1:14" hidden="1">
      <c r="A829" s="80" t="s">
        <v>2588</v>
      </c>
      <c r="B829" s="185" t="s">
        <v>2183</v>
      </c>
      <c r="C829" s="186" t="s">
        <v>430</v>
      </c>
      <c r="D829" s="188" t="s">
        <v>1496</v>
      </c>
      <c r="E829" s="186" t="s">
        <v>482</v>
      </c>
      <c r="F829" s="186" t="s">
        <v>430</v>
      </c>
      <c r="G829" s="188" t="s">
        <v>1029</v>
      </c>
      <c r="H829" s="187" t="str">
        <f>IF(OR(AND('C7'!AH17="",'C7'!AI17=""),AND('C7'!AH29="",'C7'!AI29=""),AND('C7'!AI17="X",'C7'!AI29="X"),OR('C7'!AI17="M",'C7'!AI29="M")),"",SUM('C7'!AH17,'C7'!AH29))</f>
        <v/>
      </c>
      <c r="I829" s="187" t="str">
        <f>IF(AND(AND('C7'!AI17="X",'C7'!AI29="X"),SUM('C7'!AH17,'C7'!AH29)=0,ISNUMBER('C7'!AH41)),"",IF(OR('C7'!AI17="M",'C7'!AI29="M"),"M",IF(AND('C7'!AI17='C7'!AI29,OR('C7'!AI17="X",'C7'!AI17="W",'C7'!AI17="Z")),UPPER('C7'!AI17),"")))</f>
        <v/>
      </c>
      <c r="J829" s="81" t="s">
        <v>482</v>
      </c>
      <c r="K829" s="187" t="str">
        <f>IF(AND(ISBLANK('C7'!AH41),$L$829&lt;&gt;"Z"),"",'C7'!AH41)</f>
        <v/>
      </c>
      <c r="L829" s="187" t="str">
        <f>IF(ISBLANK('C7'!AI41),"",'C7'!AI41)</f>
        <v/>
      </c>
      <c r="M829" s="78" t="str">
        <f t="shared" si="12"/>
        <v>OK</v>
      </c>
      <c r="N829" s="79"/>
    </row>
    <row r="830" spans="1:14" hidden="1">
      <c r="A830" s="80" t="s">
        <v>2588</v>
      </c>
      <c r="B830" s="185" t="s">
        <v>2184</v>
      </c>
      <c r="C830" s="186" t="s">
        <v>430</v>
      </c>
      <c r="D830" s="188" t="s">
        <v>1498</v>
      </c>
      <c r="E830" s="186" t="s">
        <v>482</v>
      </c>
      <c r="F830" s="186" t="s">
        <v>430</v>
      </c>
      <c r="G830" s="188" t="s">
        <v>1030</v>
      </c>
      <c r="H830" s="187" t="str">
        <f>IF(OR(AND('C7'!AH18="",'C7'!AI18=""),AND('C7'!AH30="",'C7'!AI30=""),AND('C7'!AI18="X",'C7'!AI30="X"),OR('C7'!AI18="M",'C7'!AI30="M")),"",SUM('C7'!AH18,'C7'!AH30))</f>
        <v/>
      </c>
      <c r="I830" s="187" t="str">
        <f>IF(AND(AND('C7'!AI18="X",'C7'!AI30="X"),SUM('C7'!AH18,'C7'!AH30)=0,ISNUMBER('C7'!AH42)),"",IF(OR('C7'!AI18="M",'C7'!AI30="M"),"M",IF(AND('C7'!AI18='C7'!AI30,OR('C7'!AI18="X",'C7'!AI18="W",'C7'!AI18="Z")),UPPER('C7'!AI18),"")))</f>
        <v/>
      </c>
      <c r="J830" s="81" t="s">
        <v>482</v>
      </c>
      <c r="K830" s="187" t="str">
        <f>IF(AND(ISBLANK('C7'!AH42),$L$830&lt;&gt;"Z"),"",'C7'!AH42)</f>
        <v/>
      </c>
      <c r="L830" s="187" t="str">
        <f>IF(ISBLANK('C7'!AI42),"",'C7'!AI42)</f>
        <v/>
      </c>
      <c r="M830" s="78" t="str">
        <f t="shared" si="12"/>
        <v>OK</v>
      </c>
      <c r="N830" s="79"/>
    </row>
    <row r="831" spans="1:14" hidden="1">
      <c r="A831" s="80" t="s">
        <v>2588</v>
      </c>
      <c r="B831" s="185" t="s">
        <v>2185</v>
      </c>
      <c r="C831" s="186" t="s">
        <v>430</v>
      </c>
      <c r="D831" s="188" t="s">
        <v>1500</v>
      </c>
      <c r="E831" s="186" t="s">
        <v>482</v>
      </c>
      <c r="F831" s="186" t="s">
        <v>430</v>
      </c>
      <c r="G831" s="188" t="s">
        <v>1031</v>
      </c>
      <c r="H831" s="187" t="str">
        <f>IF(OR(AND('C7'!AH19="",'C7'!AI19=""),AND('C7'!AH31="",'C7'!AI31=""),AND('C7'!AI19="X",'C7'!AI31="X"),OR('C7'!AI19="M",'C7'!AI31="M")),"",SUM('C7'!AH19,'C7'!AH31))</f>
        <v/>
      </c>
      <c r="I831" s="187" t="str">
        <f>IF(AND(AND('C7'!AI19="X",'C7'!AI31="X"),SUM('C7'!AH19,'C7'!AH31)=0,ISNUMBER('C7'!AH43)),"",IF(OR('C7'!AI19="M",'C7'!AI31="M"),"M",IF(AND('C7'!AI19='C7'!AI31,OR('C7'!AI19="X",'C7'!AI19="W",'C7'!AI19="Z")),UPPER('C7'!AI19),"")))</f>
        <v/>
      </c>
      <c r="J831" s="81" t="s">
        <v>482</v>
      </c>
      <c r="K831" s="187" t="str">
        <f>IF(AND(ISBLANK('C7'!AH43),$L$831&lt;&gt;"Z"),"",'C7'!AH43)</f>
        <v/>
      </c>
      <c r="L831" s="187" t="str">
        <f>IF(ISBLANK('C7'!AI43),"",'C7'!AI43)</f>
        <v/>
      </c>
      <c r="M831" s="78" t="str">
        <f t="shared" si="12"/>
        <v>OK</v>
      </c>
      <c r="N831" s="79"/>
    </row>
    <row r="832" spans="1:14" hidden="1">
      <c r="A832" s="80" t="s">
        <v>2588</v>
      </c>
      <c r="B832" s="185" t="s">
        <v>2186</v>
      </c>
      <c r="C832" s="186" t="s">
        <v>430</v>
      </c>
      <c r="D832" s="188" t="s">
        <v>1502</v>
      </c>
      <c r="E832" s="186" t="s">
        <v>482</v>
      </c>
      <c r="F832" s="186" t="s">
        <v>430</v>
      </c>
      <c r="G832" s="188" t="s">
        <v>1032</v>
      </c>
      <c r="H832" s="187" t="str">
        <f>IF(OR(AND('C7'!AH20="",'C7'!AI20=""),AND('C7'!AH32="",'C7'!AI32=""),AND('C7'!AI20="X",'C7'!AI32="X"),OR('C7'!AI20="M",'C7'!AI32="M")),"",SUM('C7'!AH20,'C7'!AH32))</f>
        <v/>
      </c>
      <c r="I832" s="187" t="str">
        <f>IF(AND(AND('C7'!AI20="X",'C7'!AI32="X"),SUM('C7'!AH20,'C7'!AH32)=0,ISNUMBER('C7'!AH44)),"",IF(OR('C7'!AI20="M",'C7'!AI32="M"),"M",IF(AND('C7'!AI20='C7'!AI32,OR('C7'!AI20="X",'C7'!AI20="W",'C7'!AI20="Z")),UPPER('C7'!AI20),"")))</f>
        <v/>
      </c>
      <c r="J832" s="81" t="s">
        <v>482</v>
      </c>
      <c r="K832" s="187" t="str">
        <f>IF(AND(ISBLANK('C7'!AH44),$L$832&lt;&gt;"Z"),"",'C7'!AH44)</f>
        <v/>
      </c>
      <c r="L832" s="187" t="str">
        <f>IF(ISBLANK('C7'!AI44),"",'C7'!AI44)</f>
        <v/>
      </c>
      <c r="M832" s="78" t="str">
        <f t="shared" si="12"/>
        <v>OK</v>
      </c>
      <c r="N832" s="79"/>
    </row>
    <row r="833" spans="1:14" hidden="1">
      <c r="A833" s="80" t="s">
        <v>2588</v>
      </c>
      <c r="B833" s="185" t="s">
        <v>2187</v>
      </c>
      <c r="C833" s="186" t="s">
        <v>430</v>
      </c>
      <c r="D833" s="188" t="s">
        <v>1504</v>
      </c>
      <c r="E833" s="186" t="s">
        <v>482</v>
      </c>
      <c r="F833" s="186" t="s">
        <v>430</v>
      </c>
      <c r="G833" s="188" t="s">
        <v>1033</v>
      </c>
      <c r="H833" s="187" t="str">
        <f>IF(OR(AND('C7'!AH21="",'C7'!AI21=""),AND('C7'!AH33="",'C7'!AI33=""),AND('C7'!AI21="X",'C7'!AI33="X"),OR('C7'!AI21="M",'C7'!AI33="M")),"",SUM('C7'!AH21,'C7'!AH33))</f>
        <v/>
      </c>
      <c r="I833" s="187" t="str">
        <f>IF(AND(AND('C7'!AI21="X",'C7'!AI33="X"),SUM('C7'!AH21,'C7'!AH33)=0,ISNUMBER('C7'!AH45)),"",IF(OR('C7'!AI21="M",'C7'!AI33="M"),"M",IF(AND('C7'!AI21='C7'!AI33,OR('C7'!AI21="X",'C7'!AI21="W",'C7'!AI21="Z")),UPPER('C7'!AI21),"")))</f>
        <v/>
      </c>
      <c r="J833" s="81" t="s">
        <v>482</v>
      </c>
      <c r="K833" s="187" t="str">
        <f>IF(AND(ISBLANK('C7'!AH45),$L$833&lt;&gt;"Z"),"",'C7'!AH45)</f>
        <v/>
      </c>
      <c r="L833" s="187" t="str">
        <f>IF(ISBLANK('C7'!AI45),"",'C7'!AI45)</f>
        <v/>
      </c>
      <c r="M833" s="78" t="str">
        <f t="shared" si="12"/>
        <v>OK</v>
      </c>
      <c r="N833" s="79"/>
    </row>
    <row r="834" spans="1:14" hidden="1">
      <c r="A834" s="80" t="s">
        <v>2588</v>
      </c>
      <c r="B834" s="185" t="s">
        <v>2188</v>
      </c>
      <c r="C834" s="186" t="s">
        <v>430</v>
      </c>
      <c r="D834" s="188" t="s">
        <v>1506</v>
      </c>
      <c r="E834" s="186" t="s">
        <v>482</v>
      </c>
      <c r="F834" s="186" t="s">
        <v>430</v>
      </c>
      <c r="G834" s="188" t="s">
        <v>1034</v>
      </c>
      <c r="H834" s="187" t="str">
        <f>IF(OR(AND('C7'!AH22="",'C7'!AI22=""),AND('C7'!AH34="",'C7'!AI34=""),AND('C7'!AI22="X",'C7'!AI34="X"),OR('C7'!AI22="M",'C7'!AI34="M")),"",SUM('C7'!AH22,'C7'!AH34))</f>
        <v/>
      </c>
      <c r="I834" s="187" t="str">
        <f>IF(AND(AND('C7'!AI22="X",'C7'!AI34="X"),SUM('C7'!AH22,'C7'!AH34)=0,ISNUMBER('C7'!AH46)),"",IF(OR('C7'!AI22="M",'C7'!AI34="M"),"M",IF(AND('C7'!AI22='C7'!AI34,OR('C7'!AI22="X",'C7'!AI22="W",'C7'!AI22="Z")),UPPER('C7'!AI22),"")))</f>
        <v/>
      </c>
      <c r="J834" s="81" t="s">
        <v>482</v>
      </c>
      <c r="K834" s="187" t="str">
        <f>IF(AND(ISBLANK('C7'!AH46),$L$834&lt;&gt;"Z"),"",'C7'!AH46)</f>
        <v/>
      </c>
      <c r="L834" s="187" t="str">
        <f>IF(ISBLANK('C7'!AI46),"",'C7'!AI46)</f>
        <v/>
      </c>
      <c r="M834" s="78" t="str">
        <f t="shared" si="12"/>
        <v>OK</v>
      </c>
      <c r="N834" s="79"/>
    </row>
    <row r="835" spans="1:14" hidden="1">
      <c r="A835" s="80" t="s">
        <v>2588</v>
      </c>
      <c r="B835" s="185" t="s">
        <v>2189</v>
      </c>
      <c r="C835" s="186" t="s">
        <v>430</v>
      </c>
      <c r="D835" s="188" t="s">
        <v>1508</v>
      </c>
      <c r="E835" s="186" t="s">
        <v>482</v>
      </c>
      <c r="F835" s="186" t="s">
        <v>430</v>
      </c>
      <c r="G835" s="188" t="s">
        <v>1035</v>
      </c>
      <c r="H835" s="187" t="str">
        <f>IF(OR(AND('C7'!AH23="",'C7'!AI23=""),AND('C7'!AH35="",'C7'!AI35=""),AND('C7'!AI23="X",'C7'!AI35="X"),OR('C7'!AI23="M",'C7'!AI35="M")),"",SUM('C7'!AH23,'C7'!AH35))</f>
        <v/>
      </c>
      <c r="I835" s="187" t="str">
        <f>IF(AND(AND('C7'!AI23="X",'C7'!AI35="X"),SUM('C7'!AH23,'C7'!AH35)=0,ISNUMBER('C7'!AH47)),"",IF(OR('C7'!AI23="M",'C7'!AI35="M"),"M",IF(AND('C7'!AI23='C7'!AI35,OR('C7'!AI23="X",'C7'!AI23="W",'C7'!AI23="Z")),UPPER('C7'!AI23),"")))</f>
        <v/>
      </c>
      <c r="J835" s="81" t="s">
        <v>482</v>
      </c>
      <c r="K835" s="187" t="str">
        <f>IF(AND(ISBLANK('C7'!AH47),$L$835&lt;&gt;"Z"),"",'C7'!AH47)</f>
        <v/>
      </c>
      <c r="L835" s="187" t="str">
        <f>IF(ISBLANK('C7'!AI47),"",'C7'!AI47)</f>
        <v/>
      </c>
      <c r="M835" s="78" t="str">
        <f t="shared" si="12"/>
        <v>OK</v>
      </c>
      <c r="N835" s="79"/>
    </row>
    <row r="836" spans="1:14" hidden="1">
      <c r="A836" s="80" t="s">
        <v>2588</v>
      </c>
      <c r="B836" s="185" t="s">
        <v>2190</v>
      </c>
      <c r="C836" s="186" t="s">
        <v>430</v>
      </c>
      <c r="D836" s="188" t="s">
        <v>1510</v>
      </c>
      <c r="E836" s="186" t="s">
        <v>482</v>
      </c>
      <c r="F836" s="186" t="s">
        <v>430</v>
      </c>
      <c r="G836" s="188" t="s">
        <v>1036</v>
      </c>
      <c r="H836" s="187" t="str">
        <f>IF(OR(AND('C7'!AH24="",'C7'!AI24=""),AND('C7'!AH36="",'C7'!AI36=""),AND('C7'!AI24="X",'C7'!AI36="X"),OR('C7'!AI24="M",'C7'!AI36="M")),"",SUM('C7'!AH24,'C7'!AH36))</f>
        <v/>
      </c>
      <c r="I836" s="187" t="str">
        <f>IF(AND(AND('C7'!AI24="X",'C7'!AI36="X"),SUM('C7'!AH24,'C7'!AH36)=0,ISNUMBER('C7'!AH48)),"",IF(OR('C7'!AI24="M",'C7'!AI36="M"),"M",IF(AND('C7'!AI24='C7'!AI36,OR('C7'!AI24="X",'C7'!AI24="W",'C7'!AI24="Z")),UPPER('C7'!AI24),"")))</f>
        <v/>
      </c>
      <c r="J836" s="81" t="s">
        <v>482</v>
      </c>
      <c r="K836" s="187" t="str">
        <f>IF(AND(ISBLANK('C7'!AH48),$L$836&lt;&gt;"Z"),"",'C7'!AH48)</f>
        <v/>
      </c>
      <c r="L836" s="187" t="str">
        <f>IF(ISBLANK('C7'!AI48),"",'C7'!AI48)</f>
        <v/>
      </c>
      <c r="M836" s="78" t="str">
        <f t="shared" si="12"/>
        <v>OK</v>
      </c>
      <c r="N836" s="79"/>
    </row>
    <row r="837" spans="1:14" hidden="1">
      <c r="A837" s="80" t="s">
        <v>2588</v>
      </c>
      <c r="B837" s="185" t="s">
        <v>2191</v>
      </c>
      <c r="C837" s="186" t="s">
        <v>430</v>
      </c>
      <c r="D837" s="188" t="s">
        <v>1512</v>
      </c>
      <c r="E837" s="186" t="s">
        <v>482</v>
      </c>
      <c r="F837" s="186" t="s">
        <v>430</v>
      </c>
      <c r="G837" s="188" t="s">
        <v>492</v>
      </c>
      <c r="H837" s="187" t="str">
        <f>IF(OR(AND('C7'!AH25="",'C7'!AI25=""),AND('C7'!AH37="",'C7'!AI37=""),AND('C7'!AI25="X",'C7'!AI37="X"),OR('C7'!AI25="M",'C7'!AI37="M")),"",SUM('C7'!AH25,'C7'!AH37))</f>
        <v/>
      </c>
      <c r="I837" s="187" t="str">
        <f>IF(AND(AND('C7'!AI25="X",'C7'!AI37="X"),SUM('C7'!AH25,'C7'!AH37)=0,ISNUMBER('C7'!AH49)),"",IF(OR('C7'!AI25="M",'C7'!AI37="M"),"M",IF(AND('C7'!AI25='C7'!AI37,OR('C7'!AI25="X",'C7'!AI25="W",'C7'!AI25="Z")),UPPER('C7'!AI25),"")))</f>
        <v/>
      </c>
      <c r="J837" s="81" t="s">
        <v>482</v>
      </c>
      <c r="K837" s="187" t="str">
        <f>IF(AND(ISBLANK('C7'!AH49),$L$837&lt;&gt;"Z"),"",'C7'!AH49)</f>
        <v/>
      </c>
      <c r="L837" s="187" t="str">
        <f>IF(ISBLANK('C7'!AI49),"",'C7'!AI49)</f>
        <v/>
      </c>
      <c r="M837" s="78" t="str">
        <f t="shared" si="12"/>
        <v>OK</v>
      </c>
      <c r="N837" s="79"/>
    </row>
    <row r="838" spans="1:14" hidden="1">
      <c r="A838" s="80" t="s">
        <v>2588</v>
      </c>
      <c r="B838" s="185" t="s">
        <v>2192</v>
      </c>
      <c r="C838" s="186" t="s">
        <v>430</v>
      </c>
      <c r="D838" s="188" t="s">
        <v>2193</v>
      </c>
      <c r="E838" s="186" t="s">
        <v>482</v>
      </c>
      <c r="F838" s="186" t="s">
        <v>430</v>
      </c>
      <c r="G838" s="188" t="s">
        <v>973</v>
      </c>
      <c r="H838" s="187">
        <f>IF(OR(SUMPRODUCT(--('C7'!AK14:'C7'!AK24=""),--('C7'!AL14:'C7'!AL24=""))&gt;0,COUNTIF('C7'!AL14:'C7'!AL24,"M")&gt;0,COUNTIF('C7'!AL14:'C7'!AL24,"X")=11),"",SUM('C7'!AK14:'C7'!AK24))</f>
        <v>42</v>
      </c>
      <c r="I838" s="187" t="str">
        <f>IF(AND(COUNTIF('C7'!AL14:'C7'!AL24,"X")=11,SUM('C7'!AK14:'C7'!AK24)=0,ISNUMBER('C7'!AK25)),"",IF(COUNTIF('C7'!AL14:'C7'!AL24,"M")&gt;0,"M",IF(AND(COUNTIF('C7'!AL14:'C7'!AL24,'C7'!AL14)=11,OR('C7'!AL14="X",'C7'!AL14="W",'C7'!AL14="Z")),UPPER('C7'!AL14),"")))</f>
        <v/>
      </c>
      <c r="J838" s="81" t="s">
        <v>482</v>
      </c>
      <c r="K838" s="187">
        <f>IF(AND(ISBLANK('C7'!AK25),$L$838&lt;&gt;"Z"),"",'C7'!AK25)</f>
        <v>42</v>
      </c>
      <c r="L838" s="187" t="str">
        <f>IF(ISBLANK('C7'!AL25),"",'C7'!AL25)</f>
        <v/>
      </c>
      <c r="M838" s="78" t="str">
        <f t="shared" si="12"/>
        <v>OK</v>
      </c>
      <c r="N838" s="79"/>
    </row>
    <row r="839" spans="1:14" hidden="1">
      <c r="A839" s="80" t="s">
        <v>2588</v>
      </c>
      <c r="B839" s="185" t="s">
        <v>2194</v>
      </c>
      <c r="C839" s="186" t="s">
        <v>430</v>
      </c>
      <c r="D839" s="188" t="s">
        <v>2195</v>
      </c>
      <c r="E839" s="186" t="s">
        <v>482</v>
      </c>
      <c r="F839" s="186" t="s">
        <v>430</v>
      </c>
      <c r="G839" s="188" t="s">
        <v>997</v>
      </c>
      <c r="H839" s="187">
        <f>IF(OR(SUMPRODUCT(--('C7'!AK26:'C7'!AK36=""),--('C7'!AL26:'C7'!AL36=""))&gt;0,COUNTIF('C7'!AL26:'C7'!AL36,"M")&gt;0,COUNTIF('C7'!AL26:'C7'!AL36,"X")=11),"",SUM('C7'!AK26:'C7'!AK36))</f>
        <v>42</v>
      </c>
      <c r="I839" s="187" t="str">
        <f>IF(AND(COUNTIF('C7'!AL26:'C7'!AL36,"X")=11,SUM('C7'!AK26:'C7'!AK36)=0,ISNUMBER('C7'!AK37)),"",IF(COUNTIF('C7'!AL26:'C7'!AL36,"M")&gt;0,"M",IF(AND(COUNTIF('C7'!AL26:'C7'!AL36,'C7'!AL26)=11,OR('C7'!AL26="X",'C7'!AL26="W",'C7'!AL26="Z")),UPPER('C7'!AL26),"")))</f>
        <v/>
      </c>
      <c r="J839" s="81" t="s">
        <v>482</v>
      </c>
      <c r="K839" s="187">
        <f>IF(AND(ISBLANK('C7'!AK37),$L$839&lt;&gt;"Z"),"",'C7'!AK37)</f>
        <v>42</v>
      </c>
      <c r="L839" s="187" t="str">
        <f>IF(ISBLANK('C7'!AL37),"",'C7'!AL37)</f>
        <v/>
      </c>
      <c r="M839" s="78" t="str">
        <f t="shared" si="12"/>
        <v>OK</v>
      </c>
      <c r="N839" s="79"/>
    </row>
    <row r="840" spans="1:14" hidden="1">
      <c r="A840" s="80" t="s">
        <v>2588</v>
      </c>
      <c r="B840" s="185" t="s">
        <v>2196</v>
      </c>
      <c r="C840" s="186" t="s">
        <v>430</v>
      </c>
      <c r="D840" s="188" t="s">
        <v>2197</v>
      </c>
      <c r="E840" s="186" t="s">
        <v>482</v>
      </c>
      <c r="F840" s="186" t="s">
        <v>430</v>
      </c>
      <c r="G840" s="188" t="s">
        <v>999</v>
      </c>
      <c r="H840" s="187">
        <f>IF(OR(AND('C7'!AK14="",'C7'!AL14=""),AND('C7'!AK26="",'C7'!AL26=""),AND('C7'!AL14="X",'C7'!AL26="X"),OR('C7'!AL14="M",'C7'!AL26="M")),"",SUM('C7'!AK14,'C7'!AK26))</f>
        <v>42</v>
      </c>
      <c r="I840" s="187" t="str">
        <f>IF(AND(AND('C7'!AL14="X",'C7'!AL26="X"),SUM('C7'!AK14,'C7'!AK26)=0,ISNUMBER('C7'!AK38)),"",IF(OR('C7'!AL14="M",'C7'!AL26="M"),"M",IF(AND('C7'!AL14='C7'!AL26,OR('C7'!AL14="X",'C7'!AL14="W",'C7'!AL14="Z")),UPPER('C7'!AL14),"")))</f>
        <v/>
      </c>
      <c r="J840" s="81" t="s">
        <v>482</v>
      </c>
      <c r="K840" s="187">
        <f>IF(AND(ISBLANK('C7'!AK38),$L$840&lt;&gt;"Z"),"",'C7'!AK38)</f>
        <v>42</v>
      </c>
      <c r="L840" s="187" t="str">
        <f>IF(ISBLANK('C7'!AL38),"",'C7'!AL38)</f>
        <v/>
      </c>
      <c r="M840" s="78" t="str">
        <f t="shared" si="12"/>
        <v>OK</v>
      </c>
      <c r="N840" s="79"/>
    </row>
    <row r="841" spans="1:14" hidden="1">
      <c r="A841" s="80" t="s">
        <v>2588</v>
      </c>
      <c r="B841" s="185" t="s">
        <v>2198</v>
      </c>
      <c r="C841" s="186" t="s">
        <v>430</v>
      </c>
      <c r="D841" s="188" t="s">
        <v>2199</v>
      </c>
      <c r="E841" s="186" t="s">
        <v>482</v>
      </c>
      <c r="F841" s="186" t="s">
        <v>430</v>
      </c>
      <c r="G841" s="188" t="s">
        <v>1001</v>
      </c>
      <c r="H841" s="187">
        <f>IF(OR(AND('C7'!AK15="",'C7'!AL15=""),AND('C7'!AK27="",'C7'!AL27=""),AND('C7'!AL15="X",'C7'!AL27="X"),OR('C7'!AL15="M",'C7'!AL27="M")),"",SUM('C7'!AK15,'C7'!AK27))</f>
        <v>3</v>
      </c>
      <c r="I841" s="187" t="str">
        <f>IF(AND(AND('C7'!AL15="X",'C7'!AL27="X"),SUM('C7'!AK15,'C7'!AK27)=0,ISNUMBER('C7'!AK39)),"",IF(OR('C7'!AL15="M",'C7'!AL27="M"),"M",IF(AND('C7'!AL15='C7'!AL27,OR('C7'!AL15="X",'C7'!AL15="W",'C7'!AL15="Z")),UPPER('C7'!AL15),"")))</f>
        <v/>
      </c>
      <c r="J841" s="81" t="s">
        <v>482</v>
      </c>
      <c r="K841" s="187">
        <f>IF(AND(ISBLANK('C7'!AK39),$L$841&lt;&gt;"Z"),"",'C7'!AK39)</f>
        <v>3</v>
      </c>
      <c r="L841" s="187" t="str">
        <f>IF(ISBLANK('C7'!AL39),"",'C7'!AL39)</f>
        <v/>
      </c>
      <c r="M841" s="78" t="str">
        <f t="shared" si="12"/>
        <v>OK</v>
      </c>
      <c r="N841" s="79"/>
    </row>
    <row r="842" spans="1:14" hidden="1">
      <c r="A842" s="80" t="s">
        <v>2588</v>
      </c>
      <c r="B842" s="185" t="s">
        <v>2200</v>
      </c>
      <c r="C842" s="186" t="s">
        <v>430</v>
      </c>
      <c r="D842" s="188" t="s">
        <v>2201</v>
      </c>
      <c r="E842" s="186" t="s">
        <v>482</v>
      </c>
      <c r="F842" s="186" t="s">
        <v>430</v>
      </c>
      <c r="G842" s="188" t="s">
        <v>1003</v>
      </c>
      <c r="H842" s="187">
        <f>IF(OR(AND('C7'!AK16="",'C7'!AL16=""),AND('C7'!AK28="",'C7'!AL28=""),AND('C7'!AL16="X",'C7'!AL28="X"),OR('C7'!AL16="M",'C7'!AL28="M")),"",SUM('C7'!AK16,'C7'!AK28))</f>
        <v>10</v>
      </c>
      <c r="I842" s="187" t="str">
        <f>IF(AND(AND('C7'!AL16="X",'C7'!AL28="X"),SUM('C7'!AK16,'C7'!AK28)=0,ISNUMBER('C7'!AK40)),"",IF(OR('C7'!AL16="M",'C7'!AL28="M"),"M",IF(AND('C7'!AL16='C7'!AL28,OR('C7'!AL16="X",'C7'!AL16="W",'C7'!AL16="Z")),UPPER('C7'!AL16),"")))</f>
        <v/>
      </c>
      <c r="J842" s="81" t="s">
        <v>482</v>
      </c>
      <c r="K842" s="187">
        <f>IF(AND(ISBLANK('C7'!AK40),$L$842&lt;&gt;"Z"),"",'C7'!AK40)</f>
        <v>10</v>
      </c>
      <c r="L842" s="187" t="str">
        <f>IF(ISBLANK('C7'!AL40),"",'C7'!AL40)</f>
        <v/>
      </c>
      <c r="M842" s="78" t="str">
        <f t="shared" si="12"/>
        <v>OK</v>
      </c>
      <c r="N842" s="79"/>
    </row>
    <row r="843" spans="1:14" hidden="1">
      <c r="A843" s="80" t="s">
        <v>2588</v>
      </c>
      <c r="B843" s="185" t="s">
        <v>2202</v>
      </c>
      <c r="C843" s="186" t="s">
        <v>430</v>
      </c>
      <c r="D843" s="188" t="s">
        <v>2203</v>
      </c>
      <c r="E843" s="186" t="s">
        <v>482</v>
      </c>
      <c r="F843" s="186" t="s">
        <v>430</v>
      </c>
      <c r="G843" s="188" t="s">
        <v>1005</v>
      </c>
      <c r="H843" s="187">
        <f>IF(OR(AND('C7'!AK17="",'C7'!AL17=""),AND('C7'!AK29="",'C7'!AL29=""),AND('C7'!AL17="X",'C7'!AL29="X"),OR('C7'!AL17="M",'C7'!AL29="M")),"",SUM('C7'!AK17,'C7'!AK29))</f>
        <v>13</v>
      </c>
      <c r="I843" s="187" t="str">
        <f>IF(AND(AND('C7'!AL17="X",'C7'!AL29="X"),SUM('C7'!AK17,'C7'!AK29)=0,ISNUMBER('C7'!AK41)),"",IF(OR('C7'!AL17="M",'C7'!AL29="M"),"M",IF(AND('C7'!AL17='C7'!AL29,OR('C7'!AL17="X",'C7'!AL17="W",'C7'!AL17="Z")),UPPER('C7'!AL17),"")))</f>
        <v/>
      </c>
      <c r="J843" s="81" t="s">
        <v>482</v>
      </c>
      <c r="K843" s="187">
        <f>IF(AND(ISBLANK('C7'!AK41),$L$843&lt;&gt;"Z"),"",'C7'!AK41)</f>
        <v>13</v>
      </c>
      <c r="L843" s="187" t="str">
        <f>IF(ISBLANK('C7'!AL41),"",'C7'!AL41)</f>
        <v/>
      </c>
      <c r="M843" s="78" t="str">
        <f t="shared" si="12"/>
        <v>OK</v>
      </c>
      <c r="N843" s="79"/>
    </row>
    <row r="844" spans="1:14" hidden="1">
      <c r="A844" s="80" t="s">
        <v>2588</v>
      </c>
      <c r="B844" s="185" t="s">
        <v>2204</v>
      </c>
      <c r="C844" s="186" t="s">
        <v>430</v>
      </c>
      <c r="D844" s="188" t="s">
        <v>2205</v>
      </c>
      <c r="E844" s="186" t="s">
        <v>482</v>
      </c>
      <c r="F844" s="186" t="s">
        <v>430</v>
      </c>
      <c r="G844" s="188" t="s">
        <v>1007</v>
      </c>
      <c r="H844" s="187">
        <f>IF(OR(AND('C7'!AK18="",'C7'!AL18=""),AND('C7'!AK30="",'C7'!AL30=""),AND('C7'!AL18="X",'C7'!AL30="X"),OR('C7'!AL18="M",'C7'!AL30="M")),"",SUM('C7'!AK18,'C7'!AK30))</f>
        <v>10</v>
      </c>
      <c r="I844" s="187" t="str">
        <f>IF(AND(AND('C7'!AL18="X",'C7'!AL30="X"),SUM('C7'!AK18,'C7'!AK30)=0,ISNUMBER('C7'!AK42)),"",IF(OR('C7'!AL18="M",'C7'!AL30="M"),"M",IF(AND('C7'!AL18='C7'!AL30,OR('C7'!AL18="X",'C7'!AL18="W",'C7'!AL18="Z")),UPPER('C7'!AL18),"")))</f>
        <v/>
      </c>
      <c r="J844" s="81" t="s">
        <v>482</v>
      </c>
      <c r="K844" s="187">
        <f>IF(AND(ISBLANK('C7'!AK42),$L$844&lt;&gt;"Z"),"",'C7'!AK42)</f>
        <v>10</v>
      </c>
      <c r="L844" s="187" t="str">
        <f>IF(ISBLANK('C7'!AL42),"",'C7'!AL42)</f>
        <v/>
      </c>
      <c r="M844" s="78" t="str">
        <f t="shared" si="12"/>
        <v>OK</v>
      </c>
      <c r="N844" s="79"/>
    </row>
    <row r="845" spans="1:14" hidden="1">
      <c r="A845" s="80" t="s">
        <v>2588</v>
      </c>
      <c r="B845" s="185" t="s">
        <v>2206</v>
      </c>
      <c r="C845" s="186" t="s">
        <v>430</v>
      </c>
      <c r="D845" s="188" t="s">
        <v>2207</v>
      </c>
      <c r="E845" s="186" t="s">
        <v>482</v>
      </c>
      <c r="F845" s="186" t="s">
        <v>430</v>
      </c>
      <c r="G845" s="188" t="s">
        <v>1009</v>
      </c>
      <c r="H845" s="187">
        <f>IF(OR(AND('C7'!AK19="",'C7'!AL19=""),AND('C7'!AK31="",'C7'!AL31=""),AND('C7'!AL19="X",'C7'!AL31="X"),OR('C7'!AL19="M",'C7'!AL31="M")),"",SUM('C7'!AK19,'C7'!AK31))</f>
        <v>3</v>
      </c>
      <c r="I845" s="187" t="str">
        <f>IF(AND(AND('C7'!AL19="X",'C7'!AL31="X"),SUM('C7'!AK19,'C7'!AK31)=0,ISNUMBER('C7'!AK43)),"",IF(OR('C7'!AL19="M",'C7'!AL31="M"),"M",IF(AND('C7'!AL19='C7'!AL31,OR('C7'!AL19="X",'C7'!AL19="W",'C7'!AL19="Z")),UPPER('C7'!AL19),"")))</f>
        <v/>
      </c>
      <c r="J845" s="81" t="s">
        <v>482</v>
      </c>
      <c r="K845" s="187">
        <f>IF(AND(ISBLANK('C7'!AK43),$L$845&lt;&gt;"Z"),"",'C7'!AK43)</f>
        <v>3</v>
      </c>
      <c r="L845" s="187" t="str">
        <f>IF(ISBLANK('C7'!AL43),"",'C7'!AL43)</f>
        <v/>
      </c>
      <c r="M845" s="78" t="str">
        <f t="shared" si="12"/>
        <v>OK</v>
      </c>
      <c r="N845" s="79"/>
    </row>
    <row r="846" spans="1:14" hidden="1">
      <c r="A846" s="80" t="s">
        <v>2588</v>
      </c>
      <c r="B846" s="185" t="s">
        <v>2208</v>
      </c>
      <c r="C846" s="186" t="s">
        <v>430</v>
      </c>
      <c r="D846" s="188" t="s">
        <v>2209</v>
      </c>
      <c r="E846" s="186" t="s">
        <v>482</v>
      </c>
      <c r="F846" s="186" t="s">
        <v>430</v>
      </c>
      <c r="G846" s="188" t="s">
        <v>1011</v>
      </c>
      <c r="H846" s="187">
        <f>IF(OR(AND('C7'!AK20="",'C7'!AL20=""),AND('C7'!AK32="",'C7'!AL32=""),AND('C7'!AL20="X",'C7'!AL32="X"),OR('C7'!AL20="M",'C7'!AL32="M")),"",SUM('C7'!AK20,'C7'!AK32))</f>
        <v>2</v>
      </c>
      <c r="I846" s="187" t="str">
        <f>IF(AND(AND('C7'!AL20="X",'C7'!AL32="X"),SUM('C7'!AK20,'C7'!AK32)=0,ISNUMBER('C7'!AK44)),"",IF(OR('C7'!AL20="M",'C7'!AL32="M"),"M",IF(AND('C7'!AL20='C7'!AL32,OR('C7'!AL20="X",'C7'!AL20="W",'C7'!AL20="Z")),UPPER('C7'!AL20),"")))</f>
        <v/>
      </c>
      <c r="J846" s="81" t="s">
        <v>482</v>
      </c>
      <c r="K846" s="187">
        <f>IF(AND(ISBLANK('C7'!AK44),$L$846&lt;&gt;"Z"),"",'C7'!AK44)</f>
        <v>2</v>
      </c>
      <c r="L846" s="187" t="str">
        <f>IF(ISBLANK('C7'!AL44),"",'C7'!AL44)</f>
        <v/>
      </c>
      <c r="M846" s="78" t="str">
        <f t="shared" si="12"/>
        <v>OK</v>
      </c>
      <c r="N846" s="79"/>
    </row>
    <row r="847" spans="1:14" hidden="1">
      <c r="A847" s="80" t="s">
        <v>2588</v>
      </c>
      <c r="B847" s="185" t="s">
        <v>2210</v>
      </c>
      <c r="C847" s="186" t="s">
        <v>430</v>
      </c>
      <c r="D847" s="188" t="s">
        <v>2211</v>
      </c>
      <c r="E847" s="186" t="s">
        <v>482</v>
      </c>
      <c r="F847" s="186" t="s">
        <v>430</v>
      </c>
      <c r="G847" s="188" t="s">
        <v>1013</v>
      </c>
      <c r="H847" s="187">
        <f>IF(OR(AND('C7'!AK21="",'C7'!AL21=""),AND('C7'!AK33="",'C7'!AL33=""),AND('C7'!AL21="X",'C7'!AL33="X"),OR('C7'!AL21="M",'C7'!AL33="M")),"",SUM('C7'!AK21,'C7'!AK33))</f>
        <v>1</v>
      </c>
      <c r="I847" s="187" t="str">
        <f>IF(AND(AND('C7'!AL21="X",'C7'!AL33="X"),SUM('C7'!AK21,'C7'!AK33)=0,ISNUMBER('C7'!AK45)),"",IF(OR('C7'!AL21="M",'C7'!AL33="M"),"M",IF(AND('C7'!AL21='C7'!AL33,OR('C7'!AL21="X",'C7'!AL21="W",'C7'!AL21="Z")),UPPER('C7'!AL21),"")))</f>
        <v/>
      </c>
      <c r="J847" s="81" t="s">
        <v>482</v>
      </c>
      <c r="K847" s="187">
        <f>IF(AND(ISBLANK('C7'!AK45),$L$847&lt;&gt;"Z"),"",'C7'!AK45)</f>
        <v>1</v>
      </c>
      <c r="L847" s="187" t="str">
        <f>IF(ISBLANK('C7'!AL45),"",'C7'!AL45)</f>
        <v/>
      </c>
      <c r="M847" s="78" t="str">
        <f t="shared" si="12"/>
        <v>OK</v>
      </c>
      <c r="N847" s="79"/>
    </row>
    <row r="848" spans="1:14" hidden="1">
      <c r="A848" s="80" t="s">
        <v>2588</v>
      </c>
      <c r="B848" s="185" t="s">
        <v>2212</v>
      </c>
      <c r="C848" s="186" t="s">
        <v>430</v>
      </c>
      <c r="D848" s="188" t="s">
        <v>2213</v>
      </c>
      <c r="E848" s="186" t="s">
        <v>482</v>
      </c>
      <c r="F848" s="186" t="s">
        <v>430</v>
      </c>
      <c r="G848" s="188" t="s">
        <v>1015</v>
      </c>
      <c r="H848" s="187">
        <f>IF(OR(AND('C7'!AK22="",'C7'!AL22=""),AND('C7'!AK34="",'C7'!AL34=""),AND('C7'!AL22="X",'C7'!AL34="X"),OR('C7'!AL22="M",'C7'!AL34="M")),"",SUM('C7'!AK22,'C7'!AK34))</f>
        <v>0</v>
      </c>
      <c r="I848" s="187" t="str">
        <f>IF(AND(AND('C7'!AL22="X",'C7'!AL34="X"),SUM('C7'!AK22,'C7'!AK34)=0,ISNUMBER('C7'!AK46)),"",IF(OR('C7'!AL22="M",'C7'!AL34="M"),"M",IF(AND('C7'!AL22='C7'!AL34,OR('C7'!AL22="X",'C7'!AL22="W",'C7'!AL22="Z")),UPPER('C7'!AL22),"")))</f>
        <v/>
      </c>
      <c r="J848" s="81" t="s">
        <v>482</v>
      </c>
      <c r="K848" s="187">
        <f>IF(AND(ISBLANK('C7'!AK46),$L$848&lt;&gt;"Z"),"",'C7'!AK46)</f>
        <v>0</v>
      </c>
      <c r="L848" s="187" t="str">
        <f>IF(ISBLANK('C7'!AL46),"",'C7'!AL46)</f>
        <v/>
      </c>
      <c r="M848" s="78" t="str">
        <f t="shared" si="12"/>
        <v>OK</v>
      </c>
      <c r="N848" s="79"/>
    </row>
    <row r="849" spans="1:14" hidden="1">
      <c r="A849" s="80" t="s">
        <v>2588</v>
      </c>
      <c r="B849" s="185" t="s">
        <v>2214</v>
      </c>
      <c r="C849" s="186" t="s">
        <v>430</v>
      </c>
      <c r="D849" s="188" t="s">
        <v>2215</v>
      </c>
      <c r="E849" s="186" t="s">
        <v>482</v>
      </c>
      <c r="F849" s="186" t="s">
        <v>430</v>
      </c>
      <c r="G849" s="188" t="s">
        <v>1017</v>
      </c>
      <c r="H849" s="187">
        <f>IF(OR(AND('C7'!AK23="",'C7'!AL23=""),AND('C7'!AK35="",'C7'!AL35=""),AND('C7'!AL23="X",'C7'!AL35="X"),OR('C7'!AL23="M",'C7'!AL35="M")),"",SUM('C7'!AK23,'C7'!AK35))</f>
        <v>0</v>
      </c>
      <c r="I849" s="187" t="str">
        <f>IF(AND(AND('C7'!AL23="X",'C7'!AL35="X"),SUM('C7'!AK23,'C7'!AK35)=0,ISNUMBER('C7'!AK47)),"",IF(OR('C7'!AL23="M",'C7'!AL35="M"),"M",IF(AND('C7'!AL23='C7'!AL35,OR('C7'!AL23="X",'C7'!AL23="W",'C7'!AL23="Z")),UPPER('C7'!AL23),"")))</f>
        <v/>
      </c>
      <c r="J849" s="81" t="s">
        <v>482</v>
      </c>
      <c r="K849" s="187">
        <f>IF(AND(ISBLANK('C7'!AK47),$L$849&lt;&gt;"Z"),"",'C7'!AK47)</f>
        <v>0</v>
      </c>
      <c r="L849" s="187" t="str">
        <f>IF(ISBLANK('C7'!AL47),"",'C7'!AL47)</f>
        <v/>
      </c>
      <c r="M849" s="78" t="str">
        <f t="shared" si="12"/>
        <v>OK</v>
      </c>
      <c r="N849" s="79"/>
    </row>
    <row r="850" spans="1:14" hidden="1">
      <c r="A850" s="80" t="s">
        <v>2588</v>
      </c>
      <c r="B850" s="185" t="s">
        <v>2216</v>
      </c>
      <c r="C850" s="186" t="s">
        <v>430</v>
      </c>
      <c r="D850" s="188" t="s">
        <v>2217</v>
      </c>
      <c r="E850" s="186" t="s">
        <v>482</v>
      </c>
      <c r="F850" s="186" t="s">
        <v>430</v>
      </c>
      <c r="G850" s="188" t="s">
        <v>1019</v>
      </c>
      <c r="H850" s="187">
        <f>IF(OR(AND('C7'!AK24="",'C7'!AL24=""),AND('C7'!AK36="",'C7'!AL36=""),AND('C7'!AL24="X",'C7'!AL36="X"),OR('C7'!AL24="M",'C7'!AL36="M")),"",SUM('C7'!AK24,'C7'!AK36))</f>
        <v>0</v>
      </c>
      <c r="I850" s="187" t="str">
        <f>IF(AND(AND('C7'!AL24="X",'C7'!AL36="X"),SUM('C7'!AK24,'C7'!AK36)=0,ISNUMBER('C7'!AK48)),"",IF(OR('C7'!AL24="M",'C7'!AL36="M"),"M",IF(AND('C7'!AL24='C7'!AL36,OR('C7'!AL24="X",'C7'!AL24="W",'C7'!AL24="Z")),UPPER('C7'!AL24),"")))</f>
        <v/>
      </c>
      <c r="J850" s="81" t="s">
        <v>482</v>
      </c>
      <c r="K850" s="187">
        <f>IF(AND(ISBLANK('C7'!AK48),$L$850&lt;&gt;"Z"),"",'C7'!AK48)</f>
        <v>0</v>
      </c>
      <c r="L850" s="187" t="str">
        <f>IF(ISBLANK('C7'!AL48),"",'C7'!AL48)</f>
        <v/>
      </c>
      <c r="M850" s="78" t="str">
        <f t="shared" si="12"/>
        <v>OK</v>
      </c>
      <c r="N850" s="79"/>
    </row>
    <row r="851" spans="1:14" hidden="1">
      <c r="A851" s="80" t="s">
        <v>2588</v>
      </c>
      <c r="B851" s="185" t="s">
        <v>2218</v>
      </c>
      <c r="C851" s="186" t="s">
        <v>430</v>
      </c>
      <c r="D851" s="188" t="s">
        <v>2219</v>
      </c>
      <c r="E851" s="186" t="s">
        <v>482</v>
      </c>
      <c r="F851" s="186" t="s">
        <v>430</v>
      </c>
      <c r="G851" s="188" t="s">
        <v>1021</v>
      </c>
      <c r="H851" s="187">
        <f>IF(OR(AND('C7'!AK25="",'C7'!AL25=""),AND('C7'!AK37="",'C7'!AL37=""),AND('C7'!AL25="X",'C7'!AL37="X"),OR('C7'!AL25="M",'C7'!AL37="M")),"",SUM('C7'!AK25,'C7'!AK37))</f>
        <v>84</v>
      </c>
      <c r="I851" s="187" t="str">
        <f>IF(AND(AND('C7'!AL25="X",'C7'!AL37="X"),SUM('C7'!AK25,'C7'!AK37)=0,ISNUMBER('C7'!AK49)),"",IF(OR('C7'!AL25="M",'C7'!AL37="M"),"M",IF(AND('C7'!AL25='C7'!AL37,OR('C7'!AL25="X",'C7'!AL25="W",'C7'!AL25="Z")),UPPER('C7'!AL25),"")))</f>
        <v/>
      </c>
      <c r="J851" s="81" t="s">
        <v>482</v>
      </c>
      <c r="K851" s="187">
        <f>IF(AND(ISBLANK('C7'!AK49),$L$851&lt;&gt;"Z"),"",'C7'!AK49)</f>
        <v>84</v>
      </c>
      <c r="L851" s="187" t="str">
        <f>IF(ISBLANK('C7'!AL49),"",'C7'!AL49)</f>
        <v/>
      </c>
      <c r="M851" s="78" t="str">
        <f t="shared" si="12"/>
        <v>OK</v>
      </c>
      <c r="N851" s="79"/>
    </row>
    <row r="852" spans="1:14" hidden="1">
      <c r="A852" s="80" t="s">
        <v>2588</v>
      </c>
      <c r="B852" s="185" t="s">
        <v>2220</v>
      </c>
      <c r="C852" s="186" t="s">
        <v>430</v>
      </c>
      <c r="D852" s="188" t="s">
        <v>1357</v>
      </c>
      <c r="E852" s="186" t="s">
        <v>482</v>
      </c>
      <c r="F852" s="186" t="s">
        <v>430</v>
      </c>
      <c r="G852" s="188" t="s">
        <v>567</v>
      </c>
      <c r="H852" s="187">
        <f>IF(OR(EXACT('C7'!V14,'C7'!W14),EXACT('C7'!Y14,'C7'!Z14),EXACT('C7'!AE14,'C7'!AF14),EXACT('C7'!AK14,'C7'!AL14),AND('C7'!W14='C7'!Z14,'C7'!Z14='C7'!AF14,'C7'!AF14='C7'!AL14,'C7'!W14="X"),OR('C7'!W14="M",'C7'!Z14="M",'C7'!AF14="M",'C7'!AL14="M")),"",SUM('C7'!V14,'C7'!Y14,'C7'!AE14,'C7'!AK14))</f>
        <v>3211</v>
      </c>
      <c r="I852" s="187" t="str">
        <f xml:space="preserve"> IF(AND(AND('C7'!W14="X",'C7'!Z14="X",'C7'!AF14="X",'C7'!AL14="X"),SUM('C7'!V14,'C7'!Y14,'C7'!AE14,'C7'!AK14)=0,ISNUMBER('C7'!AN14)),"",IF(OR('C7'!W14="M",'C7'!Z14="M",'C7'!AF14="M",'C7'!AL14="M"),"M",IF(AND('C7'!W14='C7'!Z14,'C7'!Z14='C7'!AF14,'C7'!AF14='C7'!AL14,OR('C7'!W14="W",'C7'!W14="Z",'C7'!W14="X")),UPPER('C7'!W14),"")))</f>
        <v/>
      </c>
      <c r="J852" s="81" t="s">
        <v>482</v>
      </c>
      <c r="K852" s="187">
        <f>IF(AND(ISBLANK('C7'!AN14),$L$852&lt;&gt;"Z"),"",'C7'!AN14)</f>
        <v>3211</v>
      </c>
      <c r="L852" s="187" t="str">
        <f>IF(ISBLANK('C7'!AO14),"",'C7'!AO14)</f>
        <v/>
      </c>
      <c r="M852" s="78" t="str">
        <f t="shared" si="12"/>
        <v>OK</v>
      </c>
      <c r="N852" s="79"/>
    </row>
    <row r="853" spans="1:14" hidden="1">
      <c r="A853" s="80" t="s">
        <v>2588</v>
      </c>
      <c r="B853" s="185" t="s">
        <v>2221</v>
      </c>
      <c r="C853" s="186" t="s">
        <v>430</v>
      </c>
      <c r="D853" s="188" t="s">
        <v>1358</v>
      </c>
      <c r="E853" s="186" t="s">
        <v>482</v>
      </c>
      <c r="F853" s="186" t="s">
        <v>430</v>
      </c>
      <c r="G853" s="188" t="s">
        <v>569</v>
      </c>
      <c r="H853" s="187">
        <f>IF(OR(EXACT('C7'!V15,'C7'!W15),EXACT('C7'!Y15,'C7'!Z15),EXACT('C7'!AE15,'C7'!AF15),EXACT('C7'!AK15,'C7'!AL15),AND('C7'!W15='C7'!Z15,'C7'!Z15='C7'!AF15,'C7'!AF15='C7'!AL15,'C7'!W15="X"),OR('C7'!W15="M",'C7'!Z15="M",'C7'!AF15="M",'C7'!AL15="M")),"",SUM('C7'!V15,'C7'!Y15,'C7'!AE15,'C7'!AK15))</f>
        <v>579</v>
      </c>
      <c r="I853" s="187" t="str">
        <f xml:space="preserve"> IF(AND(AND('C7'!W15="X",'C7'!Z15="X",'C7'!AF15="X",'C7'!AL15="X"),SUM('C7'!V15,'C7'!Y15,'C7'!AE15,'C7'!AK15)=0,ISNUMBER('C7'!AN15)),"",IF(OR('C7'!W15="M",'C7'!Z15="M",'C7'!AF15="M",'C7'!AL15="M"),"M",IF(AND('C7'!W15='C7'!Z15,'C7'!Z15='C7'!AF15,'C7'!AF15='C7'!AL15,OR('C7'!W15="W",'C7'!W15="Z",'C7'!W15="X")),UPPER('C7'!W15),"")))</f>
        <v/>
      </c>
      <c r="J853" s="81" t="s">
        <v>482</v>
      </c>
      <c r="K853" s="187">
        <f>IF(AND(ISBLANK('C7'!AN15),$L$853&lt;&gt;"Z"),"",'C7'!AN15)</f>
        <v>579</v>
      </c>
      <c r="L853" s="187" t="str">
        <f>IF(ISBLANK('C7'!AO15),"",'C7'!AO15)</f>
        <v/>
      </c>
      <c r="M853" s="78" t="str">
        <f t="shared" si="12"/>
        <v>OK</v>
      </c>
      <c r="N853" s="79"/>
    </row>
    <row r="854" spans="1:14" hidden="1">
      <c r="A854" s="80" t="s">
        <v>2588</v>
      </c>
      <c r="B854" s="185" t="s">
        <v>2222</v>
      </c>
      <c r="C854" s="186" t="s">
        <v>430</v>
      </c>
      <c r="D854" s="188" t="s">
        <v>2223</v>
      </c>
      <c r="E854" s="186" t="s">
        <v>482</v>
      </c>
      <c r="F854" s="186" t="s">
        <v>430</v>
      </c>
      <c r="G854" s="188" t="s">
        <v>571</v>
      </c>
      <c r="H854" s="187">
        <f>IF(OR(EXACT('C7'!V16,'C7'!W16),EXACT('C7'!Y16,'C7'!Z16),EXACT('C7'!AE16,'C7'!AF16),EXACT('C7'!AK16,'C7'!AL16),AND('C7'!W16='C7'!Z16,'C7'!Z16='C7'!AF16,'C7'!AF16='C7'!AL16,'C7'!W16="X"),OR('C7'!W16="M",'C7'!Z16="M",'C7'!AF16="M",'C7'!AL16="M")),"",SUM('C7'!V16,'C7'!Y16,'C7'!AE16,'C7'!AK16))</f>
        <v>779</v>
      </c>
      <c r="I854" s="187" t="str">
        <f xml:space="preserve"> IF(AND(AND('C7'!W16="X",'C7'!Z16="X",'C7'!AF16="X",'C7'!AL16="X"),SUM('C7'!V16,'C7'!Y16,'C7'!AE16,'C7'!AK16)=0,ISNUMBER('C7'!AN16)),"",IF(OR('C7'!W16="M",'C7'!Z16="M",'C7'!AF16="M",'C7'!AL16="M"),"M",IF(AND('C7'!W16='C7'!Z16,'C7'!Z16='C7'!AF16,'C7'!AF16='C7'!AL16,OR('C7'!W16="W",'C7'!W16="Z",'C7'!W16="X")),UPPER('C7'!W16),"")))</f>
        <v/>
      </c>
      <c r="J854" s="81" t="s">
        <v>482</v>
      </c>
      <c r="K854" s="187">
        <f>IF(AND(ISBLANK('C7'!AN16),$L$854&lt;&gt;"Z"),"",'C7'!AN16)</f>
        <v>779</v>
      </c>
      <c r="L854" s="187" t="str">
        <f>IF(ISBLANK('C7'!AO16),"",'C7'!AO16)</f>
        <v/>
      </c>
      <c r="M854" s="78" t="str">
        <f t="shared" si="12"/>
        <v>OK</v>
      </c>
      <c r="N854" s="79"/>
    </row>
    <row r="855" spans="1:14" hidden="1">
      <c r="A855" s="80" t="s">
        <v>2588</v>
      </c>
      <c r="B855" s="185" t="s">
        <v>2224</v>
      </c>
      <c r="C855" s="186" t="s">
        <v>430</v>
      </c>
      <c r="D855" s="188" t="s">
        <v>1361</v>
      </c>
      <c r="E855" s="186" t="s">
        <v>482</v>
      </c>
      <c r="F855" s="186" t="s">
        <v>430</v>
      </c>
      <c r="G855" s="188" t="s">
        <v>1023</v>
      </c>
      <c r="H855" s="187">
        <f>IF(OR(EXACT('C7'!V17,'C7'!W17),EXACT('C7'!Y17,'C7'!Z17),EXACT('C7'!AE17,'C7'!AF17),EXACT('C7'!AK17,'C7'!AL17),AND('C7'!W17='C7'!Z17,'C7'!Z17='C7'!AF17,'C7'!AF17='C7'!AL17,'C7'!W17="X"),OR('C7'!W17="M",'C7'!Z17="M",'C7'!AF17="M",'C7'!AL17="M")),"",SUM('C7'!V17,'C7'!Y17,'C7'!AE17,'C7'!AK17))</f>
        <v>6239</v>
      </c>
      <c r="I855" s="187" t="str">
        <f xml:space="preserve"> IF(AND(AND('C7'!W17="X",'C7'!Z17="X",'C7'!AF17="X",'C7'!AL17="X"),SUM('C7'!V17,'C7'!Y17,'C7'!AE17,'C7'!AK17)=0,ISNUMBER('C7'!AN17)),"",IF(OR('C7'!W17="M",'C7'!Z17="M",'C7'!AF17="M",'C7'!AL17="M"),"M",IF(AND('C7'!W17='C7'!Z17,'C7'!Z17='C7'!AF17,'C7'!AF17='C7'!AL17,OR('C7'!W17="W",'C7'!W17="Z",'C7'!W17="X")),UPPER('C7'!W17),"")))</f>
        <v/>
      </c>
      <c r="J855" s="81" t="s">
        <v>482</v>
      </c>
      <c r="K855" s="187">
        <f>IF(AND(ISBLANK('C7'!AN17),$L$855&lt;&gt;"Z"),"",'C7'!AN17)</f>
        <v>6239</v>
      </c>
      <c r="L855" s="187" t="str">
        <f>IF(ISBLANK('C7'!AO17),"",'C7'!AO17)</f>
        <v/>
      </c>
      <c r="M855" s="78" t="str">
        <f t="shared" si="12"/>
        <v>OK</v>
      </c>
      <c r="N855" s="79"/>
    </row>
    <row r="856" spans="1:14" hidden="1">
      <c r="A856" s="80" t="s">
        <v>2588</v>
      </c>
      <c r="B856" s="185" t="s">
        <v>2225</v>
      </c>
      <c r="C856" s="186" t="s">
        <v>430</v>
      </c>
      <c r="D856" s="188" t="s">
        <v>1362</v>
      </c>
      <c r="E856" s="186" t="s">
        <v>482</v>
      </c>
      <c r="F856" s="186" t="s">
        <v>430</v>
      </c>
      <c r="G856" s="188" t="s">
        <v>1024</v>
      </c>
      <c r="H856" s="187">
        <f>IF(OR(EXACT('C7'!V18,'C7'!W18),EXACT('C7'!Y18,'C7'!Z18),EXACT('C7'!AE18,'C7'!AF18),EXACT('C7'!AK18,'C7'!AL18),AND('C7'!W18='C7'!Z18,'C7'!Z18='C7'!AF18,'C7'!AF18='C7'!AL18,'C7'!W18="X"),OR('C7'!W18="M",'C7'!Z18="M",'C7'!AF18="M",'C7'!AL18="M")),"",SUM('C7'!V18,'C7'!Y18,'C7'!AE18,'C7'!AK18))</f>
        <v>486</v>
      </c>
      <c r="I856" s="187" t="str">
        <f xml:space="preserve"> IF(AND(AND('C7'!W18="X",'C7'!Z18="X",'C7'!AF18="X",'C7'!AL18="X"),SUM('C7'!V18,'C7'!Y18,'C7'!AE18,'C7'!AK18)=0,ISNUMBER('C7'!AN18)),"",IF(OR('C7'!W18="M",'C7'!Z18="M",'C7'!AF18="M",'C7'!AL18="M"),"M",IF(AND('C7'!W18='C7'!Z18,'C7'!Z18='C7'!AF18,'C7'!AF18='C7'!AL18,OR('C7'!W18="W",'C7'!W18="Z",'C7'!W18="X")),UPPER('C7'!W18),"")))</f>
        <v/>
      </c>
      <c r="J856" s="81" t="s">
        <v>482</v>
      </c>
      <c r="K856" s="187">
        <f>IF(AND(ISBLANK('C7'!AN18),$L$856&lt;&gt;"Z"),"",'C7'!AN18)</f>
        <v>486</v>
      </c>
      <c r="L856" s="187" t="str">
        <f>IF(ISBLANK('C7'!AO18),"",'C7'!AO18)</f>
        <v/>
      </c>
      <c r="M856" s="78" t="str">
        <f t="shared" si="12"/>
        <v>OK</v>
      </c>
      <c r="N856" s="79"/>
    </row>
    <row r="857" spans="1:14" hidden="1">
      <c r="A857" s="80" t="s">
        <v>2588</v>
      </c>
      <c r="B857" s="185" t="s">
        <v>2226</v>
      </c>
      <c r="C857" s="186" t="s">
        <v>430</v>
      </c>
      <c r="D857" s="188" t="s">
        <v>2227</v>
      </c>
      <c r="E857" s="186" t="s">
        <v>482</v>
      </c>
      <c r="F857" s="186" t="s">
        <v>430</v>
      </c>
      <c r="G857" s="188" t="s">
        <v>1025</v>
      </c>
      <c r="H857" s="187">
        <f>IF(OR(EXACT('C7'!V19,'C7'!W19),EXACT('C7'!Y19,'C7'!Z19),EXACT('C7'!AE19,'C7'!AF19),EXACT('C7'!AK19,'C7'!AL19),AND('C7'!W19='C7'!Z19,'C7'!Z19='C7'!AF19,'C7'!AF19='C7'!AL19,'C7'!W19="X"),OR('C7'!W19="M",'C7'!Z19="M",'C7'!AF19="M",'C7'!AL19="M")),"",SUM('C7'!V19,'C7'!Y19,'C7'!AE19,'C7'!AK19))</f>
        <v>2105</v>
      </c>
      <c r="I857" s="187" t="str">
        <f xml:space="preserve"> IF(AND(AND('C7'!W19="X",'C7'!Z19="X",'C7'!AF19="X",'C7'!AL19="X"),SUM('C7'!V19,'C7'!Y19,'C7'!AE19,'C7'!AK19)=0,ISNUMBER('C7'!AN19)),"",IF(OR('C7'!W19="M",'C7'!Z19="M",'C7'!AF19="M",'C7'!AL19="M"),"M",IF(AND('C7'!W19='C7'!Z19,'C7'!Z19='C7'!AF19,'C7'!AF19='C7'!AL19,OR('C7'!W19="W",'C7'!W19="Z",'C7'!W19="X")),UPPER('C7'!W19),"")))</f>
        <v/>
      </c>
      <c r="J857" s="81" t="s">
        <v>482</v>
      </c>
      <c r="K857" s="187">
        <f>IF(AND(ISBLANK('C7'!AN19),$L$857&lt;&gt;"Z"),"",'C7'!AN19)</f>
        <v>2105</v>
      </c>
      <c r="L857" s="187" t="str">
        <f>IF(ISBLANK('C7'!AO19),"",'C7'!AO19)</f>
        <v/>
      </c>
      <c r="M857" s="78" t="str">
        <f t="shared" si="12"/>
        <v>OK</v>
      </c>
      <c r="N857" s="79"/>
    </row>
    <row r="858" spans="1:14" hidden="1">
      <c r="A858" s="80" t="s">
        <v>2588</v>
      </c>
      <c r="B858" s="185" t="s">
        <v>2228</v>
      </c>
      <c r="C858" s="186" t="s">
        <v>430</v>
      </c>
      <c r="D858" s="188" t="s">
        <v>2229</v>
      </c>
      <c r="E858" s="186" t="s">
        <v>482</v>
      </c>
      <c r="F858" s="186" t="s">
        <v>430</v>
      </c>
      <c r="G858" s="188" t="s">
        <v>511</v>
      </c>
      <c r="H858" s="187">
        <f>IF(OR(EXACT('C7'!V20,'C7'!W20),EXACT('C7'!Y20,'C7'!Z20),EXACT('C7'!AE20,'C7'!AF20),EXACT('C7'!AK20,'C7'!AL20),AND('C7'!W20='C7'!Z20,'C7'!Z20='C7'!AF20,'C7'!AF20='C7'!AL20,'C7'!W20="X"),OR('C7'!W20="M",'C7'!Z20="M",'C7'!AF20="M",'C7'!AL20="M")),"",SUM('C7'!V20,'C7'!Y20,'C7'!AE20,'C7'!AK20))</f>
        <v>2492</v>
      </c>
      <c r="I858" s="187" t="str">
        <f xml:space="preserve"> IF(AND(AND('C7'!W20="X",'C7'!Z20="X",'C7'!AF20="X",'C7'!AL20="X"),SUM('C7'!V20,'C7'!Y20,'C7'!AE20,'C7'!AK20)=0,ISNUMBER('C7'!AN20)),"",IF(OR('C7'!W20="M",'C7'!Z20="M",'C7'!AF20="M",'C7'!AL20="M"),"M",IF(AND('C7'!W20='C7'!Z20,'C7'!Z20='C7'!AF20,'C7'!AF20='C7'!AL20,OR('C7'!W20="W",'C7'!W20="Z",'C7'!W20="X")),UPPER('C7'!W20),"")))</f>
        <v/>
      </c>
      <c r="J858" s="81" t="s">
        <v>482</v>
      </c>
      <c r="K858" s="187">
        <f>IF(AND(ISBLANK('C7'!AN20),$L$858&lt;&gt;"Z"),"",'C7'!AN20)</f>
        <v>2492</v>
      </c>
      <c r="L858" s="187" t="str">
        <f>IF(ISBLANK('C7'!AO20),"",'C7'!AO20)</f>
        <v/>
      </c>
      <c r="M858" s="78" t="str">
        <f t="shared" si="12"/>
        <v>OK</v>
      </c>
      <c r="N858" s="79"/>
    </row>
    <row r="859" spans="1:14" hidden="1">
      <c r="A859" s="80" t="s">
        <v>2588</v>
      </c>
      <c r="B859" s="185" t="s">
        <v>2230</v>
      </c>
      <c r="C859" s="186" t="s">
        <v>430</v>
      </c>
      <c r="D859" s="188" t="s">
        <v>2231</v>
      </c>
      <c r="E859" s="186" t="s">
        <v>482</v>
      </c>
      <c r="F859" s="186" t="s">
        <v>430</v>
      </c>
      <c r="G859" s="188" t="s">
        <v>501</v>
      </c>
      <c r="H859" s="187">
        <f>IF(OR(EXACT('C7'!V21,'C7'!W21),EXACT('C7'!Y21,'C7'!Z21),EXACT('C7'!AE21,'C7'!AF21),EXACT('C7'!AK21,'C7'!AL21),AND('C7'!W21='C7'!Z21,'C7'!Z21='C7'!AF21,'C7'!AF21='C7'!AL21,'C7'!W21="X"),OR('C7'!W21="M",'C7'!Z21="M",'C7'!AF21="M",'C7'!AL21="M")),"",SUM('C7'!V21,'C7'!Y21,'C7'!AE21,'C7'!AK21))</f>
        <v>337</v>
      </c>
      <c r="I859" s="187" t="str">
        <f xml:space="preserve"> IF(AND(AND('C7'!W21="X",'C7'!Z21="X",'C7'!AF21="X",'C7'!AL21="X"),SUM('C7'!V21,'C7'!Y21,'C7'!AE21,'C7'!AK21)=0,ISNUMBER('C7'!AN21)),"",IF(OR('C7'!W21="M",'C7'!Z21="M",'C7'!AF21="M",'C7'!AL21="M"),"M",IF(AND('C7'!W21='C7'!Z21,'C7'!Z21='C7'!AF21,'C7'!AF21='C7'!AL21,OR('C7'!W21="W",'C7'!W21="Z",'C7'!W21="X")),UPPER('C7'!W21),"")))</f>
        <v/>
      </c>
      <c r="J859" s="81" t="s">
        <v>482</v>
      </c>
      <c r="K859" s="187">
        <f>IF(AND(ISBLANK('C7'!AN21),$L$859&lt;&gt;"Z"),"",'C7'!AN21)</f>
        <v>337</v>
      </c>
      <c r="L859" s="187" t="str">
        <f>IF(ISBLANK('C7'!AO21),"",'C7'!AO21)</f>
        <v/>
      </c>
      <c r="M859" s="78" t="str">
        <f t="shared" si="12"/>
        <v>OK</v>
      </c>
      <c r="N859" s="79"/>
    </row>
    <row r="860" spans="1:14" hidden="1">
      <c r="A860" s="80" t="s">
        <v>2588</v>
      </c>
      <c r="B860" s="185" t="s">
        <v>2232</v>
      </c>
      <c r="C860" s="186" t="s">
        <v>430</v>
      </c>
      <c r="D860" s="188" t="s">
        <v>2233</v>
      </c>
      <c r="E860" s="186" t="s">
        <v>482</v>
      </c>
      <c r="F860" s="186" t="s">
        <v>430</v>
      </c>
      <c r="G860" s="188" t="s">
        <v>491</v>
      </c>
      <c r="H860" s="187">
        <f>IF(OR(EXACT('C7'!V22,'C7'!W22),EXACT('C7'!Y22,'C7'!Z22),EXACT('C7'!AE22,'C7'!AF22),EXACT('C7'!AK22,'C7'!AL22),AND('C7'!W22='C7'!Z22,'C7'!Z22='C7'!AF22,'C7'!AF22='C7'!AL22,'C7'!W22="X"),OR('C7'!W22="M",'C7'!Z22="M",'C7'!AF22="M",'C7'!AL22="M")),"",SUM('C7'!V22,'C7'!Y22,'C7'!AE22,'C7'!AK22))</f>
        <v>1397</v>
      </c>
      <c r="I860" s="187" t="str">
        <f xml:space="preserve"> IF(AND(AND('C7'!W22="X",'C7'!Z22="X",'C7'!AF22="X",'C7'!AL22="X"),SUM('C7'!V22,'C7'!Y22,'C7'!AE22,'C7'!AK22)=0,ISNUMBER('C7'!AN22)),"",IF(OR('C7'!W22="M",'C7'!Z22="M",'C7'!AF22="M",'C7'!AL22="M"),"M",IF(AND('C7'!W22='C7'!Z22,'C7'!Z22='C7'!AF22,'C7'!AF22='C7'!AL22,OR('C7'!W22="W",'C7'!W22="Z",'C7'!W22="X")),UPPER('C7'!W22),"")))</f>
        <v/>
      </c>
      <c r="J860" s="81" t="s">
        <v>482</v>
      </c>
      <c r="K860" s="187">
        <f>IF(AND(ISBLANK('C7'!AN22),$L$860&lt;&gt;"Z"),"",'C7'!AN22)</f>
        <v>1397</v>
      </c>
      <c r="L860" s="187" t="str">
        <f>IF(ISBLANK('C7'!AO22),"",'C7'!AO22)</f>
        <v/>
      </c>
      <c r="M860" s="78" t="str">
        <f t="shared" si="12"/>
        <v>OK</v>
      </c>
      <c r="N860" s="79"/>
    </row>
    <row r="861" spans="1:14" hidden="1">
      <c r="A861" s="80" t="s">
        <v>2588</v>
      </c>
      <c r="B861" s="185" t="s">
        <v>2234</v>
      </c>
      <c r="C861" s="186" t="s">
        <v>430</v>
      </c>
      <c r="D861" s="188" t="s">
        <v>1372</v>
      </c>
      <c r="E861" s="186" t="s">
        <v>482</v>
      </c>
      <c r="F861" s="186" t="s">
        <v>430</v>
      </c>
      <c r="G861" s="188" t="s">
        <v>554</v>
      </c>
      <c r="H861" s="187">
        <f>IF(OR(EXACT('C7'!V23,'C7'!W23),EXACT('C7'!Y23,'C7'!Z23),EXACT('C7'!AE23,'C7'!AF23),EXACT('C7'!AK23,'C7'!AL23),AND('C7'!W23='C7'!Z23,'C7'!Z23='C7'!AF23,'C7'!AF23='C7'!AL23,'C7'!W23="X"),OR('C7'!W23="M",'C7'!Z23="M",'C7'!AF23="M",'C7'!AL23="M")),"",SUM('C7'!V23,'C7'!Y23,'C7'!AE23,'C7'!AK23))</f>
        <v>299</v>
      </c>
      <c r="I861" s="187" t="str">
        <f xml:space="preserve"> IF(AND(AND('C7'!W23="X",'C7'!Z23="X",'C7'!AF23="X",'C7'!AL23="X"),SUM('C7'!V23,'C7'!Y23,'C7'!AE23,'C7'!AK23)=0,ISNUMBER('C7'!AN23)),"",IF(OR('C7'!W23="M",'C7'!Z23="M",'C7'!AF23="M",'C7'!AL23="M"),"M",IF(AND('C7'!W23='C7'!Z23,'C7'!Z23='C7'!AF23,'C7'!AF23='C7'!AL23,OR('C7'!W23="W",'C7'!W23="Z",'C7'!W23="X")),UPPER('C7'!W23),"")))</f>
        <v/>
      </c>
      <c r="J861" s="81" t="s">
        <v>482</v>
      </c>
      <c r="K861" s="187">
        <f>IF(AND(ISBLANK('C7'!AN23),$L$861&lt;&gt;"Z"),"",'C7'!AN23)</f>
        <v>299</v>
      </c>
      <c r="L861" s="187" t="str">
        <f>IF(ISBLANK('C7'!AO23),"",'C7'!AO23)</f>
        <v/>
      </c>
      <c r="M861" s="78" t="str">
        <f t="shared" si="12"/>
        <v>OK</v>
      </c>
      <c r="N861" s="79"/>
    </row>
    <row r="862" spans="1:14" hidden="1">
      <c r="A862" s="80" t="s">
        <v>2588</v>
      </c>
      <c r="B862" s="185" t="s">
        <v>2235</v>
      </c>
      <c r="C862" s="186" t="s">
        <v>430</v>
      </c>
      <c r="D862" s="188" t="s">
        <v>2236</v>
      </c>
      <c r="E862" s="186" t="s">
        <v>482</v>
      </c>
      <c r="F862" s="186" t="s">
        <v>430</v>
      </c>
      <c r="G862" s="188" t="s">
        <v>1271</v>
      </c>
      <c r="H862" s="187">
        <f>IF(OR(EXACT('C7'!V24,'C7'!W24),EXACT('C7'!Y24,'C7'!Z24),EXACT('C7'!AE24,'C7'!AF24),EXACT('C7'!AK24,'C7'!AL24),AND('C7'!W24='C7'!Z24,'C7'!Z24='C7'!AF24,'C7'!AF24='C7'!AL24,'C7'!W24="X"),OR('C7'!W24="M",'C7'!Z24="M",'C7'!AF24="M",'C7'!AL24="M")),"",SUM('C7'!V24,'C7'!Y24,'C7'!AE24,'C7'!AK24))</f>
        <v>0</v>
      </c>
      <c r="I862" s="187" t="str">
        <f xml:space="preserve"> IF(AND(AND('C7'!W24="X",'C7'!Z24="X",'C7'!AF24="X",'C7'!AL24="X"),SUM('C7'!V24,'C7'!Y24,'C7'!AE24,'C7'!AK24)=0,ISNUMBER('C7'!AN24)),"",IF(OR('C7'!W24="M",'C7'!Z24="M",'C7'!AF24="M",'C7'!AL24="M"),"M",IF(AND('C7'!W24='C7'!Z24,'C7'!Z24='C7'!AF24,'C7'!AF24='C7'!AL24,OR('C7'!W24="W",'C7'!W24="Z",'C7'!W24="X")),UPPER('C7'!W24),"")))</f>
        <v/>
      </c>
      <c r="J862" s="81" t="s">
        <v>482</v>
      </c>
      <c r="K862" s="187">
        <f>IF(AND(ISBLANK('C7'!AN24),$L$862&lt;&gt;"Z"),"",'C7'!AN24)</f>
        <v>0</v>
      </c>
      <c r="L862" s="187" t="str">
        <f>IF(ISBLANK('C7'!AO24),"",'C7'!AO24)</f>
        <v/>
      </c>
      <c r="M862" s="78" t="str">
        <f t="shared" si="12"/>
        <v>OK</v>
      </c>
      <c r="N862" s="79"/>
    </row>
    <row r="863" spans="1:14" hidden="1">
      <c r="A863" s="80" t="s">
        <v>2588</v>
      </c>
      <c r="B863" s="185" t="s">
        <v>2237</v>
      </c>
      <c r="C863" s="186" t="s">
        <v>430</v>
      </c>
      <c r="D863" s="188" t="s">
        <v>2238</v>
      </c>
      <c r="E863" s="186" t="s">
        <v>482</v>
      </c>
      <c r="F863" s="186" t="s">
        <v>430</v>
      </c>
      <c r="G863" s="188" t="s">
        <v>1272</v>
      </c>
      <c r="H863" s="187">
        <f>IF(OR(SUMPRODUCT(--('C7'!AN14:'C7'!AN24=""),--('C7'!AO14:'C7'!AO24=""))&gt;0,COUNTIF('C7'!AO14:'C7'!AO24,"M")&gt;0,COUNTIF('C7'!AO14:'C7'!AO24,"X")=11),"",SUM('C7'!AN14:'C7'!AN24))</f>
        <v>17924</v>
      </c>
      <c r="I863" s="187" t="str">
        <f>IF(AND(COUNTIF('C7'!AO14:'C7'!AO24,"X")=11,SUM('C7'!AN14:'C7'!AN24)=0,ISNUMBER('C7'!AN25)),"",IF(COUNTIF('C7'!AO14:'C7'!AO24,"M")&gt;0,"M",IF(AND(COUNTIF('C7'!AO14:'C7'!AO24,'C7'!AO14)=11,OR('C7'!AO14="X",'C7'!AO14="W",'C7'!AO14="Z")),UPPER('C7'!AO14),"")))</f>
        <v/>
      </c>
      <c r="J863" s="81" t="s">
        <v>482</v>
      </c>
      <c r="K863" s="187">
        <f>IF(AND(ISBLANK('C7'!AN25),$L$863&lt;&gt;"Z"),"",'C7'!AN25)</f>
        <v>17924</v>
      </c>
      <c r="L863" s="187" t="str">
        <f>IF(ISBLANK('C7'!AO25),"",'C7'!AO25)</f>
        <v/>
      </c>
      <c r="M863" s="78" t="str">
        <f t="shared" si="12"/>
        <v>OK</v>
      </c>
      <c r="N863" s="79"/>
    </row>
    <row r="864" spans="1:14" hidden="1">
      <c r="A864" s="80" t="s">
        <v>2588</v>
      </c>
      <c r="B864" s="185" t="s">
        <v>2239</v>
      </c>
      <c r="C864" s="186" t="s">
        <v>430</v>
      </c>
      <c r="D864" s="188" t="s">
        <v>2240</v>
      </c>
      <c r="E864" s="186" t="s">
        <v>482</v>
      </c>
      <c r="F864" s="186" t="s">
        <v>430</v>
      </c>
      <c r="G864" s="188" t="s">
        <v>1273</v>
      </c>
      <c r="H864" s="187">
        <f>IF(OR(EXACT('C7'!V26,'C7'!W26),EXACT('C7'!Y26,'C7'!Z26),EXACT('C7'!AE26,'C7'!AF26),EXACT('C7'!AK26,'C7'!AL26),AND('C7'!W26='C7'!Z26,'C7'!Z26='C7'!AF26,'C7'!AF26='C7'!AL26,'C7'!W26="X"),OR('C7'!W26="M",'C7'!Z26="M",'C7'!AF26="M",'C7'!AL26="M")),"",SUM('C7'!V26,'C7'!Y26,'C7'!AE26,'C7'!AK26))</f>
        <v>8353</v>
      </c>
      <c r="I864" s="187" t="str">
        <f xml:space="preserve"> IF(AND(AND('C7'!W26="X",'C7'!Z26="X",'C7'!AF26="X",'C7'!AL26="X"),SUM('C7'!V26,'C7'!Y26,'C7'!AE26,'C7'!AK26)=0,ISNUMBER('C7'!AN26)),"",IF(OR('C7'!W26="M",'C7'!Z26="M",'C7'!AF26="M",'C7'!AL26="M"),"M",IF(AND('C7'!W26='C7'!Z26,'C7'!Z26='C7'!AF26,'C7'!AF26='C7'!AL26,OR('C7'!W26="W",'C7'!W26="Z",'C7'!W26="X")),UPPER('C7'!W26),"")))</f>
        <v/>
      </c>
      <c r="J864" s="81" t="s">
        <v>482</v>
      </c>
      <c r="K864" s="187">
        <f>IF(AND(ISBLANK('C7'!AN26),$L$864&lt;&gt;"Z"),"",'C7'!AN26)</f>
        <v>8353</v>
      </c>
      <c r="L864" s="187" t="str">
        <f>IF(ISBLANK('C7'!AO26),"",'C7'!AO26)</f>
        <v/>
      </c>
      <c r="M864" s="78" t="str">
        <f t="shared" si="12"/>
        <v>OK</v>
      </c>
      <c r="N864" s="79"/>
    </row>
    <row r="865" spans="1:14" hidden="1">
      <c r="A865" s="80" t="s">
        <v>2588</v>
      </c>
      <c r="B865" s="185" t="s">
        <v>2241</v>
      </c>
      <c r="C865" s="186" t="s">
        <v>430</v>
      </c>
      <c r="D865" s="188" t="s">
        <v>2242</v>
      </c>
      <c r="E865" s="186" t="s">
        <v>482</v>
      </c>
      <c r="F865" s="186" t="s">
        <v>430</v>
      </c>
      <c r="G865" s="188" t="s">
        <v>1274</v>
      </c>
      <c r="H865" s="187">
        <f>IF(OR(EXACT('C7'!V27,'C7'!W27),EXACT('C7'!Y27,'C7'!Z27),EXACT('C7'!AE27,'C7'!AF27),EXACT('C7'!AK27,'C7'!AL27),AND('C7'!W27='C7'!Z27,'C7'!Z27='C7'!AF27,'C7'!AF27='C7'!AL27,'C7'!W27="X"),OR('C7'!W27="M",'C7'!Z27="M",'C7'!AF27="M",'C7'!AL27="M")),"",SUM('C7'!V27,'C7'!Y27,'C7'!AE27,'C7'!AK27))</f>
        <v>769</v>
      </c>
      <c r="I865" s="187" t="str">
        <f xml:space="preserve"> IF(AND(AND('C7'!W27="X",'C7'!Z27="X",'C7'!AF27="X",'C7'!AL27="X"),SUM('C7'!V27,'C7'!Y27,'C7'!AE27,'C7'!AK27)=0,ISNUMBER('C7'!AN27)),"",IF(OR('C7'!W27="M",'C7'!Z27="M",'C7'!AF27="M",'C7'!AL27="M"),"M",IF(AND('C7'!W27='C7'!Z27,'C7'!Z27='C7'!AF27,'C7'!AF27='C7'!AL27,OR('C7'!W27="W",'C7'!W27="Z",'C7'!W27="X")),UPPER('C7'!W27),"")))</f>
        <v/>
      </c>
      <c r="J865" s="81" t="s">
        <v>482</v>
      </c>
      <c r="K865" s="187">
        <f>IF(AND(ISBLANK('C7'!AN27),$L$865&lt;&gt;"Z"),"",'C7'!AN27)</f>
        <v>769</v>
      </c>
      <c r="L865" s="187" t="str">
        <f>IF(ISBLANK('C7'!AO27),"",'C7'!AO27)</f>
        <v/>
      </c>
      <c r="M865" s="78" t="str">
        <f t="shared" si="12"/>
        <v>OK</v>
      </c>
      <c r="N865" s="79"/>
    </row>
    <row r="866" spans="1:14" hidden="1">
      <c r="A866" s="80" t="s">
        <v>2588</v>
      </c>
      <c r="B866" s="185" t="s">
        <v>2243</v>
      </c>
      <c r="C866" s="186" t="s">
        <v>430</v>
      </c>
      <c r="D866" s="188" t="s">
        <v>2244</v>
      </c>
      <c r="E866" s="186" t="s">
        <v>482</v>
      </c>
      <c r="F866" s="186" t="s">
        <v>430</v>
      </c>
      <c r="G866" s="188" t="s">
        <v>1275</v>
      </c>
      <c r="H866" s="187">
        <f>IF(OR(EXACT('C7'!V28,'C7'!W28),EXACT('C7'!Y28,'C7'!Z28),EXACT('C7'!AE28,'C7'!AF28),EXACT('C7'!AK28,'C7'!AL28),AND('C7'!W28='C7'!Z28,'C7'!Z28='C7'!AF28,'C7'!AF28='C7'!AL28,'C7'!W28="X"),OR('C7'!W28="M",'C7'!Z28="M",'C7'!AF28="M",'C7'!AL28="M")),"",SUM('C7'!V28,'C7'!Y28,'C7'!AE28,'C7'!AK28))</f>
        <v>1859</v>
      </c>
      <c r="I866" s="187" t="str">
        <f xml:space="preserve"> IF(AND(AND('C7'!W28="X",'C7'!Z28="X",'C7'!AF28="X",'C7'!AL28="X"),SUM('C7'!V28,'C7'!Y28,'C7'!AE28,'C7'!AK28)=0,ISNUMBER('C7'!AN28)),"",IF(OR('C7'!W28="M",'C7'!Z28="M",'C7'!AF28="M",'C7'!AL28="M"),"M",IF(AND('C7'!W28='C7'!Z28,'C7'!Z28='C7'!AF28,'C7'!AF28='C7'!AL28,OR('C7'!W28="W",'C7'!W28="Z",'C7'!W28="X")),UPPER('C7'!W28),"")))</f>
        <v/>
      </c>
      <c r="J866" s="81" t="s">
        <v>482</v>
      </c>
      <c r="K866" s="187">
        <f>IF(AND(ISBLANK('C7'!AN28),$L$866&lt;&gt;"Z"),"",'C7'!AN28)</f>
        <v>1859</v>
      </c>
      <c r="L866" s="187" t="str">
        <f>IF(ISBLANK('C7'!AO28),"",'C7'!AO28)</f>
        <v/>
      </c>
      <c r="M866" s="78" t="str">
        <f t="shared" ref="M866:M897" si="13">IF(AND(ISNUMBER(H866),ISNUMBER(K866)),IF(OR(ROUND(H866,0)&lt;&gt;ROUND(K866,0),I866&lt;&gt;L866),"Check","OK"),IF(OR(AND(H866&lt;&gt;K866,I866&lt;&gt;"Z",L866&lt;&gt;"Z"),I866&lt;&gt;L866),"Check","OK"))</f>
        <v>OK</v>
      </c>
      <c r="N866" s="79"/>
    </row>
    <row r="867" spans="1:14" hidden="1">
      <c r="A867" s="80" t="s">
        <v>2588</v>
      </c>
      <c r="B867" s="185" t="s">
        <v>2245</v>
      </c>
      <c r="C867" s="186" t="s">
        <v>430</v>
      </c>
      <c r="D867" s="188" t="s">
        <v>2246</v>
      </c>
      <c r="E867" s="186" t="s">
        <v>482</v>
      </c>
      <c r="F867" s="186" t="s">
        <v>430</v>
      </c>
      <c r="G867" s="188" t="s">
        <v>1276</v>
      </c>
      <c r="H867" s="187">
        <f>IF(OR(EXACT('C7'!V29,'C7'!W29),EXACT('C7'!Y29,'C7'!Z29),EXACT('C7'!AE29,'C7'!AF29),EXACT('C7'!AK29,'C7'!AL29),AND('C7'!W29='C7'!Z29,'C7'!Z29='C7'!AF29,'C7'!AF29='C7'!AL29,'C7'!W29="X"),OR('C7'!W29="M",'C7'!Z29="M",'C7'!AF29="M",'C7'!AL29="M")),"",SUM('C7'!V29,'C7'!Y29,'C7'!AE29,'C7'!AK29))</f>
        <v>10779</v>
      </c>
      <c r="I867" s="187" t="str">
        <f xml:space="preserve"> IF(AND(AND('C7'!W29="X",'C7'!Z29="X",'C7'!AF29="X",'C7'!AL29="X"),SUM('C7'!V29,'C7'!Y29,'C7'!AE29,'C7'!AK29)=0,ISNUMBER('C7'!AN29)),"",IF(OR('C7'!W29="M",'C7'!Z29="M",'C7'!AF29="M",'C7'!AL29="M"),"M",IF(AND('C7'!W29='C7'!Z29,'C7'!Z29='C7'!AF29,'C7'!AF29='C7'!AL29,OR('C7'!W29="W",'C7'!W29="Z",'C7'!W29="X")),UPPER('C7'!W29),"")))</f>
        <v/>
      </c>
      <c r="J867" s="81" t="s">
        <v>482</v>
      </c>
      <c r="K867" s="187">
        <f>IF(AND(ISBLANK('C7'!AN29),$L$867&lt;&gt;"Z"),"",'C7'!AN29)</f>
        <v>10779</v>
      </c>
      <c r="L867" s="187" t="str">
        <f>IF(ISBLANK('C7'!AO29),"",'C7'!AO29)</f>
        <v/>
      </c>
      <c r="M867" s="78" t="str">
        <f t="shared" si="13"/>
        <v>OK</v>
      </c>
      <c r="N867" s="79"/>
    </row>
    <row r="868" spans="1:14" hidden="1">
      <c r="A868" s="80" t="s">
        <v>2588</v>
      </c>
      <c r="B868" s="185" t="s">
        <v>2247</v>
      </c>
      <c r="C868" s="186" t="s">
        <v>430</v>
      </c>
      <c r="D868" s="188" t="s">
        <v>2248</v>
      </c>
      <c r="E868" s="186" t="s">
        <v>482</v>
      </c>
      <c r="F868" s="186" t="s">
        <v>430</v>
      </c>
      <c r="G868" s="188" t="s">
        <v>1277</v>
      </c>
      <c r="H868" s="187">
        <f>IF(OR(EXACT('C7'!V30,'C7'!W30),EXACT('C7'!Y30,'C7'!Z30),EXACT('C7'!AE30,'C7'!AF30),EXACT('C7'!AK30,'C7'!AL30),AND('C7'!W30='C7'!Z30,'C7'!Z30='C7'!AF30,'C7'!AF30='C7'!AL30,'C7'!W30="X"),OR('C7'!W30="M",'C7'!Z30="M",'C7'!AF30="M",'C7'!AL30="M")),"",SUM('C7'!V30,'C7'!Y30,'C7'!AE30,'C7'!AK30))</f>
        <v>628</v>
      </c>
      <c r="I868" s="187" t="str">
        <f xml:space="preserve"> IF(AND(AND('C7'!W30="X",'C7'!Z30="X",'C7'!AF30="X",'C7'!AL30="X"),SUM('C7'!V30,'C7'!Y30,'C7'!AE30,'C7'!AK30)=0,ISNUMBER('C7'!AN30)),"",IF(OR('C7'!W30="M",'C7'!Z30="M",'C7'!AF30="M",'C7'!AL30="M"),"M",IF(AND('C7'!W30='C7'!Z30,'C7'!Z30='C7'!AF30,'C7'!AF30='C7'!AL30,OR('C7'!W30="W",'C7'!W30="Z",'C7'!W30="X")),UPPER('C7'!W30),"")))</f>
        <v/>
      </c>
      <c r="J868" s="81" t="s">
        <v>482</v>
      </c>
      <c r="K868" s="187">
        <f>IF(AND(ISBLANK('C7'!AN30),$L$868&lt;&gt;"Z"),"",'C7'!AN30)</f>
        <v>628</v>
      </c>
      <c r="L868" s="187" t="str">
        <f>IF(ISBLANK('C7'!AO30),"",'C7'!AO30)</f>
        <v/>
      </c>
      <c r="M868" s="78" t="str">
        <f t="shared" si="13"/>
        <v>OK</v>
      </c>
      <c r="N868" s="79"/>
    </row>
    <row r="869" spans="1:14" hidden="1">
      <c r="A869" s="80" t="s">
        <v>2588</v>
      </c>
      <c r="B869" s="185" t="s">
        <v>2249</v>
      </c>
      <c r="C869" s="186" t="s">
        <v>430</v>
      </c>
      <c r="D869" s="188" t="s">
        <v>2250</v>
      </c>
      <c r="E869" s="186" t="s">
        <v>482</v>
      </c>
      <c r="F869" s="186" t="s">
        <v>430</v>
      </c>
      <c r="G869" s="188" t="s">
        <v>1278</v>
      </c>
      <c r="H869" s="187">
        <f>IF(OR(EXACT('C7'!V31,'C7'!W31),EXACT('C7'!Y31,'C7'!Z31),EXACT('C7'!AE31,'C7'!AF31),EXACT('C7'!AK31,'C7'!AL31),AND('C7'!W31='C7'!Z31,'C7'!Z31='C7'!AF31,'C7'!AF31='C7'!AL31,'C7'!W31="X"),OR('C7'!W31="M",'C7'!Z31="M",'C7'!AF31="M",'C7'!AL31="M")),"",SUM('C7'!V31,'C7'!Y31,'C7'!AE31,'C7'!AK31))</f>
        <v>564</v>
      </c>
      <c r="I869" s="187" t="str">
        <f xml:space="preserve"> IF(AND(AND('C7'!W31="X",'C7'!Z31="X",'C7'!AF31="X",'C7'!AL31="X"),SUM('C7'!V31,'C7'!Y31,'C7'!AE31,'C7'!AK31)=0,ISNUMBER('C7'!AN31)),"",IF(OR('C7'!W31="M",'C7'!Z31="M",'C7'!AF31="M",'C7'!AL31="M"),"M",IF(AND('C7'!W31='C7'!Z31,'C7'!Z31='C7'!AF31,'C7'!AF31='C7'!AL31,OR('C7'!W31="W",'C7'!W31="Z",'C7'!W31="X")),UPPER('C7'!W31),"")))</f>
        <v/>
      </c>
      <c r="J869" s="81" t="s">
        <v>482</v>
      </c>
      <c r="K869" s="187">
        <f>IF(AND(ISBLANK('C7'!AN31),$L$869&lt;&gt;"Z"),"",'C7'!AN31)</f>
        <v>564</v>
      </c>
      <c r="L869" s="187" t="str">
        <f>IF(ISBLANK('C7'!AO31),"",'C7'!AO31)</f>
        <v/>
      </c>
      <c r="M869" s="78" t="str">
        <f t="shared" si="13"/>
        <v>OK</v>
      </c>
      <c r="N869" s="79"/>
    </row>
    <row r="870" spans="1:14" hidden="1">
      <c r="A870" s="80" t="s">
        <v>2588</v>
      </c>
      <c r="B870" s="185" t="s">
        <v>2251</v>
      </c>
      <c r="C870" s="186" t="s">
        <v>430</v>
      </c>
      <c r="D870" s="188" t="s">
        <v>2252</v>
      </c>
      <c r="E870" s="186" t="s">
        <v>482</v>
      </c>
      <c r="F870" s="186" t="s">
        <v>430</v>
      </c>
      <c r="G870" s="188" t="s">
        <v>1279</v>
      </c>
      <c r="H870" s="187">
        <f>IF(OR(EXACT('C7'!V32,'C7'!W32),EXACT('C7'!Y32,'C7'!Z32),EXACT('C7'!AE32,'C7'!AF32),EXACT('C7'!AK32,'C7'!AL32),AND('C7'!W32='C7'!Z32,'C7'!Z32='C7'!AF32,'C7'!AF32='C7'!AL32,'C7'!W32="X"),OR('C7'!W32="M",'C7'!Z32="M",'C7'!AF32="M",'C7'!AL32="M")),"",SUM('C7'!V32,'C7'!Y32,'C7'!AE32,'C7'!AK32))</f>
        <v>1514</v>
      </c>
      <c r="I870" s="187" t="str">
        <f xml:space="preserve"> IF(AND(AND('C7'!W32="X",'C7'!Z32="X",'C7'!AF32="X",'C7'!AL32="X"),SUM('C7'!V32,'C7'!Y32,'C7'!AE32,'C7'!AK32)=0,ISNUMBER('C7'!AN32)),"",IF(OR('C7'!W32="M",'C7'!Z32="M",'C7'!AF32="M",'C7'!AL32="M"),"M",IF(AND('C7'!W32='C7'!Z32,'C7'!Z32='C7'!AF32,'C7'!AF32='C7'!AL32,OR('C7'!W32="W",'C7'!W32="Z",'C7'!W32="X")),UPPER('C7'!W32),"")))</f>
        <v/>
      </c>
      <c r="J870" s="81" t="s">
        <v>482</v>
      </c>
      <c r="K870" s="187">
        <f>IF(AND(ISBLANK('C7'!AN32),$L$870&lt;&gt;"Z"),"",'C7'!AN32)</f>
        <v>1514</v>
      </c>
      <c r="L870" s="187" t="str">
        <f>IF(ISBLANK('C7'!AO32),"",'C7'!AO32)</f>
        <v/>
      </c>
      <c r="M870" s="78" t="str">
        <f t="shared" si="13"/>
        <v>OK</v>
      </c>
      <c r="N870" s="79"/>
    </row>
    <row r="871" spans="1:14" hidden="1">
      <c r="A871" s="80" t="s">
        <v>2588</v>
      </c>
      <c r="B871" s="185" t="s">
        <v>2253</v>
      </c>
      <c r="C871" s="186" t="s">
        <v>430</v>
      </c>
      <c r="D871" s="188" t="s">
        <v>2254</v>
      </c>
      <c r="E871" s="186" t="s">
        <v>482</v>
      </c>
      <c r="F871" s="186" t="s">
        <v>430</v>
      </c>
      <c r="G871" s="188" t="s">
        <v>1280</v>
      </c>
      <c r="H871" s="187">
        <f>IF(OR(EXACT('C7'!V33,'C7'!W33),EXACT('C7'!Y33,'C7'!Z33),EXACT('C7'!AE33,'C7'!AF33),EXACT('C7'!AK33,'C7'!AL33),AND('C7'!W33='C7'!Z33,'C7'!Z33='C7'!AF33,'C7'!AF33='C7'!AL33,'C7'!W33="X"),OR('C7'!W33="M",'C7'!Z33="M",'C7'!AF33="M",'C7'!AL33="M")),"",SUM('C7'!V33,'C7'!Y33,'C7'!AE33,'C7'!AK33))</f>
        <v>280</v>
      </c>
      <c r="I871" s="187" t="str">
        <f xml:space="preserve"> IF(AND(AND('C7'!W33="X",'C7'!Z33="X",'C7'!AF33="X",'C7'!AL33="X"),SUM('C7'!V33,'C7'!Y33,'C7'!AE33,'C7'!AK33)=0,ISNUMBER('C7'!AN33)),"",IF(OR('C7'!W33="M",'C7'!Z33="M",'C7'!AF33="M",'C7'!AL33="M"),"M",IF(AND('C7'!W33='C7'!Z33,'C7'!Z33='C7'!AF33,'C7'!AF33='C7'!AL33,OR('C7'!W33="W",'C7'!W33="Z",'C7'!W33="X")),UPPER('C7'!W33),"")))</f>
        <v/>
      </c>
      <c r="J871" s="81" t="s">
        <v>482</v>
      </c>
      <c r="K871" s="187">
        <f>IF(AND(ISBLANK('C7'!AN33),$L$871&lt;&gt;"Z"),"",'C7'!AN33)</f>
        <v>280</v>
      </c>
      <c r="L871" s="187" t="str">
        <f>IF(ISBLANK('C7'!AO33),"",'C7'!AO33)</f>
        <v/>
      </c>
      <c r="M871" s="78" t="str">
        <f t="shared" si="13"/>
        <v>OK</v>
      </c>
      <c r="N871" s="79"/>
    </row>
    <row r="872" spans="1:14" hidden="1">
      <c r="A872" s="80" t="s">
        <v>2588</v>
      </c>
      <c r="B872" s="185" t="s">
        <v>2255</v>
      </c>
      <c r="C872" s="186" t="s">
        <v>430</v>
      </c>
      <c r="D872" s="188" t="s">
        <v>2256</v>
      </c>
      <c r="E872" s="186" t="s">
        <v>482</v>
      </c>
      <c r="F872" s="186" t="s">
        <v>430</v>
      </c>
      <c r="G872" s="188" t="s">
        <v>1281</v>
      </c>
      <c r="H872" s="187">
        <f>IF(OR(EXACT('C7'!V34,'C7'!W34),EXACT('C7'!Y34,'C7'!Z34),EXACT('C7'!AE34,'C7'!AF34),EXACT('C7'!AK34,'C7'!AL34),AND('C7'!W34='C7'!Z34,'C7'!Z34='C7'!AF34,'C7'!AF34='C7'!AL34,'C7'!W34="X"),OR('C7'!W34="M",'C7'!Z34="M",'C7'!AF34="M",'C7'!AL34="M")),"",SUM('C7'!V34,'C7'!Y34,'C7'!AE34,'C7'!AK34))</f>
        <v>4788</v>
      </c>
      <c r="I872" s="187" t="str">
        <f xml:space="preserve"> IF(AND(AND('C7'!W34="X",'C7'!Z34="X",'C7'!AF34="X",'C7'!AL34="X"),SUM('C7'!V34,'C7'!Y34,'C7'!AE34,'C7'!AK34)=0,ISNUMBER('C7'!AN34)),"",IF(OR('C7'!W34="M",'C7'!Z34="M",'C7'!AF34="M",'C7'!AL34="M"),"M",IF(AND('C7'!W34='C7'!Z34,'C7'!Z34='C7'!AF34,'C7'!AF34='C7'!AL34,OR('C7'!W34="W",'C7'!W34="Z",'C7'!W34="X")),UPPER('C7'!W34),"")))</f>
        <v/>
      </c>
      <c r="J872" s="81" t="s">
        <v>482</v>
      </c>
      <c r="K872" s="187">
        <f>IF(AND(ISBLANK('C7'!AN34),$L$872&lt;&gt;"Z"),"",'C7'!AN34)</f>
        <v>4788</v>
      </c>
      <c r="L872" s="187" t="str">
        <f>IF(ISBLANK('C7'!AO34),"",'C7'!AO34)</f>
        <v/>
      </c>
      <c r="M872" s="78" t="str">
        <f t="shared" si="13"/>
        <v>OK</v>
      </c>
      <c r="N872" s="79"/>
    </row>
    <row r="873" spans="1:14" hidden="1">
      <c r="A873" s="80" t="s">
        <v>2588</v>
      </c>
      <c r="B873" s="185" t="s">
        <v>2257</v>
      </c>
      <c r="C873" s="186" t="s">
        <v>430</v>
      </c>
      <c r="D873" s="188" t="s">
        <v>2258</v>
      </c>
      <c r="E873" s="186" t="s">
        <v>482</v>
      </c>
      <c r="F873" s="186" t="s">
        <v>430</v>
      </c>
      <c r="G873" s="188" t="s">
        <v>1282</v>
      </c>
      <c r="H873" s="187">
        <f>IF(OR(EXACT('C7'!V35,'C7'!W35),EXACT('C7'!Y35,'C7'!Z35),EXACT('C7'!AE35,'C7'!AF35),EXACT('C7'!AK35,'C7'!AL35),AND('C7'!W35='C7'!Z35,'C7'!Z35='C7'!AF35,'C7'!AF35='C7'!AL35,'C7'!W35="X"),OR('C7'!W35="M",'C7'!Z35="M",'C7'!AF35="M",'C7'!AL35="M")),"",SUM('C7'!V35,'C7'!Y35,'C7'!AE35,'C7'!AK35))</f>
        <v>540</v>
      </c>
      <c r="I873" s="187" t="str">
        <f xml:space="preserve"> IF(AND(AND('C7'!W35="X",'C7'!Z35="X",'C7'!AF35="X",'C7'!AL35="X"),SUM('C7'!V35,'C7'!Y35,'C7'!AE35,'C7'!AK35)=0,ISNUMBER('C7'!AN35)),"",IF(OR('C7'!W35="M",'C7'!Z35="M",'C7'!AF35="M",'C7'!AL35="M"),"M",IF(AND('C7'!W35='C7'!Z35,'C7'!Z35='C7'!AF35,'C7'!AF35='C7'!AL35,OR('C7'!W35="W",'C7'!W35="Z",'C7'!W35="X")),UPPER('C7'!W35),"")))</f>
        <v/>
      </c>
      <c r="J873" s="81" t="s">
        <v>482</v>
      </c>
      <c r="K873" s="187">
        <f>IF(AND(ISBLANK('C7'!AN35),$L$873&lt;&gt;"Z"),"",'C7'!AN35)</f>
        <v>540</v>
      </c>
      <c r="L873" s="187" t="str">
        <f>IF(ISBLANK('C7'!AO35),"",'C7'!AO35)</f>
        <v/>
      </c>
      <c r="M873" s="78" t="str">
        <f t="shared" si="13"/>
        <v>OK</v>
      </c>
      <c r="N873" s="79"/>
    </row>
    <row r="874" spans="1:14" hidden="1">
      <c r="A874" s="80" t="s">
        <v>2588</v>
      </c>
      <c r="B874" s="185" t="s">
        <v>2259</v>
      </c>
      <c r="C874" s="186" t="s">
        <v>430</v>
      </c>
      <c r="D874" s="188" t="s">
        <v>2260</v>
      </c>
      <c r="E874" s="186" t="s">
        <v>482</v>
      </c>
      <c r="F874" s="186" t="s">
        <v>430</v>
      </c>
      <c r="G874" s="188" t="s">
        <v>1283</v>
      </c>
      <c r="H874" s="187">
        <f>IF(OR(EXACT('C7'!V36,'C7'!W36),EXACT('C7'!Y36,'C7'!Z36),EXACT('C7'!AE36,'C7'!AF36),EXACT('C7'!AK36,'C7'!AL36),AND('C7'!W36='C7'!Z36,'C7'!Z36='C7'!AF36,'C7'!AF36='C7'!AL36,'C7'!W36="X"),OR('C7'!W36="M",'C7'!Z36="M",'C7'!AF36="M",'C7'!AL36="M")),"",SUM('C7'!V36,'C7'!Y36,'C7'!AE36,'C7'!AK36))</f>
        <v>0</v>
      </c>
      <c r="I874" s="187" t="str">
        <f xml:space="preserve"> IF(AND(AND('C7'!W36="X",'C7'!Z36="X",'C7'!AF36="X",'C7'!AL36="X"),SUM('C7'!V36,'C7'!Y36,'C7'!AE36,'C7'!AK36)=0,ISNUMBER('C7'!AN36)),"",IF(OR('C7'!W36="M",'C7'!Z36="M",'C7'!AF36="M",'C7'!AL36="M"),"M",IF(AND('C7'!W36='C7'!Z36,'C7'!Z36='C7'!AF36,'C7'!AF36='C7'!AL36,OR('C7'!W36="W",'C7'!W36="Z",'C7'!W36="X")),UPPER('C7'!W36),"")))</f>
        <v/>
      </c>
      <c r="J874" s="81" t="s">
        <v>482</v>
      </c>
      <c r="K874" s="187">
        <f>IF(AND(ISBLANK('C7'!AN36),$L$874&lt;&gt;"Z"),"",'C7'!AN36)</f>
        <v>0</v>
      </c>
      <c r="L874" s="187" t="str">
        <f>IF(ISBLANK('C7'!AO36),"",'C7'!AO36)</f>
        <v/>
      </c>
      <c r="M874" s="78" t="str">
        <f t="shared" si="13"/>
        <v>OK</v>
      </c>
      <c r="N874" s="79"/>
    </row>
    <row r="875" spans="1:14" hidden="1">
      <c r="A875" s="80" t="s">
        <v>2588</v>
      </c>
      <c r="B875" s="185" t="s">
        <v>2261</v>
      </c>
      <c r="C875" s="186" t="s">
        <v>430</v>
      </c>
      <c r="D875" s="188" t="s">
        <v>2262</v>
      </c>
      <c r="E875" s="186" t="s">
        <v>482</v>
      </c>
      <c r="F875" s="186" t="s">
        <v>430</v>
      </c>
      <c r="G875" s="188" t="s">
        <v>1284</v>
      </c>
      <c r="H875" s="187">
        <f>IF(OR(SUMPRODUCT(--('C7'!AN26:'C7'!AN36=""),--('C7'!AO26:'C7'!AO36=""))&gt;0,COUNTIF('C7'!AO26:'C7'!AO36,"M")&gt;0,COUNTIF('C7'!AO26:'C7'!AO36,"X")=11),"",SUM('C7'!AN26:'C7'!AN36))</f>
        <v>30074</v>
      </c>
      <c r="I875" s="187" t="str">
        <f>IF(AND(COUNTIF('C7'!AO26:'C7'!AO36,"X")=11,SUM('C7'!AN26:'C7'!AN36)=0,ISNUMBER('C7'!AN37)),"",IF(COUNTIF('C7'!AO26:'C7'!AO36,"M")&gt;0,"M",IF(AND(COUNTIF('C7'!AO26:'C7'!AO36,'C7'!AO26)=11,OR('C7'!AO26="X",'C7'!AO26="W",'C7'!AO26="Z")),UPPER('C7'!AO26),"")))</f>
        <v/>
      </c>
      <c r="J875" s="81" t="s">
        <v>482</v>
      </c>
      <c r="K875" s="187">
        <f>IF(AND(ISBLANK('C7'!AN37),$L$875&lt;&gt;"Z"),"",'C7'!AN37)</f>
        <v>30074</v>
      </c>
      <c r="L875" s="187" t="str">
        <f>IF(ISBLANK('C7'!AO37),"",'C7'!AO37)</f>
        <v/>
      </c>
      <c r="M875" s="78" t="str">
        <f t="shared" si="13"/>
        <v>OK</v>
      </c>
      <c r="N875" s="79"/>
    </row>
    <row r="876" spans="1:14" hidden="1">
      <c r="A876" s="80" t="s">
        <v>2588</v>
      </c>
      <c r="B876" s="185" t="s">
        <v>2263</v>
      </c>
      <c r="C876" s="186" t="s">
        <v>430</v>
      </c>
      <c r="D876" s="188" t="s">
        <v>2264</v>
      </c>
      <c r="E876" s="186" t="s">
        <v>482</v>
      </c>
      <c r="F876" s="186" t="s">
        <v>430</v>
      </c>
      <c r="G876" s="188" t="s">
        <v>1285</v>
      </c>
      <c r="H876" s="187">
        <f>IF(OR(AND('C7'!AN14="",'C7'!AO14=""),AND('C7'!AN26="",'C7'!AO26=""),AND('C7'!AO14="X",'C7'!AO26="X"),OR('C7'!AO14="M",'C7'!AO26="M")),"",SUM('C7'!AN14,'C7'!AN26))</f>
        <v>11564</v>
      </c>
      <c r="I876" s="187" t="str">
        <f>IF(AND(AND('C7'!AO14="X",'C7'!AO26="X"),SUM('C7'!AN14,'C7'!AN26)=0,ISNUMBER('C7'!AN38)),"",IF(OR('C7'!AO14="M",'C7'!AO26="M"),"M",IF(AND('C7'!AO14='C7'!AO26,OR('C7'!AO14="X",'C7'!AO14="W",'C7'!AO14="Z")),UPPER('C7'!AO14),"")))</f>
        <v/>
      </c>
      <c r="J876" s="81" t="s">
        <v>482</v>
      </c>
      <c r="K876" s="187">
        <f>IF(AND(ISBLANK('C7'!AN38),$L$876&lt;&gt;"Z"),"",'C7'!AN38)</f>
        <v>11564</v>
      </c>
      <c r="L876" s="187" t="str">
        <f>IF(ISBLANK('C7'!AO38),"",'C7'!AO38)</f>
        <v/>
      </c>
      <c r="M876" s="78" t="str">
        <f t="shared" si="13"/>
        <v>OK</v>
      </c>
      <c r="N876" s="79"/>
    </row>
    <row r="877" spans="1:14" hidden="1">
      <c r="A877" s="80" t="s">
        <v>2588</v>
      </c>
      <c r="B877" s="185" t="s">
        <v>2265</v>
      </c>
      <c r="C877" s="186" t="s">
        <v>430</v>
      </c>
      <c r="D877" s="188" t="s">
        <v>2266</v>
      </c>
      <c r="E877" s="186" t="s">
        <v>482</v>
      </c>
      <c r="F877" s="186" t="s">
        <v>430</v>
      </c>
      <c r="G877" s="188" t="s">
        <v>1286</v>
      </c>
      <c r="H877" s="187">
        <f>IF(OR(AND('C7'!AN15="",'C7'!AO15=""),AND('C7'!AN27="",'C7'!AO27=""),AND('C7'!AO15="X",'C7'!AO27="X"),OR('C7'!AO15="M",'C7'!AO27="M")),"",SUM('C7'!AN15,'C7'!AN27))</f>
        <v>1348</v>
      </c>
      <c r="I877" s="187" t="str">
        <f>IF(AND(AND('C7'!AO15="X",'C7'!AO27="X"),SUM('C7'!AN15,'C7'!AN27)=0,ISNUMBER('C7'!AN39)),"",IF(OR('C7'!AO15="M",'C7'!AO27="M"),"M",IF(AND('C7'!AO15='C7'!AO27,OR('C7'!AO15="X",'C7'!AO15="W",'C7'!AO15="Z")),UPPER('C7'!AO15),"")))</f>
        <v/>
      </c>
      <c r="J877" s="81" t="s">
        <v>482</v>
      </c>
      <c r="K877" s="187">
        <f>IF(AND(ISBLANK('C7'!AN39),$L$877&lt;&gt;"Z"),"",'C7'!AN39)</f>
        <v>1348</v>
      </c>
      <c r="L877" s="187" t="str">
        <f>IF(ISBLANK('C7'!AO39),"",'C7'!AO39)</f>
        <v/>
      </c>
      <c r="M877" s="78" t="str">
        <f t="shared" si="13"/>
        <v>OK</v>
      </c>
      <c r="N877" s="79"/>
    </row>
    <row r="878" spans="1:14" hidden="1">
      <c r="A878" s="80" t="s">
        <v>2588</v>
      </c>
      <c r="B878" s="185" t="s">
        <v>2267</v>
      </c>
      <c r="C878" s="186" t="s">
        <v>430</v>
      </c>
      <c r="D878" s="188" t="s">
        <v>2268</v>
      </c>
      <c r="E878" s="186" t="s">
        <v>482</v>
      </c>
      <c r="F878" s="186" t="s">
        <v>430</v>
      </c>
      <c r="G878" s="188" t="s">
        <v>1287</v>
      </c>
      <c r="H878" s="187">
        <f>IF(OR(AND('C7'!AN16="",'C7'!AO16=""),AND('C7'!AN28="",'C7'!AO28=""),AND('C7'!AO16="X",'C7'!AO28="X"),OR('C7'!AO16="M",'C7'!AO28="M")),"",SUM('C7'!AN16,'C7'!AN28))</f>
        <v>2638</v>
      </c>
      <c r="I878" s="187" t="str">
        <f>IF(AND(AND('C7'!AO16="X",'C7'!AO28="X"),SUM('C7'!AN16,'C7'!AN28)=0,ISNUMBER('C7'!AN40)),"",IF(OR('C7'!AO16="M",'C7'!AO28="M"),"M",IF(AND('C7'!AO16='C7'!AO28,OR('C7'!AO16="X",'C7'!AO16="W",'C7'!AO16="Z")),UPPER('C7'!AO16),"")))</f>
        <v/>
      </c>
      <c r="J878" s="81" t="s">
        <v>482</v>
      </c>
      <c r="K878" s="187">
        <f>IF(AND(ISBLANK('C7'!AN40),$L$878&lt;&gt;"Z"),"",'C7'!AN40)</f>
        <v>2638</v>
      </c>
      <c r="L878" s="187" t="str">
        <f>IF(ISBLANK('C7'!AO40),"",'C7'!AO40)</f>
        <v/>
      </c>
      <c r="M878" s="78" t="str">
        <f t="shared" si="13"/>
        <v>OK</v>
      </c>
      <c r="N878" s="79"/>
    </row>
    <row r="879" spans="1:14" hidden="1">
      <c r="A879" s="80" t="s">
        <v>2588</v>
      </c>
      <c r="B879" s="185" t="s">
        <v>2269</v>
      </c>
      <c r="C879" s="186" t="s">
        <v>430</v>
      </c>
      <c r="D879" s="188" t="s">
        <v>2270</v>
      </c>
      <c r="E879" s="186" t="s">
        <v>482</v>
      </c>
      <c r="F879" s="186" t="s">
        <v>430</v>
      </c>
      <c r="G879" s="188" t="s">
        <v>1288</v>
      </c>
      <c r="H879" s="187">
        <f>IF(OR(AND('C7'!AN17="",'C7'!AO17=""),AND('C7'!AN29="",'C7'!AO29=""),AND('C7'!AO17="X",'C7'!AO29="X"),OR('C7'!AO17="M",'C7'!AO29="M")),"",SUM('C7'!AN17,'C7'!AN29))</f>
        <v>17018</v>
      </c>
      <c r="I879" s="187" t="str">
        <f>IF(AND(AND('C7'!AO17="X",'C7'!AO29="X"),SUM('C7'!AN17,'C7'!AN29)=0,ISNUMBER('C7'!AN41)),"",IF(OR('C7'!AO17="M",'C7'!AO29="M"),"M",IF(AND('C7'!AO17='C7'!AO29,OR('C7'!AO17="X",'C7'!AO17="W",'C7'!AO17="Z")),UPPER('C7'!AO17),"")))</f>
        <v/>
      </c>
      <c r="J879" s="81" t="s">
        <v>482</v>
      </c>
      <c r="K879" s="187">
        <f>IF(AND(ISBLANK('C7'!AN41),$L$879&lt;&gt;"Z"),"",'C7'!AN41)</f>
        <v>17018</v>
      </c>
      <c r="L879" s="187" t="str">
        <f>IF(ISBLANK('C7'!AO41),"",'C7'!AO41)</f>
        <v/>
      </c>
      <c r="M879" s="78" t="str">
        <f t="shared" si="13"/>
        <v>OK</v>
      </c>
      <c r="N879" s="79"/>
    </row>
    <row r="880" spans="1:14" hidden="1">
      <c r="A880" s="80" t="s">
        <v>2588</v>
      </c>
      <c r="B880" s="185" t="s">
        <v>2271</v>
      </c>
      <c r="C880" s="186" t="s">
        <v>430</v>
      </c>
      <c r="D880" s="188" t="s">
        <v>2272</v>
      </c>
      <c r="E880" s="186" t="s">
        <v>482</v>
      </c>
      <c r="F880" s="186" t="s">
        <v>430</v>
      </c>
      <c r="G880" s="188" t="s">
        <v>1289</v>
      </c>
      <c r="H880" s="187">
        <f>IF(OR(AND('C7'!AN18="",'C7'!AO18=""),AND('C7'!AN30="",'C7'!AO30=""),AND('C7'!AO18="X",'C7'!AO30="X"),OR('C7'!AO18="M",'C7'!AO30="M")),"",SUM('C7'!AN18,'C7'!AN30))</f>
        <v>1114</v>
      </c>
      <c r="I880" s="187" t="str">
        <f>IF(AND(AND('C7'!AO18="X",'C7'!AO30="X"),SUM('C7'!AN18,'C7'!AN30)=0,ISNUMBER('C7'!AN42)),"",IF(OR('C7'!AO18="M",'C7'!AO30="M"),"M",IF(AND('C7'!AO18='C7'!AO30,OR('C7'!AO18="X",'C7'!AO18="W",'C7'!AO18="Z")),UPPER('C7'!AO18),"")))</f>
        <v/>
      </c>
      <c r="J880" s="81" t="s">
        <v>482</v>
      </c>
      <c r="K880" s="187">
        <f>IF(AND(ISBLANK('C7'!AN42),$L$880&lt;&gt;"Z"),"",'C7'!AN42)</f>
        <v>1114</v>
      </c>
      <c r="L880" s="187" t="str">
        <f>IF(ISBLANK('C7'!AO42),"",'C7'!AO42)</f>
        <v/>
      </c>
      <c r="M880" s="78" t="str">
        <f t="shared" si="13"/>
        <v>OK</v>
      </c>
      <c r="N880" s="79"/>
    </row>
    <row r="881" spans="1:14" hidden="1">
      <c r="A881" s="80" t="s">
        <v>2588</v>
      </c>
      <c r="B881" s="185" t="s">
        <v>2273</v>
      </c>
      <c r="C881" s="186" t="s">
        <v>430</v>
      </c>
      <c r="D881" s="188" t="s">
        <v>2274</v>
      </c>
      <c r="E881" s="186" t="s">
        <v>482</v>
      </c>
      <c r="F881" s="186" t="s">
        <v>430</v>
      </c>
      <c r="G881" s="188" t="s">
        <v>1290</v>
      </c>
      <c r="H881" s="187">
        <f>IF(OR(AND('C7'!AN19="",'C7'!AO19=""),AND('C7'!AN31="",'C7'!AO31=""),AND('C7'!AO19="X",'C7'!AO31="X"),OR('C7'!AO19="M",'C7'!AO31="M")),"",SUM('C7'!AN19,'C7'!AN31))</f>
        <v>2669</v>
      </c>
      <c r="I881" s="187" t="str">
        <f>IF(AND(AND('C7'!AO19="X",'C7'!AO31="X"),SUM('C7'!AN19,'C7'!AN31)=0,ISNUMBER('C7'!AN43)),"",IF(OR('C7'!AO19="M",'C7'!AO31="M"),"M",IF(AND('C7'!AO19='C7'!AO31,OR('C7'!AO19="X",'C7'!AO19="W",'C7'!AO19="Z")),UPPER('C7'!AO19),"")))</f>
        <v/>
      </c>
      <c r="J881" s="81" t="s">
        <v>482</v>
      </c>
      <c r="K881" s="187">
        <f>IF(AND(ISBLANK('C7'!AN43),$L$881&lt;&gt;"Z"),"",'C7'!AN43)</f>
        <v>2669</v>
      </c>
      <c r="L881" s="187" t="str">
        <f>IF(ISBLANK('C7'!AO43),"",'C7'!AO43)</f>
        <v/>
      </c>
      <c r="M881" s="78" t="str">
        <f t="shared" si="13"/>
        <v>OK</v>
      </c>
      <c r="N881" s="79"/>
    </row>
    <row r="882" spans="1:14" hidden="1">
      <c r="A882" s="80" t="s">
        <v>2588</v>
      </c>
      <c r="B882" s="185" t="s">
        <v>2275</v>
      </c>
      <c r="C882" s="186" t="s">
        <v>430</v>
      </c>
      <c r="D882" s="188" t="s">
        <v>2276</v>
      </c>
      <c r="E882" s="186" t="s">
        <v>482</v>
      </c>
      <c r="F882" s="186" t="s">
        <v>430</v>
      </c>
      <c r="G882" s="188" t="s">
        <v>1291</v>
      </c>
      <c r="H882" s="187">
        <f>IF(OR(AND('C7'!AN20="",'C7'!AO20=""),AND('C7'!AN32="",'C7'!AO32=""),AND('C7'!AO20="X",'C7'!AO32="X"),OR('C7'!AO20="M",'C7'!AO32="M")),"",SUM('C7'!AN20,'C7'!AN32))</f>
        <v>4006</v>
      </c>
      <c r="I882" s="187" t="str">
        <f>IF(AND(AND('C7'!AO20="X",'C7'!AO32="X"),SUM('C7'!AN20,'C7'!AN32)=0,ISNUMBER('C7'!AN44)),"",IF(OR('C7'!AO20="M",'C7'!AO32="M"),"M",IF(AND('C7'!AO20='C7'!AO32,OR('C7'!AO20="X",'C7'!AO20="W",'C7'!AO20="Z")),UPPER('C7'!AO20),"")))</f>
        <v/>
      </c>
      <c r="J882" s="81" t="s">
        <v>482</v>
      </c>
      <c r="K882" s="187">
        <f>IF(AND(ISBLANK('C7'!AN44),$L$882&lt;&gt;"Z"),"",'C7'!AN44)</f>
        <v>4006</v>
      </c>
      <c r="L882" s="187" t="str">
        <f>IF(ISBLANK('C7'!AO44),"",'C7'!AO44)</f>
        <v/>
      </c>
      <c r="M882" s="78" t="str">
        <f t="shared" si="13"/>
        <v>OK</v>
      </c>
      <c r="N882" s="79"/>
    </row>
    <row r="883" spans="1:14" hidden="1">
      <c r="A883" s="80" t="s">
        <v>2588</v>
      </c>
      <c r="B883" s="185" t="s">
        <v>2277</v>
      </c>
      <c r="C883" s="186" t="s">
        <v>430</v>
      </c>
      <c r="D883" s="188" t="s">
        <v>2278</v>
      </c>
      <c r="E883" s="186" t="s">
        <v>482</v>
      </c>
      <c r="F883" s="186" t="s">
        <v>430</v>
      </c>
      <c r="G883" s="188" t="s">
        <v>1292</v>
      </c>
      <c r="H883" s="187">
        <f>IF(OR(AND('C7'!AN21="",'C7'!AO21=""),AND('C7'!AN33="",'C7'!AO33=""),AND('C7'!AO21="X",'C7'!AO33="X"),OR('C7'!AO21="M",'C7'!AO33="M")),"",SUM('C7'!AN21,'C7'!AN33))</f>
        <v>617</v>
      </c>
      <c r="I883" s="187" t="str">
        <f>IF(AND(AND('C7'!AO21="X",'C7'!AO33="X"),SUM('C7'!AN21,'C7'!AN33)=0,ISNUMBER('C7'!AN45)),"",IF(OR('C7'!AO21="M",'C7'!AO33="M"),"M",IF(AND('C7'!AO21='C7'!AO33,OR('C7'!AO21="X",'C7'!AO21="W",'C7'!AO21="Z")),UPPER('C7'!AO21),"")))</f>
        <v/>
      </c>
      <c r="J883" s="81" t="s">
        <v>482</v>
      </c>
      <c r="K883" s="187">
        <f>IF(AND(ISBLANK('C7'!AN45),$L$883&lt;&gt;"Z"),"",'C7'!AN45)</f>
        <v>617</v>
      </c>
      <c r="L883" s="187" t="str">
        <f>IF(ISBLANK('C7'!AO45),"",'C7'!AO45)</f>
        <v/>
      </c>
      <c r="M883" s="78" t="str">
        <f t="shared" si="13"/>
        <v>OK</v>
      </c>
      <c r="N883" s="79"/>
    </row>
    <row r="884" spans="1:14" hidden="1">
      <c r="A884" s="80" t="s">
        <v>2588</v>
      </c>
      <c r="B884" s="185" t="s">
        <v>2279</v>
      </c>
      <c r="C884" s="186" t="s">
        <v>430</v>
      </c>
      <c r="D884" s="188" t="s">
        <v>2280</v>
      </c>
      <c r="E884" s="186" t="s">
        <v>482</v>
      </c>
      <c r="F884" s="186" t="s">
        <v>430</v>
      </c>
      <c r="G884" s="188" t="s">
        <v>1293</v>
      </c>
      <c r="H884" s="187">
        <f>IF(OR(AND('C7'!AN22="",'C7'!AO22=""),AND('C7'!AN34="",'C7'!AO34=""),AND('C7'!AO22="X",'C7'!AO34="X"),OR('C7'!AO22="M",'C7'!AO34="M")),"",SUM('C7'!AN22,'C7'!AN34))</f>
        <v>6185</v>
      </c>
      <c r="I884" s="187" t="str">
        <f>IF(AND(AND('C7'!AO22="X",'C7'!AO34="X"),SUM('C7'!AN22,'C7'!AN34)=0,ISNUMBER('C7'!AN46)),"",IF(OR('C7'!AO22="M",'C7'!AO34="M"),"M",IF(AND('C7'!AO22='C7'!AO34,OR('C7'!AO22="X",'C7'!AO22="W",'C7'!AO22="Z")),UPPER('C7'!AO22),"")))</f>
        <v/>
      </c>
      <c r="J884" s="81" t="s">
        <v>482</v>
      </c>
      <c r="K884" s="187">
        <f>IF(AND(ISBLANK('C7'!AN46),$L$884&lt;&gt;"Z"),"",'C7'!AN46)</f>
        <v>6185</v>
      </c>
      <c r="L884" s="187" t="str">
        <f>IF(ISBLANK('C7'!AO46),"",'C7'!AO46)</f>
        <v/>
      </c>
      <c r="M884" s="78" t="str">
        <f t="shared" si="13"/>
        <v>OK</v>
      </c>
      <c r="N884" s="79"/>
    </row>
    <row r="885" spans="1:14" hidden="1">
      <c r="A885" s="80" t="s">
        <v>2588</v>
      </c>
      <c r="B885" s="185" t="s">
        <v>2281</v>
      </c>
      <c r="C885" s="186" t="s">
        <v>430</v>
      </c>
      <c r="D885" s="188" t="s">
        <v>2282</v>
      </c>
      <c r="E885" s="186" t="s">
        <v>482</v>
      </c>
      <c r="F885" s="186" t="s">
        <v>430</v>
      </c>
      <c r="G885" s="188" t="s">
        <v>1294</v>
      </c>
      <c r="H885" s="187">
        <f>IF(OR(AND('C7'!AN23="",'C7'!AO23=""),AND('C7'!AN35="",'C7'!AO35=""),AND('C7'!AO23="X",'C7'!AO35="X"),OR('C7'!AO23="M",'C7'!AO35="M")),"",SUM('C7'!AN23,'C7'!AN35))</f>
        <v>839</v>
      </c>
      <c r="I885" s="187" t="str">
        <f>IF(AND(AND('C7'!AO23="X",'C7'!AO35="X"),SUM('C7'!AN23,'C7'!AN35)=0,ISNUMBER('C7'!AN47)),"",IF(OR('C7'!AO23="M",'C7'!AO35="M"),"M",IF(AND('C7'!AO23='C7'!AO35,OR('C7'!AO23="X",'C7'!AO23="W",'C7'!AO23="Z")),UPPER('C7'!AO23),"")))</f>
        <v/>
      </c>
      <c r="J885" s="81" t="s">
        <v>482</v>
      </c>
      <c r="K885" s="187">
        <f>IF(AND(ISBLANK('C7'!AN47),$L$885&lt;&gt;"Z"),"",'C7'!AN47)</f>
        <v>839</v>
      </c>
      <c r="L885" s="187" t="str">
        <f>IF(ISBLANK('C7'!AO47),"",'C7'!AO47)</f>
        <v/>
      </c>
      <c r="M885" s="78" t="str">
        <f t="shared" si="13"/>
        <v>OK</v>
      </c>
      <c r="N885" s="79"/>
    </row>
    <row r="886" spans="1:14" hidden="1">
      <c r="A886" s="80" t="s">
        <v>2588</v>
      </c>
      <c r="B886" s="185" t="s">
        <v>2283</v>
      </c>
      <c r="C886" s="186" t="s">
        <v>430</v>
      </c>
      <c r="D886" s="188" t="s">
        <v>2284</v>
      </c>
      <c r="E886" s="186" t="s">
        <v>482</v>
      </c>
      <c r="F886" s="186" t="s">
        <v>430</v>
      </c>
      <c r="G886" s="188" t="s">
        <v>1295</v>
      </c>
      <c r="H886" s="187">
        <f>IF(OR(AND('C7'!AN24="",'C7'!AO24=""),AND('C7'!AN36="",'C7'!AO36=""),AND('C7'!AO24="X",'C7'!AO36="X"),OR('C7'!AO24="M",'C7'!AO36="M")),"",SUM('C7'!AN24,'C7'!AN36))</f>
        <v>0</v>
      </c>
      <c r="I886" s="187" t="str">
        <f>IF(AND(AND('C7'!AO24="X",'C7'!AO36="X"),SUM('C7'!AN24,'C7'!AN36)=0,ISNUMBER('C7'!AN48)),"",IF(OR('C7'!AO24="M",'C7'!AO36="M"),"M",IF(AND('C7'!AO24='C7'!AO36,OR('C7'!AO24="X",'C7'!AO24="W",'C7'!AO24="Z")),UPPER('C7'!AO24),"")))</f>
        <v/>
      </c>
      <c r="J886" s="81" t="s">
        <v>482</v>
      </c>
      <c r="K886" s="187">
        <f>IF(AND(ISBLANK('C7'!AN48),$L$886&lt;&gt;"Z"),"",'C7'!AN48)</f>
        <v>0</v>
      </c>
      <c r="L886" s="187" t="str">
        <f>IF(ISBLANK('C7'!AO48),"",'C7'!AO48)</f>
        <v/>
      </c>
      <c r="M886" s="78" t="str">
        <f t="shared" si="13"/>
        <v>OK</v>
      </c>
      <c r="N886" s="79"/>
    </row>
    <row r="887" spans="1:14" hidden="1">
      <c r="A887" s="80" t="s">
        <v>2588</v>
      </c>
      <c r="B887" s="185" t="s">
        <v>2285</v>
      </c>
      <c r="C887" s="186" t="s">
        <v>430</v>
      </c>
      <c r="D887" s="188" t="s">
        <v>2286</v>
      </c>
      <c r="E887" s="186" t="s">
        <v>482</v>
      </c>
      <c r="F887" s="186" t="s">
        <v>430</v>
      </c>
      <c r="G887" s="188" t="s">
        <v>1296</v>
      </c>
      <c r="H887" s="187">
        <f>IF(OR(AND('C7'!AN25="",'C7'!AO25=""),AND('C7'!AN37="",'C7'!AO37=""),AND('C7'!AO25="X",'C7'!AO37="X"),OR('C7'!AO25="M",'C7'!AO37="M")),"",SUM('C7'!AN25,'C7'!AN37))</f>
        <v>47998</v>
      </c>
      <c r="I887" s="187" t="str">
        <f>IF(AND(AND('C7'!AO25="X",'C7'!AO37="X"),SUM('C7'!AN25,'C7'!AN37)=0,ISNUMBER('C7'!AN49)),"",IF(OR('C7'!AO25="M",'C7'!AO37="M"),"M",IF(AND('C7'!AO25='C7'!AO37,OR('C7'!AO25="X",'C7'!AO25="W",'C7'!AO25="Z")),UPPER('C7'!AO25),"")))</f>
        <v/>
      </c>
      <c r="J887" s="81" t="s">
        <v>482</v>
      </c>
      <c r="K887" s="187">
        <f>IF(AND(ISBLANK('C7'!AN49),$L$887&lt;&gt;"Z"),"",'C7'!AN49)</f>
        <v>47998</v>
      </c>
      <c r="L887" s="187" t="str">
        <f>IF(ISBLANK('C7'!AO49),"",'C7'!AO49)</f>
        <v/>
      </c>
      <c r="M887" s="78" t="str">
        <f t="shared" si="13"/>
        <v>OK</v>
      </c>
      <c r="N887" s="79"/>
    </row>
    <row r="888" spans="1:14" hidden="1">
      <c r="A888" s="80" t="s">
        <v>2588</v>
      </c>
      <c r="B888" s="185" t="s">
        <v>2287</v>
      </c>
      <c r="C888" s="186" t="s">
        <v>431</v>
      </c>
      <c r="D888" s="188" t="s">
        <v>1298</v>
      </c>
      <c r="E888" s="186" t="s">
        <v>482</v>
      </c>
      <c r="F888" s="186" t="s">
        <v>431</v>
      </c>
      <c r="G888" s="188" t="s">
        <v>559</v>
      </c>
      <c r="H888" s="187">
        <f>IF(OR(AND('C8'!V14="",'C8'!W14=""),AND('C8'!V15="",'C8'!W15=""),AND('C8'!W14="X",'C8'!W15="X"),OR('C8'!W14="M",'C8'!W15="M")),"",SUM('C8'!V14,'C8'!V15))</f>
        <v>13006</v>
      </c>
      <c r="I888" s="187" t="str">
        <f>IF(AND(AND('C8'!W14="X",'C8'!W15="X"),SUM('C8'!V14,'C8'!V15)=0,ISNUMBER('C8'!V16)),"",IF(OR('C8'!W14="M",'C8'!W15="M"),"M",IF(AND('C8'!W14='C8'!W15,OR('C8'!W14="X",'C8'!W14="W",'C8'!W14="Z")),UPPER('C8'!W14),"")))</f>
        <v/>
      </c>
      <c r="J888" s="81" t="s">
        <v>482</v>
      </c>
      <c r="K888" s="187">
        <f>IF(AND(ISBLANK('C8'!V16),$L$888&lt;&gt;"Z"),"",'C8'!V16)</f>
        <v>13006</v>
      </c>
      <c r="L888" s="187" t="str">
        <f>IF(ISBLANK('C8'!W16),"",'C8'!W16)</f>
        <v/>
      </c>
      <c r="M888" s="78" t="str">
        <f t="shared" si="13"/>
        <v>OK</v>
      </c>
      <c r="N888" s="79"/>
    </row>
    <row r="889" spans="1:14" hidden="1">
      <c r="A889" s="80" t="s">
        <v>2588</v>
      </c>
      <c r="B889" s="185" t="s">
        <v>2288</v>
      </c>
      <c r="C889" s="186" t="s">
        <v>431</v>
      </c>
      <c r="D889" s="188" t="s">
        <v>1300</v>
      </c>
      <c r="E889" s="186" t="s">
        <v>482</v>
      </c>
      <c r="F889" s="186" t="s">
        <v>431</v>
      </c>
      <c r="G889" s="188" t="s">
        <v>581</v>
      </c>
      <c r="H889" s="187">
        <f>IF(OR(AND('C8'!V17="",'C8'!W17=""),AND('C8'!V18="",'C8'!W18=""),AND('C8'!W17="X",'C8'!W18="X"),OR('C8'!W17="M",'C8'!W18="M")),"",SUM('C8'!V17,'C8'!V18))</f>
        <v>0</v>
      </c>
      <c r="I889" s="187" t="str">
        <f>IF(AND(AND('C8'!W17="X",'C8'!W18="X"),SUM('C8'!V17,'C8'!V18)=0,ISNUMBER('C8'!V19)),"",IF(OR('C8'!W17="M",'C8'!W18="M"),"M",IF(AND('C8'!W17='C8'!W18,OR('C8'!W17="X",'C8'!W17="W",'C8'!W17="Z")),UPPER('C8'!W17),"")))</f>
        <v/>
      </c>
      <c r="J889" s="81" t="s">
        <v>482</v>
      </c>
      <c r="K889" s="187">
        <f>IF(AND(ISBLANK('C8'!V19),$L$889&lt;&gt;"Z"),"",'C8'!V19)</f>
        <v>0</v>
      </c>
      <c r="L889" s="187" t="str">
        <f>IF(ISBLANK('C8'!W19),"",'C8'!W19)</f>
        <v/>
      </c>
      <c r="M889" s="78" t="str">
        <f t="shared" si="13"/>
        <v>OK</v>
      </c>
      <c r="N889" s="79"/>
    </row>
    <row r="890" spans="1:14" hidden="1">
      <c r="A890" s="80" t="s">
        <v>2588</v>
      </c>
      <c r="B890" s="185" t="s">
        <v>2289</v>
      </c>
      <c r="C890" s="186" t="s">
        <v>431</v>
      </c>
      <c r="D890" s="188" t="s">
        <v>1302</v>
      </c>
      <c r="E890" s="186" t="s">
        <v>482</v>
      </c>
      <c r="F890" s="186" t="s">
        <v>431</v>
      </c>
      <c r="G890" s="188" t="s">
        <v>509</v>
      </c>
      <c r="H890" s="187">
        <f>IF(OR(AND('C8'!V14="",'C8'!W14=""),AND('C8'!V17="",'C8'!W17=""),AND('C8'!W14="X",'C8'!W17="X"),OR('C8'!W14="M",'C8'!W17="M")),"",SUM('C8'!V14,'C8'!V17))</f>
        <v>7357</v>
      </c>
      <c r="I890" s="187" t="str">
        <f>IF(AND(AND('C8'!W14="X",'C8'!W17="X"),SUM('C8'!V14,'C8'!V17)=0,ISNUMBER('C8'!V20)),"",IF(OR('C8'!W14="M",'C8'!W17="M"),"M",IF(AND('C8'!W14='C8'!W17,OR('C8'!W14="X",'C8'!W14="W",'C8'!W14="Z")),UPPER('C8'!W14),"")))</f>
        <v/>
      </c>
      <c r="J890" s="81" t="s">
        <v>482</v>
      </c>
      <c r="K890" s="187">
        <f>IF(AND(ISBLANK('C8'!V20),$L$890&lt;&gt;"Z"),"",'C8'!V20)</f>
        <v>7357</v>
      </c>
      <c r="L890" s="187" t="str">
        <f>IF(ISBLANK('C8'!W20),"",'C8'!W20)</f>
        <v/>
      </c>
      <c r="M890" s="78" t="str">
        <f t="shared" si="13"/>
        <v>OK</v>
      </c>
      <c r="N890" s="79"/>
    </row>
    <row r="891" spans="1:14" hidden="1">
      <c r="A891" s="80" t="s">
        <v>2588</v>
      </c>
      <c r="B891" s="185" t="s">
        <v>2290</v>
      </c>
      <c r="C891" s="186" t="s">
        <v>431</v>
      </c>
      <c r="D891" s="188" t="s">
        <v>1304</v>
      </c>
      <c r="E891" s="186" t="s">
        <v>482</v>
      </c>
      <c r="F891" s="186" t="s">
        <v>431</v>
      </c>
      <c r="G891" s="188" t="s">
        <v>499</v>
      </c>
      <c r="H891" s="187">
        <f>IF(OR(AND('C8'!V15="",'C8'!W15=""),AND('C8'!V18="",'C8'!W18=""),AND('C8'!W15="X",'C8'!W18="X"),OR('C8'!W15="M",'C8'!W18="M")),"",SUM('C8'!V15,'C8'!V18))</f>
        <v>5649</v>
      </c>
      <c r="I891" s="187" t="str">
        <f>IF(AND(AND('C8'!W15="X",'C8'!W18="X"),SUM('C8'!V15,'C8'!V18)=0,ISNUMBER('C8'!V21)),"",IF(OR('C8'!W15="M",'C8'!W18="M"),"M",IF(AND('C8'!W15='C8'!W18,OR('C8'!W15="X",'C8'!W15="W",'C8'!W15="Z")),UPPER('C8'!W15),"")))</f>
        <v/>
      </c>
      <c r="J891" s="81" t="s">
        <v>482</v>
      </c>
      <c r="K891" s="187">
        <f>IF(AND(ISBLANK('C8'!V21),$L$891&lt;&gt;"Z"),"",'C8'!V21)</f>
        <v>5649</v>
      </c>
      <c r="L891" s="187" t="str">
        <f>IF(ISBLANK('C8'!W21),"",'C8'!W21)</f>
        <v/>
      </c>
      <c r="M891" s="78" t="str">
        <f t="shared" si="13"/>
        <v>OK</v>
      </c>
      <c r="N891" s="79"/>
    </row>
    <row r="892" spans="1:14" hidden="1">
      <c r="A892" s="80" t="s">
        <v>2588</v>
      </c>
      <c r="B892" s="185" t="s">
        <v>2291</v>
      </c>
      <c r="C892" s="186" t="s">
        <v>431</v>
      </c>
      <c r="D892" s="188" t="s">
        <v>1306</v>
      </c>
      <c r="E892" s="186" t="s">
        <v>482</v>
      </c>
      <c r="F892" s="186" t="s">
        <v>431</v>
      </c>
      <c r="G892" s="188" t="s">
        <v>489</v>
      </c>
      <c r="H892" s="187">
        <f>IF(OR(AND('C8'!V16="",'C8'!W16=""),AND('C8'!V19="",'C8'!W19=""),AND('C8'!W16="X",'C8'!W19="X"),OR('C8'!W16="M",'C8'!W19="M")),"",SUM('C8'!V16,'C8'!V19))</f>
        <v>13006</v>
      </c>
      <c r="I892" s="187" t="str">
        <f>IF(AND(AND('C8'!W16="X",'C8'!W19="X"),SUM('C8'!V16,'C8'!V19)=0,ISNUMBER('C8'!V22)),"",IF(OR('C8'!W16="M",'C8'!W19="M"),"M",IF(AND('C8'!W16='C8'!W19,OR('C8'!W16="X",'C8'!W16="W",'C8'!W16="Z")),UPPER('C8'!W16),"")))</f>
        <v/>
      </c>
      <c r="J892" s="81" t="s">
        <v>482</v>
      </c>
      <c r="K892" s="187">
        <f>IF(AND(ISBLANK('C8'!V22),$L$892&lt;&gt;"Z"),"",'C8'!V22)</f>
        <v>13006</v>
      </c>
      <c r="L892" s="187" t="str">
        <f>IF(ISBLANK('C8'!W22),"",'C8'!W22)</f>
        <v/>
      </c>
      <c r="M892" s="78" t="str">
        <f t="shared" si="13"/>
        <v>OK</v>
      </c>
      <c r="N892" s="79"/>
    </row>
    <row r="893" spans="1:14" hidden="1">
      <c r="A893" s="80" t="s">
        <v>2588</v>
      </c>
      <c r="B893" s="185" t="s">
        <v>2292</v>
      </c>
      <c r="C893" s="186" t="s">
        <v>431</v>
      </c>
      <c r="D893" s="188" t="s">
        <v>1308</v>
      </c>
      <c r="E893" s="186" t="s">
        <v>482</v>
      </c>
      <c r="F893" s="186" t="s">
        <v>431</v>
      </c>
      <c r="G893" s="188" t="s">
        <v>176</v>
      </c>
      <c r="H893" s="187">
        <f>IF(OR(AND('C8'!Y14="",'C8'!Z14=""),AND('C8'!Y15="",'C8'!Z15=""),AND('C8'!Z14="X",'C8'!Z15="X"),OR('C8'!Z14="M",'C8'!Z15="M")),"",SUM('C8'!Y14,'C8'!Y15))</f>
        <v>68</v>
      </c>
      <c r="I893" s="187" t="str">
        <f>IF(AND(AND('C8'!Z14="X",'C8'!Z15="X"),SUM('C8'!Y14,'C8'!Y15)=0,ISNUMBER('C8'!Y16)),"",IF(OR('C8'!Z14="M",'C8'!Z15="M"),"M",IF(AND('C8'!Z14='C8'!Z15,OR('C8'!Z14="X",'C8'!Z14="W",'C8'!Z14="Z")),UPPER('C8'!Z14),"")))</f>
        <v/>
      </c>
      <c r="J893" s="81" t="s">
        <v>482</v>
      </c>
      <c r="K893" s="187">
        <f>IF(AND(ISBLANK('C8'!Y16),$L$893&lt;&gt;"Z"),"",'C8'!Y16)</f>
        <v>68</v>
      </c>
      <c r="L893" s="187" t="str">
        <f>IF(ISBLANK('C8'!Z16),"",'C8'!Z16)</f>
        <v/>
      </c>
      <c r="M893" s="78" t="str">
        <f t="shared" si="13"/>
        <v>OK</v>
      </c>
      <c r="N893" s="79"/>
    </row>
    <row r="894" spans="1:14" hidden="1">
      <c r="A894" s="80" t="s">
        <v>2588</v>
      </c>
      <c r="B894" s="185" t="s">
        <v>2293</v>
      </c>
      <c r="C894" s="186" t="s">
        <v>431</v>
      </c>
      <c r="D894" s="188" t="s">
        <v>1310</v>
      </c>
      <c r="E894" s="186" t="s">
        <v>482</v>
      </c>
      <c r="F894" s="186" t="s">
        <v>431</v>
      </c>
      <c r="G894" s="188" t="s">
        <v>179</v>
      </c>
      <c r="H894" s="187">
        <f>IF(OR(AND('C8'!Y17="",'C8'!Z17=""),AND('C8'!Y18="",'C8'!Z18=""),AND('C8'!Z17="X",'C8'!Z18="X"),OR('C8'!Z17="M",'C8'!Z18="M")),"",SUM('C8'!Y17,'C8'!Y18))</f>
        <v>0</v>
      </c>
      <c r="I894" s="187" t="str">
        <f>IF(AND(AND('C8'!Z17="X",'C8'!Z18="X"),SUM('C8'!Y17,'C8'!Y18)=0,ISNUMBER('C8'!Y19)),"",IF(OR('C8'!Z17="M",'C8'!Z18="M"),"M",IF(AND('C8'!Z17='C8'!Z18,OR('C8'!Z17="X",'C8'!Z17="W",'C8'!Z17="Z")),UPPER('C8'!Z17),"")))</f>
        <v/>
      </c>
      <c r="J894" s="81" t="s">
        <v>482</v>
      </c>
      <c r="K894" s="187">
        <f>IF(AND(ISBLANK('C8'!Y19),$L$894&lt;&gt;"Z"),"",'C8'!Y19)</f>
        <v>0</v>
      </c>
      <c r="L894" s="187" t="str">
        <f>IF(ISBLANK('C8'!Z19),"",'C8'!Z19)</f>
        <v/>
      </c>
      <c r="M894" s="78" t="str">
        <f t="shared" si="13"/>
        <v>OK</v>
      </c>
      <c r="N894" s="79"/>
    </row>
    <row r="895" spans="1:14" hidden="1">
      <c r="A895" s="80" t="s">
        <v>2588</v>
      </c>
      <c r="B895" s="185" t="s">
        <v>2294</v>
      </c>
      <c r="C895" s="186" t="s">
        <v>431</v>
      </c>
      <c r="D895" s="188" t="s">
        <v>1312</v>
      </c>
      <c r="E895" s="186" t="s">
        <v>482</v>
      </c>
      <c r="F895" s="186" t="s">
        <v>431</v>
      </c>
      <c r="G895" s="188" t="s">
        <v>180</v>
      </c>
      <c r="H895" s="187">
        <f>IF(OR(AND('C8'!Y14="",'C8'!Z14=""),AND('C8'!Y17="",'C8'!Z17=""),AND('C8'!Z14="X",'C8'!Z17="X"),OR('C8'!Z14="M",'C8'!Z17="M")),"",SUM('C8'!Y14,'C8'!Y17))</f>
        <v>35</v>
      </c>
      <c r="I895" s="187" t="str">
        <f>IF(AND(AND('C8'!Z14="X",'C8'!Z17="X"),SUM('C8'!Y14,'C8'!Y17)=0,ISNUMBER('C8'!Y20)),"",IF(OR('C8'!Z14="M",'C8'!Z17="M"),"M",IF(AND('C8'!Z14='C8'!Z17,OR('C8'!Z14="X",'C8'!Z14="W",'C8'!Z14="Z")),UPPER('C8'!Z14),"")))</f>
        <v/>
      </c>
      <c r="J895" s="81" t="s">
        <v>482</v>
      </c>
      <c r="K895" s="187">
        <f>IF(AND(ISBLANK('C8'!Y20),$L$895&lt;&gt;"Z"),"",'C8'!Y20)</f>
        <v>35</v>
      </c>
      <c r="L895" s="187" t="str">
        <f>IF(ISBLANK('C8'!Z20),"",'C8'!Z20)</f>
        <v/>
      </c>
      <c r="M895" s="78" t="str">
        <f t="shared" si="13"/>
        <v>OK</v>
      </c>
      <c r="N895" s="79"/>
    </row>
    <row r="896" spans="1:14" hidden="1">
      <c r="A896" s="80" t="s">
        <v>2588</v>
      </c>
      <c r="B896" s="185" t="s">
        <v>2295</v>
      </c>
      <c r="C896" s="186" t="s">
        <v>431</v>
      </c>
      <c r="D896" s="188" t="s">
        <v>1314</v>
      </c>
      <c r="E896" s="186" t="s">
        <v>482</v>
      </c>
      <c r="F896" s="186" t="s">
        <v>431</v>
      </c>
      <c r="G896" s="188" t="s">
        <v>181</v>
      </c>
      <c r="H896" s="187">
        <f>IF(OR(AND('C8'!Y15="",'C8'!Z15=""),AND('C8'!Y18="",'C8'!Z18=""),AND('C8'!Z15="X",'C8'!Z18="X"),OR('C8'!Z15="M",'C8'!Z18="M")),"",SUM('C8'!Y15,'C8'!Y18))</f>
        <v>33</v>
      </c>
      <c r="I896" s="187" t="str">
        <f>IF(AND(AND('C8'!Z15="X",'C8'!Z18="X"),SUM('C8'!Y15,'C8'!Y18)=0,ISNUMBER('C8'!Y21)),"",IF(OR('C8'!Z15="M",'C8'!Z18="M"),"M",IF(AND('C8'!Z15='C8'!Z18,OR('C8'!Z15="X",'C8'!Z15="W",'C8'!Z15="Z")),UPPER('C8'!Z15),"")))</f>
        <v/>
      </c>
      <c r="J896" s="81" t="s">
        <v>482</v>
      </c>
      <c r="K896" s="187">
        <f>IF(AND(ISBLANK('C8'!Y21),$L$896&lt;&gt;"Z"),"",'C8'!Y21)</f>
        <v>33</v>
      </c>
      <c r="L896" s="187" t="str">
        <f>IF(ISBLANK('C8'!Z21),"",'C8'!Z21)</f>
        <v/>
      </c>
      <c r="M896" s="78" t="str">
        <f t="shared" si="13"/>
        <v>OK</v>
      </c>
      <c r="N896" s="79"/>
    </row>
    <row r="897" spans="1:14" hidden="1">
      <c r="A897" s="80" t="s">
        <v>2588</v>
      </c>
      <c r="B897" s="185" t="s">
        <v>2296</v>
      </c>
      <c r="C897" s="186" t="s">
        <v>431</v>
      </c>
      <c r="D897" s="188" t="s">
        <v>1316</v>
      </c>
      <c r="E897" s="186" t="s">
        <v>482</v>
      </c>
      <c r="F897" s="186" t="s">
        <v>431</v>
      </c>
      <c r="G897" s="188" t="s">
        <v>182</v>
      </c>
      <c r="H897" s="187">
        <f>IF(OR(AND('C8'!Y16="",'C8'!Z16=""),AND('C8'!Y19="",'C8'!Z19=""),AND('C8'!Z16="X",'C8'!Z19="X"),OR('C8'!Z16="M",'C8'!Z19="M")),"",SUM('C8'!Y16,'C8'!Y19))</f>
        <v>68</v>
      </c>
      <c r="I897" s="187" t="str">
        <f>IF(AND(AND('C8'!Z16="X",'C8'!Z19="X"),SUM('C8'!Y16,'C8'!Y19)=0,ISNUMBER('C8'!Y22)),"",IF(OR('C8'!Z16="M",'C8'!Z19="M"),"M",IF(AND('C8'!Z16='C8'!Z19,OR('C8'!Z16="X",'C8'!Z16="W",'C8'!Z16="Z")),UPPER('C8'!Z16),"")))</f>
        <v/>
      </c>
      <c r="J897" s="81" t="s">
        <v>482</v>
      </c>
      <c r="K897" s="187">
        <f>IF(AND(ISBLANK('C8'!Y22),$L$897&lt;&gt;"Z"),"",'C8'!Y22)</f>
        <v>68</v>
      </c>
      <c r="L897" s="187" t="str">
        <f>IF(ISBLANK('C8'!Z22),"",'C8'!Z22)</f>
        <v/>
      </c>
      <c r="M897" s="78" t="str">
        <f t="shared" si="13"/>
        <v>OK</v>
      </c>
      <c r="N897" s="79"/>
    </row>
  </sheetData>
  <sheetProtection algorithmName="SHA-512" hashValue="PT5A8bC7yagsVtSrJjul96Fx+ahfiSIAYuArt6W1HYpCNvV/D6kKtLXhPODjqxEOrx06eseqtfTdJAAjG74dxg==" saltValue="oOzER/v1ppnGEP5dKf9IoQ==" spinCount="100000" sheet="1" objects="1" scenarios="1" formatCells="0" formatColumns="0" formatRows="0" sort="0" autoFilter="0"/>
  <autoFilter ref="A16:M897">
    <filterColumn colId="12">
      <filters>
        <filter val="Check"/>
      </filters>
    </filterColumn>
  </autoFilter>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7:M897">
    <cfRule type="expression" dxfId="4" priority="5">
      <formula>$M17&lt;&gt;"OK"</formula>
    </cfRule>
  </conditionalFormatting>
  <conditionalFormatting sqref="A69:M357">
    <cfRule type="expression" dxfId="3" priority="4">
      <formula>$M69&lt;&gt;"OK"</formula>
    </cfRule>
  </conditionalFormatting>
  <conditionalFormatting sqref="M436:M799">
    <cfRule type="expression" dxfId="2" priority="3">
      <formula>$M436&lt;&gt;"OK"</formula>
    </cfRule>
  </conditionalFormatting>
  <conditionalFormatting sqref="M529:M767">
    <cfRule type="expression" dxfId="1" priority="2">
      <formula>$M529&lt;&gt;"OK"</formula>
    </cfRule>
  </conditionalFormatting>
  <conditionalFormatting sqref="M529:M767">
    <cfRule type="expression" dxfId="0" priority="1">
      <formula>$M529&lt;&gt;"OK"</formula>
    </cfRule>
  </conditionalFormatting>
  <hyperlinks>
    <hyperlink ref="D358" location="'C2'!V23" display="SUM(V23,Y23,AE23,AK23)"/>
    <hyperlink ref="G358" location="'C2'!AN23" display="AN23"/>
    <hyperlink ref="D359" location="'C3'!V14" display="SUM(V14:V24)"/>
    <hyperlink ref="G359" location="'C3'!V25" display="V25"/>
    <hyperlink ref="D360" location="'C3'!V26" display="SUM(V26:V36)"/>
    <hyperlink ref="G360" location="'C3'!V37" display="V37"/>
    <hyperlink ref="D361" location="'C3'!V14" display="SUM(V14,V26)"/>
    <hyperlink ref="G361" location="'C3'!V38" display="V38"/>
    <hyperlink ref="D362" location="'C3'!V15" display="SUM(V15,V27)"/>
    <hyperlink ref="G362" location="'C3'!V39" display="V39"/>
    <hyperlink ref="D363" location="'C3'!V16" display="SUM(V16,V28)"/>
    <hyperlink ref="G363" location="'C3'!V40" display="V40"/>
    <hyperlink ref="D364" location="'C3'!V17" display="SUM(V17,V29)"/>
    <hyperlink ref="G364" location="'C3'!V41" display="V41"/>
    <hyperlink ref="D365" location="'C3'!V18" display="SUM(V18,V30)"/>
    <hyperlink ref="G365" location="'C3'!V42" display="V42"/>
    <hyperlink ref="D366" location="'C3'!V19" display="SUM(V19,V31)"/>
    <hyperlink ref="G366" location="'C3'!V43" display="V43"/>
    <hyperlink ref="D367" location="'C3'!V20" display="SUM(V20,V32)"/>
    <hyperlink ref="G367" location="'C3'!V44" display="V44"/>
    <hyperlink ref="D368" location="'C3'!V21" display="SUM(V21,V33)"/>
    <hyperlink ref="G368" location="'C3'!V45" display="V45"/>
    <hyperlink ref="D369" location="'C3'!V22" display="SUM(V22,V34)"/>
    <hyperlink ref="G369" location="'C3'!V46" display="V46"/>
    <hyperlink ref="D370" location="'C3'!V23" display="SUM(V23,V35)"/>
    <hyperlink ref="G370" location="'C3'!V47" display="V47"/>
    <hyperlink ref="D371" location="'C3'!V24" display="SUM(V24,V36)"/>
    <hyperlink ref="G371" location="'C3'!V48" display="V48"/>
    <hyperlink ref="D372" location="'C3'!V25" display="SUM(V25,V37)"/>
    <hyperlink ref="G372" location="'C3'!V49" display="V49"/>
    <hyperlink ref="D373" location="'C3'!Y14" display="SUM(Y14:Y24)"/>
    <hyperlink ref="G373" location="'C3'!Y25" display="Y25"/>
    <hyperlink ref="D374" location="'C3'!Y26" display="SUM(Y26:Y36)"/>
    <hyperlink ref="G374" location="'C3'!Y37" display="Y37"/>
    <hyperlink ref="D375" location="'C3'!Y14" display="SUM(Y14,Y26)"/>
    <hyperlink ref="G375" location="'C3'!Y38" display="Y38"/>
    <hyperlink ref="D376" location="'C3'!Y15" display="SUM(Y15,Y27)"/>
    <hyperlink ref="G376" location="'C3'!Y39" display="Y39"/>
    <hyperlink ref="D377" location="'C3'!Y16" display="SUM(Y16,Y28)"/>
    <hyperlink ref="G377" location="'C3'!Y40" display="Y40"/>
    <hyperlink ref="D378" location="'C3'!Y17" display="SUM(Y17,Y29)"/>
    <hyperlink ref="G378" location="'C3'!Y41" display="Y41"/>
    <hyperlink ref="D379" location="'C3'!Y18" display="SUM(Y18,Y30)"/>
    <hyperlink ref="G379" location="'C3'!Y42" display="Y42"/>
    <hyperlink ref="D380" location="'C3'!Y19" display="SUM(Y19,Y31)"/>
    <hyperlink ref="G380" location="'C3'!Y43" display="Y43"/>
    <hyperlink ref="D381" location="'C3'!Y20" display="SUM(Y20,Y32)"/>
    <hyperlink ref="G381" location="'C3'!Y44" display="Y44"/>
    <hyperlink ref="D382" location="'C3'!Y21" display="SUM(Y21,Y33)"/>
    <hyperlink ref="G382" location="'C3'!Y45" display="Y45"/>
    <hyperlink ref="D383" location="'C3'!Y22" display="SUM(Y22,Y34)"/>
    <hyperlink ref="G383" location="'C3'!Y46" display="Y46"/>
    <hyperlink ref="D384" location="'C3'!Y23" display="SUM(Y23,Y35)"/>
    <hyperlink ref="G384" location="'C3'!Y47" display="Y47"/>
    <hyperlink ref="D385" location="'C3'!Y24" display="SUM(Y24,Y36)"/>
    <hyperlink ref="G385" location="'C3'!Y48" display="Y48"/>
    <hyperlink ref="D386" location="'C3'!Y25" display="SUM(Y25,Y37)"/>
    <hyperlink ref="G386" location="'C3'!Y49" display="Y49"/>
    <hyperlink ref="D387" location="'C3'!AB14" display="SUM(AB14:AB24)"/>
    <hyperlink ref="G387" location="'C3'!AB25" display="AB25"/>
    <hyperlink ref="D388" location="'C3'!AB26" display="SUM(AB26:AB36)"/>
    <hyperlink ref="G388" location="'C3'!AB37" display="AB37"/>
    <hyperlink ref="D389" location="'C3'!AB14" display="SUM(AB14,AB26)"/>
    <hyperlink ref="G389" location="'C3'!AB38" display="AB38"/>
    <hyperlink ref="D390" location="'C3'!AB15" display="SUM(AB15,AB27)"/>
    <hyperlink ref="G390" location="'C3'!AB39" display="AB39"/>
    <hyperlink ref="D391" location="'C3'!AB16" display="SUM(AB16,AB28)"/>
    <hyperlink ref="G391" location="'C3'!AB40" display="AB40"/>
    <hyperlink ref="D392" location="'C3'!AB17" display="SUM(AB17,AB29)"/>
    <hyperlink ref="G392" location="'C3'!AB41" display="AB41"/>
    <hyperlink ref="D393" location="'C3'!AB18" display="SUM(AB18,AB30)"/>
    <hyperlink ref="G393" location="'C3'!AB42" display="AB42"/>
    <hyperlink ref="D394" location="'C3'!AB19" display="SUM(AB19,AB31)"/>
    <hyperlink ref="G394" location="'C3'!AB43" display="AB43"/>
    <hyperlink ref="D395" location="'C3'!AB20" display="SUM(AB20,AB32)"/>
    <hyperlink ref="G395" location="'C3'!AB44" display="AB44"/>
    <hyperlink ref="D396" location="'C3'!AB21" display="SUM(AB21,AB33)"/>
    <hyperlink ref="G396" location="'C3'!AB45" display="AB45"/>
    <hyperlink ref="D397" location="'C3'!AB22" display="SUM(AB22,AB34)"/>
    <hyperlink ref="G397" location="'C3'!AB46" display="AB46"/>
    <hyperlink ref="D398" location="'C3'!AB23" display="SUM(AB23,AB35)"/>
    <hyperlink ref="G398" location="'C3'!AB47" display="AB47"/>
    <hyperlink ref="D399" location="'C3'!AB24" display="SUM(AB24,AB36)"/>
    <hyperlink ref="G399" location="'C3'!AB48" display="AB48"/>
    <hyperlink ref="D400" location="'C3'!AB25" display="SUM(AB25,AB37)"/>
    <hyperlink ref="G400" location="'C3'!AB49" display="AB49"/>
    <hyperlink ref="D401" location="'C3'!AE14" display="SUM(AE14:AE24)"/>
    <hyperlink ref="G401" location="'C3'!AE25" display="AE25"/>
    <hyperlink ref="D402" location="'C3'!AE26" display="SUM(AE26:AE36)"/>
    <hyperlink ref="G402" location="'C3'!AE37" display="AE37"/>
    <hyperlink ref="D403" location="'C3'!AE14" display="SUM(AE14,AE26)"/>
    <hyperlink ref="G403" location="'C3'!AE38" display="AE38"/>
    <hyperlink ref="D404" location="'C3'!AE15" display="SUM(AE15,AE27)"/>
    <hyperlink ref="G404" location="'C3'!AE39" display="AE39"/>
    <hyperlink ref="D405" location="'C3'!AE16" display="SUM(AE16,AE28)"/>
    <hyperlink ref="G405" location="'C3'!AE40" display="AE40"/>
    <hyperlink ref="D406" location="'C3'!AE17" display="SUM(AE17,AE29)"/>
    <hyperlink ref="G406" location="'C3'!AE41" display="AE41"/>
    <hyperlink ref="D407" location="'C3'!AE18" display="SUM(AE18,AE30)"/>
    <hyperlink ref="G407" location="'C3'!AE42" display="AE42"/>
    <hyperlink ref="D408" location="'C3'!AE19" display="SUM(AE19,AE31)"/>
    <hyperlink ref="G408" location="'C3'!AE43" display="AE43"/>
    <hyperlink ref="D409" location="'C3'!AE20" display="SUM(AE20,AE32)"/>
    <hyperlink ref="G409" location="'C3'!AE44" display="AE44"/>
    <hyperlink ref="D410" location="'C3'!AE21" display="SUM(AE21,AE33)"/>
    <hyperlink ref="G410" location="'C3'!AE45" display="AE45"/>
    <hyperlink ref="D411" location="'C3'!AE22" display="SUM(AE22,AE34)"/>
    <hyperlink ref="G411" location="'C3'!AE46" display="AE46"/>
    <hyperlink ref="D412" location="'C3'!AE23" display="SUM(AE23,AE35)"/>
    <hyperlink ref="G412" location="'C3'!AE47" display="AE47"/>
    <hyperlink ref="D413" location="'C3'!AE24" display="SUM(AE24,AE36)"/>
    <hyperlink ref="G413" location="'C3'!AE48" display="AE48"/>
    <hyperlink ref="D414" location="'C3'!AE25" display="SUM(AE25,AE37)"/>
    <hyperlink ref="G414" location="'C3'!AE49" display="AE49"/>
    <hyperlink ref="D415" location="'C3'!AH14" display="SUM(AH14:AH24)"/>
    <hyperlink ref="G415" location="'C3'!AH25" display="AH25"/>
    <hyperlink ref="D416" location="'C3'!AH26" display="SUM(AH26:AH36)"/>
    <hyperlink ref="G416" location="'C3'!AH37" display="AH37"/>
    <hyperlink ref="D417" location="'C3'!AH14" display="SUM(AH14,AH26)"/>
    <hyperlink ref="G417" location="'C3'!AH38" display="AH38"/>
    <hyperlink ref="D418" location="'C3'!AH15" display="SUM(AH15,AH27)"/>
    <hyperlink ref="G418" location="'C3'!AH39" display="AH39"/>
    <hyperlink ref="D419" location="'C3'!AH16" display="SUM(AH16,AH28)"/>
    <hyperlink ref="G419" location="'C3'!AH40" display="AH40"/>
    <hyperlink ref="D420" location="'C3'!AH17" display="SUM(AH17,AH29)"/>
    <hyperlink ref="G420" location="'C3'!AH41" display="AH41"/>
    <hyperlink ref="D421" location="'C3'!AH18" display="SUM(AH18,AH30)"/>
    <hyperlink ref="G421" location="'C3'!AH42" display="AH42"/>
    <hyperlink ref="D422" location="'C3'!AH19" display="SUM(AH19,AH31)"/>
    <hyperlink ref="G422" location="'C3'!AH43" display="AH43"/>
    <hyperlink ref="D423" location="'C3'!AH20" display="SUM(AH20,AH32)"/>
    <hyperlink ref="G423" location="'C3'!AH44" display="AH44"/>
    <hyperlink ref="D424" location="'C3'!AH21" display="SUM(AH21,AH33)"/>
    <hyperlink ref="G424" location="'C3'!AH45" display="AH45"/>
    <hyperlink ref="D425" location="'C3'!AH22" display="SUM(AH22,AH34)"/>
    <hyperlink ref="G425" location="'C3'!AH46" display="AH46"/>
    <hyperlink ref="D426" location="'C3'!AH23" display="SUM(AH23,AH35)"/>
    <hyperlink ref="G426" location="'C3'!AH47" display="AH47"/>
    <hyperlink ref="D427" location="'C3'!AH24" display="SUM(AH24,AH36)"/>
    <hyperlink ref="G427" location="'C3'!AH48" display="AH48"/>
    <hyperlink ref="D428" location="'C3'!AH25" display="SUM(AH25,AH37)"/>
    <hyperlink ref="G428" location="'C3'!AH49" display="AH49"/>
    <hyperlink ref="D429" location="'C4'!V14" display="SUM(V14,V15)"/>
    <hyperlink ref="G429" location="'C4'!V16" display="V16"/>
    <hyperlink ref="D430" location="'C4'!Y14" display="SUM(Y14,Y15)"/>
    <hyperlink ref="G430" location="'C4'!Y16" display="Y16"/>
    <hyperlink ref="D431" location="'C4'!AB14" display="SUM(AB14,AB15)"/>
    <hyperlink ref="G431" location="'C4'!AB16" display="AB16"/>
    <hyperlink ref="D432" location="'C4'!AE14" display="SUM(AE14,AE15)"/>
    <hyperlink ref="G432" location="'C4'!AE16" display="AE16"/>
    <hyperlink ref="D433" location="'C4'!AH14" display="SUM(AH14,AH15)"/>
    <hyperlink ref="G433" location="'C4'!AH16" display="AH16"/>
    <hyperlink ref="D434" location="'C4'!AK14" display="SUM(AK14,AK15)"/>
    <hyperlink ref="G434" location="'C4'!AK16" display="AK16"/>
    <hyperlink ref="D435" location="'C4'!AN14" display="SUM(AN14,AN15)"/>
    <hyperlink ref="G435" location="'C4'!AN16" display="AN16"/>
    <hyperlink ref="D768" location="'C7'!V14" display="SUM(V14:V24)"/>
    <hyperlink ref="G768" location="'C7'!V25" display="V25"/>
    <hyperlink ref="D769" location="'C7'!V26" display="SUM(V26:V36)"/>
    <hyperlink ref="G769" location="'C7'!V37" display="V37"/>
    <hyperlink ref="D770" location="'C7'!V14" display="SUM(V14,V26)"/>
    <hyperlink ref="G770" location="'C7'!V38" display="V38"/>
    <hyperlink ref="D771" location="'C7'!V15" display="SUM(V15,V27)"/>
    <hyperlink ref="G771" location="'C7'!V39" display="V39"/>
    <hyperlink ref="D772" location="'C7'!V16" display="SUM(V16,V28)"/>
    <hyperlink ref="G772" location="'C7'!V40" display="V40"/>
    <hyperlink ref="D773" location="'C7'!V17" display="SUM(V17,V29)"/>
    <hyperlink ref="G773" location="'C7'!V41" display="V41"/>
    <hyperlink ref="D774" location="'C7'!V18" display="SUM(V18,V30)"/>
    <hyperlink ref="G774" location="'C7'!V42" display="V42"/>
    <hyperlink ref="D775" location="'C7'!V19" display="SUM(V19,V31)"/>
    <hyperlink ref="G775" location="'C7'!V43" display="V43"/>
    <hyperlink ref="D776" location="'C7'!V20" display="SUM(V20,V32)"/>
    <hyperlink ref="G776" location="'C7'!V44" display="V44"/>
    <hyperlink ref="D777" location="'C7'!V21" display="SUM(V21,V33)"/>
    <hyperlink ref="G777" location="'C7'!V45" display="V45"/>
    <hyperlink ref="D778" location="'C7'!V22" display="SUM(V22,V34)"/>
    <hyperlink ref="G778" location="'C7'!V46" display="V46"/>
    <hyperlink ref="D779" location="'C7'!V23" display="SUM(V23,V35)"/>
    <hyperlink ref="G779" location="'C7'!V47" display="V47"/>
    <hyperlink ref="D780" location="'C7'!V24" display="SUM(V24,V36)"/>
    <hyperlink ref="G780" location="'C7'!V48" display="V48"/>
    <hyperlink ref="D781" location="'C7'!V25" display="SUM(V25,V37)"/>
    <hyperlink ref="G781" location="'C7'!V49" display="V49"/>
    <hyperlink ref="D782" location="'C7'!Y14" display="SUM(Y14:Y24)"/>
    <hyperlink ref="G782" location="'C7'!Y25" display="Y25"/>
    <hyperlink ref="D783" location="'C7'!Y26" display="SUM(Y26:Y36)"/>
    <hyperlink ref="G783" location="'C7'!Y37" display="Y37"/>
    <hyperlink ref="D784" location="'C7'!Y14" display="SUM(Y14,Y26)"/>
    <hyperlink ref="G784" location="'C7'!Y38" display="Y38"/>
    <hyperlink ref="D785" location="'C7'!Y15" display="SUM(Y15,Y27)"/>
    <hyperlink ref="G785" location="'C7'!Y39" display="Y39"/>
    <hyperlink ref="D786" location="'C7'!Y16" display="SUM(Y16,Y28)"/>
    <hyperlink ref="G786" location="'C7'!Y40" display="Y40"/>
    <hyperlink ref="D787" location="'C7'!Y17" display="SUM(Y17,Y29)"/>
    <hyperlink ref="G787" location="'C7'!Y41" display="Y41"/>
    <hyperlink ref="D788" location="'C7'!Y18" display="SUM(Y18,Y30)"/>
    <hyperlink ref="G788" location="'C7'!Y42" display="Y42"/>
    <hyperlink ref="D789" location="'C7'!Y19" display="SUM(Y19,Y31)"/>
    <hyperlink ref="G789" location="'C7'!Y43" display="Y43"/>
    <hyperlink ref="D790" location="'C7'!Y20" display="SUM(Y20,Y32)"/>
    <hyperlink ref="G790" location="'C7'!Y44" display="Y44"/>
    <hyperlink ref="D791" location="'C7'!Y21" display="SUM(Y21,Y33)"/>
    <hyperlink ref="G791" location="'C7'!Y45" display="Y45"/>
    <hyperlink ref="D792" location="'C7'!Y22" display="SUM(Y22,Y34)"/>
    <hyperlink ref="G792" location="'C7'!Y46" display="Y46"/>
    <hyperlink ref="D793" location="'C7'!Y23" display="SUM(Y23,Y35)"/>
    <hyperlink ref="G793" location="'C7'!Y47" display="Y47"/>
    <hyperlink ref="D794" location="'C7'!Y24" display="SUM(Y24,Y36)"/>
    <hyperlink ref="G794" location="'C7'!Y48" display="Y48"/>
    <hyperlink ref="D795" location="'C7'!Y25" display="SUM(Y25,Y37)"/>
    <hyperlink ref="G795" location="'C7'!Y49" display="Y49"/>
    <hyperlink ref="D796" location="'C7'!AB14" display="SUM(AB14:AB24)"/>
    <hyperlink ref="G796" location="'C7'!AB25" display="AB25"/>
    <hyperlink ref="D797" location="'C7'!AB26" display="SUM(AB26:AB36)"/>
    <hyperlink ref="G797" location="'C7'!AB37" display="AB37"/>
    <hyperlink ref="D798" location="'C7'!AB14" display="SUM(AB14,AB26)"/>
    <hyperlink ref="G798" location="'C7'!AB38" display="AB38"/>
    <hyperlink ref="D799" location="'C7'!AB15" display="SUM(AB15,AB27)"/>
    <hyperlink ref="G799" location="'C7'!AB39" display="AB39"/>
    <hyperlink ref="D800" location="'C7'!AB16" display="SUM(AB16,AB28)"/>
    <hyperlink ref="G800" location="'C7'!AB40" display="AB40"/>
    <hyperlink ref="D801" location="'C7'!AB17" display="SUM(AB17,AB29)"/>
    <hyperlink ref="G801" location="'C7'!AB41" display="AB41"/>
    <hyperlink ref="D802" location="'C7'!AB18" display="SUM(AB18,AB30)"/>
    <hyperlink ref="G802" location="'C7'!AB42" display="AB42"/>
    <hyperlink ref="D803" location="'C7'!AB19" display="SUM(AB19,AB31)"/>
    <hyperlink ref="G803" location="'C7'!AB43" display="AB43"/>
    <hyperlink ref="D804" location="'C7'!AB20" display="SUM(AB20,AB32)"/>
    <hyperlink ref="G804" location="'C7'!AB44" display="AB44"/>
    <hyperlink ref="D805" location="'C7'!AB21" display="SUM(AB21,AB33)"/>
    <hyperlink ref="G805" location="'C7'!AB45" display="AB45"/>
    <hyperlink ref="D806" location="'C7'!AB22" display="SUM(AB22,AB34)"/>
    <hyperlink ref="G806" location="'C7'!AB46" display="AB46"/>
    <hyperlink ref="D807" location="'C7'!AB23" display="SUM(AB23,AB35)"/>
    <hyperlink ref="G807" location="'C7'!AB47" display="AB47"/>
    <hyperlink ref="D808" location="'C7'!AB24" display="SUM(AB24,AB36)"/>
    <hyperlink ref="G808" location="'C7'!AB48" display="AB48"/>
    <hyperlink ref="D809" location="'C7'!AB25" display="SUM(AB25,AB37)"/>
    <hyperlink ref="G809" location="'C7'!AB49" display="AB49"/>
    <hyperlink ref="D810" location="'C7'!AE14" display="SUM(AE14:AE24)"/>
    <hyperlink ref="G810" location="'C7'!AE25" display="AE25"/>
    <hyperlink ref="D811" location="'C7'!AE26" display="SUM(AE26:AE36)"/>
    <hyperlink ref="G811" location="'C7'!AE37" display="AE37"/>
    <hyperlink ref="D812" location="'C7'!AE14" display="SUM(AE14,AE26)"/>
    <hyperlink ref="G812" location="'C7'!AE38" display="AE38"/>
    <hyperlink ref="D813" location="'C7'!AE15" display="SUM(AE15,AE27)"/>
    <hyperlink ref="G813" location="'C7'!AE39" display="AE39"/>
    <hyperlink ref="D814" location="'C7'!AE16" display="SUM(AE16,AE28)"/>
    <hyperlink ref="G814" location="'C7'!AE40" display="AE40"/>
    <hyperlink ref="D815" location="'C7'!AE17" display="SUM(AE17,AE29)"/>
    <hyperlink ref="G815" location="'C7'!AE41" display="AE41"/>
    <hyperlink ref="D816" location="'C7'!AE18" display="SUM(AE18,AE30)"/>
    <hyperlink ref="G816" location="'C7'!AE42" display="AE42"/>
    <hyperlink ref="D817" location="'C7'!AE19" display="SUM(AE19,AE31)"/>
    <hyperlink ref="G817" location="'C7'!AE43" display="AE43"/>
    <hyperlink ref="D818" location="'C7'!AE20" display="SUM(AE20,AE32)"/>
    <hyperlink ref="G818" location="'C7'!AE44" display="AE44"/>
    <hyperlink ref="D819" location="'C7'!AE21" display="SUM(AE21,AE33)"/>
    <hyperlink ref="G819" location="'C7'!AE45" display="AE45"/>
    <hyperlink ref="D820" location="'C7'!AE22" display="SUM(AE22,AE34)"/>
    <hyperlink ref="G820" location="'C7'!AE46" display="AE46"/>
    <hyperlink ref="D821" location="'C7'!AE23" display="SUM(AE23,AE35)"/>
    <hyperlink ref="G821" location="'C7'!AE47" display="AE47"/>
    <hyperlink ref="D822" location="'C7'!AE24" display="SUM(AE24,AE36)"/>
    <hyperlink ref="G822" location="'C7'!AE48" display="AE48"/>
    <hyperlink ref="D823" location="'C7'!AE25" display="SUM(AE25,AE37)"/>
    <hyperlink ref="G823" location="'C7'!AE49" display="AE49"/>
    <hyperlink ref="D824" location="'C7'!AH14" display="SUM(AH14:AH24)"/>
    <hyperlink ref="G824" location="'C7'!AH25" display="AH25"/>
    <hyperlink ref="D825" location="'C7'!AH26" display="SUM(AH26:AH36)"/>
    <hyperlink ref="G825" location="'C7'!AH37" display="AH37"/>
    <hyperlink ref="D826" location="'C7'!AH14" display="SUM(AH14,AH26)"/>
    <hyperlink ref="G826" location="'C7'!AH38" display="AH38"/>
    <hyperlink ref="D827" location="'C7'!AH15" display="SUM(AH15,AH27)"/>
    <hyperlink ref="G827" location="'C7'!AH39" display="AH39"/>
    <hyperlink ref="D828" location="'C7'!AH16" display="SUM(AH16,AH28)"/>
    <hyperlink ref="G828" location="'C7'!AH40" display="AH40"/>
    <hyperlink ref="D829" location="'C7'!AH17" display="SUM(AH17,AH29)"/>
    <hyperlink ref="G829" location="'C7'!AH41" display="AH41"/>
    <hyperlink ref="D830" location="'C7'!AH18" display="SUM(AH18,AH30)"/>
    <hyperlink ref="G830" location="'C7'!AH42" display="AH42"/>
    <hyperlink ref="D831" location="'C7'!AH19" display="SUM(AH19,AH31)"/>
    <hyperlink ref="G831" location="'C7'!AH43" display="AH43"/>
    <hyperlink ref="D832" location="'C7'!AH20" display="SUM(AH20,AH32)"/>
    <hyperlink ref="G832" location="'C7'!AH44" display="AH44"/>
    <hyperlink ref="D833" location="'C7'!AH21" display="SUM(AH21,AH33)"/>
    <hyperlink ref="G833" location="'C7'!AH45" display="AH45"/>
    <hyperlink ref="D834" location="'C7'!AH22" display="SUM(AH22,AH34)"/>
    <hyperlink ref="G834" location="'C7'!AH46" display="AH46"/>
    <hyperlink ref="D835" location="'C7'!AH23" display="SUM(AH23,AH35)"/>
    <hyperlink ref="G835" location="'C7'!AH47" display="AH47"/>
    <hyperlink ref="D836" location="'C7'!AH24" display="SUM(AH24,AH36)"/>
    <hyperlink ref="G836" location="'C7'!AH48" display="AH48"/>
    <hyperlink ref="D837" location="'C7'!AH25" display="SUM(AH25,AH37)"/>
    <hyperlink ref="G837" location="'C7'!AH49" display="AH49"/>
    <hyperlink ref="D838" location="'C7'!AK14" display="SUM(AK14:AK24)"/>
    <hyperlink ref="G838" location="'C7'!AK25" display="AK25"/>
    <hyperlink ref="D839" location="'C7'!AK26" display="SUM(AK26:AK36)"/>
    <hyperlink ref="G839" location="'C7'!AK37" display="AK37"/>
    <hyperlink ref="D840" location="'C7'!AK14" display="SUM(AK14,AK26)"/>
    <hyperlink ref="G840" location="'C7'!AK38" display="AK38"/>
    <hyperlink ref="D841" location="'C7'!AK15" display="SUM(AK15,AK27)"/>
    <hyperlink ref="G841" location="'C7'!AK39" display="AK39"/>
    <hyperlink ref="D842" location="'C7'!AK16" display="SUM(AK16,AK28)"/>
    <hyperlink ref="G842" location="'C7'!AK40" display="AK40"/>
    <hyperlink ref="D843" location="'C7'!AK17" display="SUM(AK17,AK29)"/>
    <hyperlink ref="G843" location="'C7'!AK41" display="AK41"/>
    <hyperlink ref="D844" location="'C7'!AK18" display="SUM(AK18,AK30)"/>
    <hyperlink ref="G844" location="'C7'!AK42" display="AK42"/>
    <hyperlink ref="D845" location="'C7'!AK19" display="SUM(AK19,AK31)"/>
    <hyperlink ref="G845" location="'C7'!AK43" display="AK43"/>
    <hyperlink ref="D846" location="'C7'!AK20" display="SUM(AK20,AK32)"/>
    <hyperlink ref="G846" location="'C7'!AK44" display="AK44"/>
    <hyperlink ref="D847" location="'C7'!AK21" display="SUM(AK21,AK33)"/>
    <hyperlink ref="G847" location="'C7'!AK45" display="AK45"/>
    <hyperlink ref="D848" location="'C7'!AK22" display="SUM(AK22,AK34)"/>
    <hyperlink ref="G848" location="'C7'!AK46" display="AK46"/>
    <hyperlink ref="D849" location="'C7'!AK23" display="SUM(AK23,AK35)"/>
    <hyperlink ref="G849" location="'C7'!AK47" display="AK47"/>
    <hyperlink ref="D850" location="'C7'!AK24" display="SUM(AK24,AK36)"/>
    <hyperlink ref="G850" location="'C7'!AK48" display="AK48"/>
    <hyperlink ref="D851" location="'C7'!AK25" display="SUM(AK25,AK37)"/>
    <hyperlink ref="G851" location="'C7'!AK49" display="AK49"/>
    <hyperlink ref="D852" location="'C7'!V14" display="SUM(V14,Y14,AE14,AK14)"/>
    <hyperlink ref="G852" location="'C7'!AN14" display="AN14"/>
    <hyperlink ref="D853" location="'C7'!V15" display="SUM(V15,Y15,AE15,AK15)"/>
    <hyperlink ref="G853" location="'C7'!AN15" display="AN15"/>
    <hyperlink ref="D854" location="'C7'!V16" display="SUM(V16,Y16,AE16,AK16)"/>
    <hyperlink ref="G854" location="'C7'!AN16" display="AN16"/>
    <hyperlink ref="D855" location="'C7'!V17" display="SUM(V17,Y17,AE17,AK17)"/>
    <hyperlink ref="G855" location="'C7'!AN17" display="AN17"/>
    <hyperlink ref="D856" location="'C7'!V18" display="SUM(V18,Y18,AE18,AK18)"/>
    <hyperlink ref="G856" location="'C7'!AN18" display="AN18"/>
    <hyperlink ref="D857" location="'C7'!V19" display="SUM(V19,Y19,AE19,AK19)"/>
    <hyperlink ref="G857" location="'C7'!AN19" display="AN19"/>
    <hyperlink ref="D858" location="'C7'!V20" display="SUM(V20,Y20,AE20,AK20)"/>
    <hyperlink ref="G858" location="'C7'!AN20" display="AN20"/>
    <hyperlink ref="D859" location="'C7'!V21" display="SUM(V21,Y21,AE21,AK21)"/>
    <hyperlink ref="G859" location="'C7'!AN21" display="AN21"/>
    <hyperlink ref="D860" location="'C7'!V22" display="SUM(V22,Y22,AE22,AK22)"/>
    <hyperlink ref="G860" location="'C7'!AN22" display="AN22"/>
    <hyperlink ref="D861" location="'C7'!V23" display="SUM(V23,Y23,AE23,AK23)"/>
    <hyperlink ref="G861" location="'C7'!AN23" display="AN23"/>
    <hyperlink ref="D862" location="'C7'!V24" display="SUM(V24,Y24,AE24,AK24)"/>
    <hyperlink ref="G862" location="'C7'!AN24" display="AN24"/>
    <hyperlink ref="D863" location="'C7'!AN14" display="SUM(AN14:AN24)"/>
    <hyperlink ref="G863" location="'C7'!AN25" display="AN25"/>
    <hyperlink ref="D864" location="'C7'!V26" display="SUM(V26,Y26,AE26,AK26)"/>
    <hyperlink ref="G864" location="'C7'!AN26" display="AN26"/>
    <hyperlink ref="D865" location="'C7'!V27" display="SUM(V27,Y27,AE27,AK27)"/>
    <hyperlink ref="G865" location="'C7'!AN27" display="AN27"/>
    <hyperlink ref="D866" location="'C7'!V28" display="SUM(V28,Y28,AE28,AK28)"/>
    <hyperlink ref="G866" location="'C7'!AN28" display="AN28"/>
    <hyperlink ref="D867" location="'C7'!V29" display="SUM(V29,Y29,AE29,AK29)"/>
    <hyperlink ref="G867" location="'C7'!AN29" display="AN29"/>
    <hyperlink ref="D868" location="'C7'!V30" display="SUM(V30,Y30,AE30,AK30)"/>
    <hyperlink ref="G868" location="'C7'!AN30" display="AN30"/>
    <hyperlink ref="D869" location="'C7'!V31" display="SUM(V31,Y31,AE31,AK31)"/>
    <hyperlink ref="G869" location="'C7'!AN31" display="AN31"/>
    <hyperlink ref="D870" location="'C7'!V32" display="SUM(V32,Y32,AE32,AK32)"/>
    <hyperlink ref="G870" location="'C7'!AN32" display="AN32"/>
    <hyperlink ref="D871" location="'C7'!V33" display="SUM(V33,Y33,AE33,AK33)"/>
    <hyperlink ref="G871" location="'C7'!AN33" display="AN33"/>
    <hyperlink ref="D872" location="'C7'!V34" display="SUM(V34,Y34,AE34,AK34)"/>
    <hyperlink ref="G872" location="'C7'!AN34" display="AN34"/>
    <hyperlink ref="D873" location="'C7'!V35" display="SUM(V35,Y35,AE35,AK35)"/>
    <hyperlink ref="G873" location="'C7'!AN35" display="AN35"/>
    <hyperlink ref="D874" location="'C7'!V36" display="SUM(V36,Y36,AE36,AK36)"/>
    <hyperlink ref="G874" location="'C7'!AN36" display="AN36"/>
    <hyperlink ref="D875" location="'C7'!AN26" display="SUM(AN26:AN36)"/>
    <hyperlink ref="G875" location="'C7'!AN37" display="AN37"/>
    <hyperlink ref="D876" location="'C7'!AN14" display="SUM(AN14,AN26)"/>
    <hyperlink ref="G876" location="'C7'!AN38" display="AN38"/>
    <hyperlink ref="D877" location="'C7'!AN15" display="SUM(AN15,AN27)"/>
    <hyperlink ref="G877" location="'C7'!AN39" display="AN39"/>
    <hyperlink ref="D878" location="'C7'!AN16" display="SUM(AN16,AN28)"/>
    <hyperlink ref="G878" location="'C7'!AN40" display="AN40"/>
    <hyperlink ref="D879" location="'C7'!AN17" display="SUM(AN17,AN29)"/>
    <hyperlink ref="G879" location="'C7'!AN41" display="AN41"/>
    <hyperlink ref="D880" location="'C7'!AN18" display="SUM(AN18,AN30)"/>
    <hyperlink ref="G880" location="'C7'!AN42" display="AN42"/>
    <hyperlink ref="D881" location="'C7'!AN19" display="SUM(AN19,AN31)"/>
    <hyperlink ref="G881" location="'C7'!AN43" display="AN43"/>
    <hyperlink ref="D882" location="'C7'!AN20" display="SUM(AN20,AN32)"/>
    <hyperlink ref="G882" location="'C7'!AN44" display="AN44"/>
    <hyperlink ref="D883" location="'C7'!AN21" display="SUM(AN21,AN33)"/>
    <hyperlink ref="G883" location="'C7'!AN45" display="AN45"/>
    <hyperlink ref="D884" location="'C7'!AN22" display="SUM(AN22,AN34)"/>
    <hyperlink ref="G884" location="'C7'!AN46" display="AN46"/>
    <hyperlink ref="D885" location="'C7'!AN23" display="SUM(AN23,AN35)"/>
    <hyperlink ref="G885" location="'C7'!AN47" display="AN47"/>
    <hyperlink ref="D886" location="'C7'!AN24" display="SUM(AN24,AN36)"/>
    <hyperlink ref="G886" location="'C7'!AN48" display="AN48"/>
    <hyperlink ref="D887" location="'C7'!AN25" display="SUM(AN25,AN37)"/>
    <hyperlink ref="G887" location="'C7'!AN49" display="AN49"/>
    <hyperlink ref="D888" location="'C8'!V14" display="SUM(V14,V15)"/>
    <hyperlink ref="G888" location="'C8'!V16" display="V16"/>
    <hyperlink ref="D889" location="'C8'!V17" display="SUM(V17,V18)"/>
    <hyperlink ref="G889" location="'C8'!V19" display="V19"/>
    <hyperlink ref="D890" location="'C8'!V14" display="SUM(V14,V17)"/>
    <hyperlink ref="G890" location="'C8'!V20" display="V20"/>
    <hyperlink ref="D891" location="'C8'!V15" display="SUM(V15,V18)"/>
    <hyperlink ref="G891" location="'C8'!V21" display="V21"/>
    <hyperlink ref="D892" location="'C8'!V16" display="SUM(V16,V19)"/>
    <hyperlink ref="G892" location="'C8'!V22" display="V22"/>
    <hyperlink ref="D893" location="'C8'!Y14" display="SUM(Y14,Y15)"/>
    <hyperlink ref="G893" location="'C8'!Y16" display="Y16"/>
    <hyperlink ref="D894" location="'C8'!Y17" display="SUM(Y17,Y18)"/>
    <hyperlink ref="G894" location="'C8'!Y19" display="Y19"/>
    <hyperlink ref="D895" location="'C8'!Y14" display="SUM(Y14,Y17)"/>
    <hyperlink ref="G895" location="'C8'!Y20" display="Y20"/>
    <hyperlink ref="D896" location="'C8'!Y15" display="SUM(Y15,Y18)"/>
    <hyperlink ref="G896" location="'C8'!Y21" display="Y21"/>
    <hyperlink ref="D897" location="'C8'!Y16" display="SUM(Y16,Y19)"/>
    <hyperlink ref="G897" location="'C8'!Y22" display="Y22"/>
    <hyperlink ref="D17" location="'C2'!AQ22" display="AQ22"/>
    <hyperlink ref="G17" location="='C5'!V102" display="V102"/>
    <hyperlink ref="D19" location="'C2'!AQ21" display="AQ21"/>
    <hyperlink ref="G19" location="='C5'!V72" display="V72"/>
    <hyperlink ref="D20" location="'C2'!AQ20" display="AQ20"/>
    <hyperlink ref="G20" location="='C5'!V42" display="V42"/>
    <hyperlink ref="D25" location="'C2'!AE14" display="AE14"/>
    <hyperlink ref="G25" location="='C2'!AB14" display="AB14"/>
    <hyperlink ref="D26" location="'C2'!AE15" display="AE15"/>
    <hyperlink ref="G26" location="='C2'!AB15" display="AB15"/>
    <hyperlink ref="D27" location="'C2'!AE16" display="AE16"/>
    <hyperlink ref="G27" location="='C2'!AB16" display="AB16"/>
    <hyperlink ref="D28" location="'C2'!AE17" display="AE17"/>
    <hyperlink ref="G28" location="='C2'!AB17" display="AB17"/>
    <hyperlink ref="D29" location="'C2'!AE18" display="AE18"/>
    <hyperlink ref="G29" location="='C2'!AB18" display="AB18"/>
    <hyperlink ref="D30" location="'C2'!AE19" display="AE19"/>
    <hyperlink ref="G30" location="='C2'!AB19" display="AB19"/>
    <hyperlink ref="D31" location="'C2'!AE20" display="AE20"/>
    <hyperlink ref="G31" location="='C2'!AB20" display="AB20"/>
    <hyperlink ref="D32" location="'C2'!AE21" display="AE21"/>
    <hyperlink ref="G32" location="='C2'!AB21" display="AB21"/>
    <hyperlink ref="D33" location="'C2'!AE22" display="AE22"/>
    <hyperlink ref="G33" location="='C2'!AB22" display="AB22"/>
    <hyperlink ref="D34" location="'C2'!AE23" display="AE23"/>
    <hyperlink ref="G34" location="='C2'!AB23" display="AB23"/>
    <hyperlink ref="D35" location="'C2'!AK14" display="AK14"/>
    <hyperlink ref="G35" location="='C2'!AH14" display="AH14"/>
    <hyperlink ref="D36" location="'C2'!AK15" display="AK15"/>
    <hyperlink ref="G36" location="='C2'!AH15" display="AH15"/>
    <hyperlink ref="D37" location="'C2'!AK16" display="AK16"/>
    <hyperlink ref="G37" location="='C2'!AH16" display="AH16"/>
    <hyperlink ref="D38" location="'C2'!AK17" display="AK17"/>
    <hyperlink ref="G38" location="='C2'!AH17" display="AH17"/>
    <hyperlink ref="D39" location="'C2'!AK18" display="AK18"/>
    <hyperlink ref="G39" location="='C2'!AH18" display="AH18"/>
    <hyperlink ref="D40" location="'C2'!AK19" display="AK19"/>
    <hyperlink ref="G40" location="='C2'!AH19" display="AH19"/>
    <hyperlink ref="D41" location="'C2'!AK20" display="AK20"/>
    <hyperlink ref="G41" location="='C2'!AH20" display="AH20"/>
    <hyperlink ref="D42" location="'C2'!AK21" display="AK21"/>
    <hyperlink ref="G42" location="='C2'!AH21" display="AH21"/>
    <hyperlink ref="D43" location="'C2'!AK22" display="AK22"/>
    <hyperlink ref="G43" location="='C2'!AH22" display="AH22"/>
    <hyperlink ref="D44" location="'C2'!AK23" display="AK23"/>
    <hyperlink ref="G44" location="='C2'!AH23" display="AH23"/>
    <hyperlink ref="D45" location="'C2'!V23" display="V23"/>
    <hyperlink ref="G45" location="='C2'!V22" display="V22"/>
    <hyperlink ref="D46" location="'C2'!AB23" display="AB23"/>
    <hyperlink ref="G46" location="='C2'!AB22" display="AB22"/>
    <hyperlink ref="D47" location="'C2'!AE23" display="AE23"/>
    <hyperlink ref="G47" location="='C2'!AE22" display="AE22"/>
    <hyperlink ref="D48" location="'C2'!AH23" display="AH23"/>
    <hyperlink ref="G48" location="='C2'!AH22" display="AH22"/>
    <hyperlink ref="D49" location="'C2'!AK23" display="AK23"/>
    <hyperlink ref="G49" location="='C2'!AK22" display="AK22"/>
    <hyperlink ref="D50" location="'C2'!AN23" display="AN23"/>
    <hyperlink ref="G50" location="='C2'!AN22" display="AN22"/>
    <hyperlink ref="D51" location="'C2'!AQ23" display="AQ23"/>
    <hyperlink ref="G51" location="='C2'!AQ22" display="AQ22"/>
    <hyperlink ref="D52" location="'C4'!AH14" display="AH14"/>
    <hyperlink ref="G52" location="='C4'!V14" display="V14"/>
    <hyperlink ref="D53" location="'C4'!AH15" display="AH15"/>
    <hyperlink ref="G53" location="='C4'!V15" display="V15"/>
    <hyperlink ref="D54" location="'C4'!AH16" display="AH16"/>
    <hyperlink ref="G54" location="='C4'!V16" display="V16"/>
    <hyperlink ref="D55" location="'C4'!AK14" display="AK14"/>
    <hyperlink ref="G55" location="='C4'!Y14" display="Y14"/>
    <hyperlink ref="D56" location="'C4'!AK15" display="AK15"/>
    <hyperlink ref="G56" location="='C4'!Y15" display="Y15"/>
    <hyperlink ref="D57" location="'C4'!AK16" display="AK16"/>
    <hyperlink ref="G57" location="='C4'!Y16" display="Y16"/>
    <hyperlink ref="D58" location="'C4'!AN14" display="AN14"/>
    <hyperlink ref="G58" location="='C4'!AB14" display="AB14"/>
    <hyperlink ref="D59" location="'C4'!AN15" display="AN15"/>
    <hyperlink ref="G59" location="='C4'!AB15" display="AB15"/>
    <hyperlink ref="D60" location="'C4'!AN16" display="AN16"/>
    <hyperlink ref="G60" location="='C4'!AB16" display="AB16"/>
    <hyperlink ref="D61" location="'C4'!V16" display="V16"/>
    <hyperlink ref="G61" location="='C2'!V22" display="V22"/>
    <hyperlink ref="D62" location="'C4'!Y16" display="Y16"/>
    <hyperlink ref="G62" location="='C2'!AE22" display="AE22"/>
    <hyperlink ref="D63" location="'C4'!AB16" display="AB16"/>
    <hyperlink ref="G63" location="='C2'!AH22" display="AH22"/>
    <hyperlink ref="D64" location="'C4'!AE16" display="AE16"/>
    <hyperlink ref="G64" location="='C2'!AN22" display="AN22"/>
    <hyperlink ref="D68" location="'C5'!Y14" display="Y14"/>
    <hyperlink ref="G68" location="='C5'!V14" display="V14"/>
    <hyperlink ref="D69" location="'C5'!Y15" display="Y15"/>
    <hyperlink ref="G69" location="='C5'!V15" display="V15"/>
    <hyperlink ref="D70" location="'C5'!Y16" display="Y16"/>
    <hyperlink ref="G70" location="='C5'!V16" display="V16"/>
    <hyperlink ref="D71" location="'C5'!Y17" display="Y17"/>
    <hyperlink ref="G71" location="='C5'!V17" display="V17"/>
    <hyperlink ref="D72" location="'C5'!Y18" display="Y18"/>
    <hyperlink ref="G72" location="='C5'!V18" display="V18"/>
    <hyperlink ref="D73" location="'C5'!Y19" display="Y19"/>
    <hyperlink ref="G73" location="='C5'!V19" display="V19"/>
    <hyperlink ref="D74" location="'C5'!Y20" display="Y20"/>
    <hyperlink ref="G74" location="='C5'!V20" display="V20"/>
    <hyperlink ref="D75" location="'C5'!Y21" display="Y21"/>
    <hyperlink ref="G75" location="='C5'!V21" display="V21"/>
    <hyperlink ref="D76" location="'C5'!Y22" display="Y22"/>
    <hyperlink ref="G76" location="='C5'!V22" display="V22"/>
    <hyperlink ref="D77" location="'C5'!Y23" display="Y23"/>
    <hyperlink ref="G77" location="='C5'!V23" display="V23"/>
    <hyperlink ref="D78" location="'C5'!Y24" display="Y24"/>
    <hyperlink ref="G78" location="='C5'!V24" display="V24"/>
    <hyperlink ref="D79" location="'C5'!Y25" display="Y25"/>
    <hyperlink ref="G79" location="='C5'!V25" display="V25"/>
    <hyperlink ref="D80" location="'C5'!Y26" display="Y26"/>
    <hyperlink ref="G80" location="='C5'!V26" display="V26"/>
    <hyperlink ref="D81" location="'C5'!Y27" display="Y27"/>
    <hyperlink ref="G81" location="='C5'!V27" display="V27"/>
    <hyperlink ref="D82" location="'C5'!Y28" display="Y28"/>
    <hyperlink ref="G82" location="='C5'!V28" display="V28"/>
    <hyperlink ref="D83" location="'C5'!Y29" display="Y29"/>
    <hyperlink ref="G83" location="='C5'!V29" display="V29"/>
    <hyperlink ref="D84" location="'C5'!Y30" display="Y30"/>
    <hyperlink ref="G84" location="='C5'!V30" display="V30"/>
    <hyperlink ref="D85" location="'C5'!Y31" display="Y31"/>
    <hyperlink ref="G85" location="='C5'!V31" display="V31"/>
    <hyperlink ref="D86" location="'C5'!Y32" display="Y32"/>
    <hyperlink ref="G86" location="='C5'!V32" display="V32"/>
    <hyperlink ref="D87" location="'C5'!Y33" display="Y33"/>
    <hyperlink ref="G87" location="='C5'!V33" display="V33"/>
    <hyperlink ref="D88" location="'C5'!Y34" display="Y34"/>
    <hyperlink ref="G88" location="='C5'!V34" display="V34"/>
    <hyperlink ref="D89" location="'C5'!Y35" display="Y35"/>
    <hyperlink ref="G89" location="='C5'!V35" display="V35"/>
    <hyperlink ref="D90" location="'C5'!Y36" display="Y36"/>
    <hyperlink ref="G90" location="='C5'!V36" display="V36"/>
    <hyperlink ref="D91" location="'C5'!Y37" display="Y37"/>
    <hyperlink ref="G91" location="='C5'!V37" display="V37"/>
    <hyperlink ref="D92" location="'C5'!Y38" display="Y38"/>
    <hyperlink ref="G92" location="='C5'!V38" display="V38"/>
    <hyperlink ref="D93" location="'C5'!Y39" display="Y39"/>
    <hyperlink ref="G93" location="='C5'!V39" display="V39"/>
    <hyperlink ref="D94" location="'C5'!Y40" display="Y40"/>
    <hyperlink ref="G94" location="='C5'!V40" display="V40"/>
    <hyperlink ref="D95" location="'C5'!Y41" display="Y41"/>
    <hyperlink ref="G95" location="='C5'!V41" display="V41"/>
    <hyperlink ref="D96" location="'C5'!Y42" display="Y42"/>
    <hyperlink ref="G96" location="='C5'!V42" display="V42"/>
    <hyperlink ref="D97" location="'C5'!Y44" display="Y44"/>
    <hyperlink ref="G97" location="='C5'!V44" display="V44"/>
    <hyperlink ref="D98" location="'C5'!Y45" display="Y45"/>
    <hyperlink ref="G98" location="='C5'!V45" display="V45"/>
    <hyperlink ref="D99" location="'C5'!Y46" display="Y46"/>
    <hyperlink ref="G99" location="='C5'!V46" display="V46"/>
    <hyperlink ref="D100" location="'C5'!Y47" display="Y47"/>
    <hyperlink ref="G100" location="='C5'!V47" display="V47"/>
    <hyperlink ref="D101" location="'C5'!Y48" display="Y48"/>
    <hyperlink ref="G101" location="='C5'!V48" display="V48"/>
    <hyperlink ref="D102" location="'C5'!Y49" display="Y49"/>
    <hyperlink ref="G102" location="='C5'!V49" display="V49"/>
    <hyperlink ref="D103" location="'C5'!Y50" display="Y50"/>
    <hyperlink ref="G103" location="='C5'!V50" display="V50"/>
    <hyperlink ref="D104" location="'C5'!Y51" display="Y51"/>
    <hyperlink ref="G104" location="='C5'!V51" display="V51"/>
    <hyperlink ref="D105" location="'C5'!Y52" display="Y52"/>
    <hyperlink ref="G105" location="='C5'!V52" display="V52"/>
    <hyperlink ref="D106" location="'C5'!Y53" display="Y53"/>
    <hyperlink ref="G106" location="='C5'!V53" display="V53"/>
    <hyperlink ref="D107" location="'C5'!Y54" display="Y54"/>
    <hyperlink ref="G107" location="='C5'!V54" display="V54"/>
    <hyperlink ref="D108" location="'C5'!Y55" display="Y55"/>
    <hyperlink ref="G108" location="='C5'!V55" display="V55"/>
    <hyperlink ref="D109" location="'C5'!Y56" display="Y56"/>
    <hyperlink ref="G109" location="='C5'!V56" display="V56"/>
    <hyperlink ref="D110" location="'C5'!Y57" display="Y57"/>
    <hyperlink ref="G110" location="='C5'!V57" display="V57"/>
    <hyperlink ref="D111" location="'C5'!Y58" display="Y58"/>
    <hyperlink ref="G111" location="='C5'!V58" display="V58"/>
    <hyperlink ref="D112" location="'C5'!Y59" display="Y59"/>
    <hyperlink ref="G112" location="='C5'!V59" display="V59"/>
    <hyperlink ref="D113" location="'C5'!Y60" display="Y60"/>
    <hyperlink ref="G113" location="='C5'!V60" display="V60"/>
    <hyperlink ref="D114" location="'C5'!Y61" display="Y61"/>
    <hyperlink ref="G114" location="='C5'!V61" display="V61"/>
    <hyperlink ref="D115" location="'C5'!Y62" display="Y62"/>
    <hyperlink ref="G115" location="='C5'!V62" display="V62"/>
    <hyperlink ref="D116" location="'C5'!Y63" display="Y63"/>
    <hyperlink ref="G116" location="='C5'!V63" display="V63"/>
    <hyperlink ref="D117" location="'C5'!Y64" display="Y64"/>
    <hyperlink ref="G117" location="='C5'!V64" display="V64"/>
    <hyperlink ref="D118" location="'C5'!Y65" display="Y65"/>
    <hyperlink ref="G118" location="='C5'!V65" display="V65"/>
    <hyperlink ref="D119" location="'C5'!Y66" display="Y66"/>
    <hyperlink ref="G119" location="='C5'!V66" display="V66"/>
    <hyperlink ref="D120" location="'C5'!Y67" display="Y67"/>
    <hyperlink ref="G120" location="='C5'!V67" display="V67"/>
    <hyperlink ref="D121" location="'C5'!Y68" display="Y68"/>
    <hyperlink ref="G121" location="='C5'!V68" display="V68"/>
    <hyperlink ref="D122" location="'C5'!Y69" display="Y69"/>
    <hyperlink ref="G122" location="='C5'!V69" display="V69"/>
    <hyperlink ref="D123" location="'C5'!Y70" display="Y70"/>
    <hyperlink ref="G123" location="='C5'!V70" display="V70"/>
    <hyperlink ref="D124" location="'C5'!Y71" display="Y71"/>
    <hyperlink ref="G124" location="='C5'!V71" display="V71"/>
    <hyperlink ref="D125" location="'C5'!Y72" display="Y72"/>
    <hyperlink ref="G125" location="='C5'!V72" display="V72"/>
    <hyperlink ref="D126" location="'C5'!Y74" display="Y74"/>
    <hyperlink ref="G126" location="='C5'!V74" display="V74"/>
    <hyperlink ref="D127" location="'C5'!Y75" display="Y75"/>
    <hyperlink ref="G127" location="='C5'!V75" display="V75"/>
    <hyperlink ref="D128" location="'C5'!Y76" display="Y76"/>
    <hyperlink ref="G128" location="='C5'!V76" display="V76"/>
    <hyperlink ref="D129" location="'C5'!Y77" display="Y77"/>
    <hyperlink ref="G129" location="='C5'!V77" display="V77"/>
    <hyperlink ref="D130" location="'C5'!Y78" display="Y78"/>
    <hyperlink ref="G130" location="='C5'!V78" display="V78"/>
    <hyperlink ref="D131" location="'C5'!Y79" display="Y79"/>
    <hyperlink ref="G131" location="='C5'!V79" display="V79"/>
    <hyperlink ref="D132" location="'C5'!Y80" display="Y80"/>
    <hyperlink ref="G132" location="='C5'!V80" display="V80"/>
    <hyperlink ref="D133" location="'C5'!Y81" display="Y81"/>
    <hyperlink ref="G133" location="='C5'!V81" display="V81"/>
    <hyperlink ref="D134" location="'C5'!Y82" display="Y82"/>
    <hyperlink ref="G134" location="='C5'!V82" display="V82"/>
    <hyperlink ref="D135" location="'C5'!Y83" display="Y83"/>
    <hyperlink ref="G135" location="='C5'!V83" display="V83"/>
    <hyperlink ref="D136" location="'C5'!Y84" display="Y84"/>
    <hyperlink ref="G136" location="='C5'!V84" display="V84"/>
    <hyperlink ref="D137" location="'C5'!Y85" display="Y85"/>
    <hyperlink ref="G137" location="='C5'!V85" display="V85"/>
    <hyperlink ref="D138" location="'C5'!Y86" display="Y86"/>
    <hyperlink ref="G138" location="='C5'!V86" display="V86"/>
    <hyperlink ref="D139" location="'C5'!Y87" display="Y87"/>
    <hyperlink ref="G139" location="='C5'!V87" display="V87"/>
    <hyperlink ref="D140" location="'C5'!Y88" display="Y88"/>
    <hyperlink ref="G140" location="='C5'!V88" display="V88"/>
    <hyperlink ref="D141" location="'C5'!Y89" display="Y89"/>
    <hyperlink ref="G141" location="='C5'!V89" display="V89"/>
    <hyperlink ref="D142" location="'C5'!Y90" display="Y90"/>
    <hyperlink ref="G142" location="='C5'!V90" display="V90"/>
    <hyperlink ref="D143" location="'C5'!Y91" display="Y91"/>
    <hyperlink ref="G143" location="='C5'!V91" display="V91"/>
    <hyperlink ref="D144" location="'C5'!Y92" display="Y92"/>
    <hyperlink ref="G144" location="='C5'!V92" display="V92"/>
    <hyperlink ref="D145" location="'C5'!Y93" display="Y93"/>
    <hyperlink ref="G145" location="='C5'!V93" display="V93"/>
    <hyperlink ref="D146" location="'C5'!Y94" display="Y94"/>
    <hyperlink ref="G146" location="='C5'!V94" display="V94"/>
    <hyperlink ref="D147" location="'C5'!Y95" display="Y95"/>
    <hyperlink ref="G147" location="='C5'!V95" display="V95"/>
    <hyperlink ref="D148" location="'C5'!Y96" display="Y96"/>
    <hyperlink ref="G148" location="='C5'!V96" display="V96"/>
    <hyperlink ref="D149" location="'C5'!Y97" display="Y97"/>
    <hyperlink ref="G149" location="='C5'!V97" display="V97"/>
    <hyperlink ref="D150" location="'C5'!Y98" display="Y98"/>
    <hyperlink ref="G150" location="='C5'!V98" display="V98"/>
    <hyperlink ref="D151" location="'C5'!Y99" display="Y99"/>
    <hyperlink ref="G151" location="='C5'!V99" display="V99"/>
    <hyperlink ref="D152" location="'C5'!Y100" display="Y100"/>
    <hyperlink ref="G152" location="='C5'!V100" display="V100"/>
    <hyperlink ref="D153" location="'C5'!Y101" display="Y101"/>
    <hyperlink ref="G153" location="='C5'!V101" display="V101"/>
    <hyperlink ref="D154" location="'C5'!Y102" display="Y102"/>
    <hyperlink ref="G154" location="='C5'!V102" display="V102"/>
    <hyperlink ref="D155" location="'C6'!V238" display="V238"/>
    <hyperlink ref="G155" location="='C2'!AQ20" display="AQ20"/>
    <hyperlink ref="D156" location="'C6'!V464" display="V464"/>
    <hyperlink ref="G156" location="='C2'!AQ21" display="AQ21"/>
    <hyperlink ref="D157" location="'C6'!V690" display="V690"/>
    <hyperlink ref="G157" location="='C2'!AQ22" display="AQ22"/>
    <hyperlink ref="D158" location="'C7'!V14" display="V14"/>
    <hyperlink ref="G158" location="='C3'!V14" display="V14"/>
    <hyperlink ref="D159" location="'C7'!V15" display="V15"/>
    <hyperlink ref="G159" location="='C3'!V15" display="V15"/>
    <hyperlink ref="D160" location="'C7'!V16" display="V16"/>
    <hyperlink ref="G160" location="='C3'!V16" display="V16"/>
    <hyperlink ref="D161" location="'C7'!V17" display="V17"/>
    <hyperlink ref="G161" location="='C3'!V17" display="V17"/>
    <hyperlink ref="D162" location="'C7'!V18" display="V18"/>
    <hyperlink ref="G162" location="='C3'!V18" display="V18"/>
    <hyperlink ref="D163" location="'C7'!V19" display="V19"/>
    <hyperlink ref="G163" location="='C3'!V19" display="V19"/>
    <hyperlink ref="D164" location="'C7'!V20" display="V20"/>
    <hyperlink ref="G164" location="='C3'!V20" display="V20"/>
    <hyperlink ref="D165" location="'C7'!V21" display="V21"/>
    <hyperlink ref="G165" location="='C3'!V21" display="V21"/>
    <hyperlink ref="D166" location="'C7'!V22" display="V22"/>
    <hyperlink ref="G166" location="='C3'!V22" display="V22"/>
    <hyperlink ref="D167" location="'C7'!V23" display="V23"/>
    <hyperlink ref="G167" location="='C3'!V23" display="V23"/>
    <hyperlink ref="D168" location="'C7'!V24" display="V24"/>
    <hyperlink ref="G168" location="='C3'!V24" display="V24"/>
    <hyperlink ref="D169" location="'C7'!V25" display="V25"/>
    <hyperlink ref="G169" location="='C3'!V25" display="V25"/>
    <hyperlink ref="D170" location="'C7'!V26" display="V26"/>
    <hyperlink ref="G170" location="='C3'!V26" display="V26"/>
    <hyperlink ref="D171" location="'C7'!V27" display="V27"/>
    <hyperlink ref="G171" location="='C3'!V27" display="V27"/>
    <hyperlink ref="D172" location="'C7'!V28" display="V28"/>
    <hyperlink ref="G172" location="='C3'!V28" display="V28"/>
    <hyperlink ref="D173" location="'C7'!V29" display="V29"/>
    <hyperlink ref="G173" location="='C3'!V29" display="V29"/>
    <hyperlink ref="D174" location="'C7'!V30" display="V30"/>
    <hyperlink ref="G174" location="='C3'!V30" display="V30"/>
    <hyperlink ref="D175" location="'C7'!V31" display="V31"/>
    <hyperlink ref="G175" location="='C3'!V31" display="V31"/>
    <hyperlink ref="D176" location="'C7'!V32" display="V32"/>
    <hyperlink ref="G176" location="='C3'!V32" display="V32"/>
    <hyperlink ref="D177" location="'C7'!V33" display="V33"/>
    <hyperlink ref="G177" location="='C3'!V33" display="V33"/>
    <hyperlink ref="D178" location="'C7'!V34" display="V34"/>
    <hyperlink ref="G178" location="='C3'!V34" display="V34"/>
    <hyperlink ref="D179" location="'C7'!V35" display="V35"/>
    <hyperlink ref="G179" location="='C3'!V35" display="V35"/>
    <hyperlink ref="D180" location="'C7'!V36" display="V36"/>
    <hyperlink ref="G180" location="='C3'!V36" display="V36"/>
    <hyperlink ref="D181" location="'C7'!V37" display="V37"/>
    <hyperlink ref="G181" location="='C3'!V37" display="V37"/>
    <hyperlink ref="D182" location="'C7'!V38" display="V38"/>
    <hyperlink ref="G182" location="='C3'!V38" display="V38"/>
    <hyperlink ref="D183" location="'C7'!V39" display="V39"/>
    <hyperlink ref="G183" location="='C3'!V39" display="V39"/>
    <hyperlink ref="D184" location="'C7'!V40" display="V40"/>
    <hyperlink ref="G184" location="='C3'!V40" display="V40"/>
    <hyperlink ref="D185" location="'C7'!V41" display="V41"/>
    <hyperlink ref="G185" location="='C3'!V41" display="V41"/>
    <hyperlink ref="D186" location="'C7'!V42" display="V42"/>
    <hyperlink ref="G186" location="='C3'!V42" display="V42"/>
    <hyperlink ref="D187" location="'C7'!V43" display="V43"/>
    <hyperlink ref="G187" location="='C3'!V43" display="V43"/>
    <hyperlink ref="D188" location="'C7'!V44" display="V44"/>
    <hyperlink ref="G188" location="='C3'!V44" display="V44"/>
    <hyperlink ref="D189" location="'C7'!V45" display="V45"/>
    <hyperlink ref="G189" location="='C3'!V45" display="V45"/>
    <hyperlink ref="D190" location="'C7'!V46" display="V46"/>
    <hyperlink ref="G190" location="='C3'!V46" display="V46"/>
    <hyperlink ref="D191" location="'C7'!V47" display="V47"/>
    <hyperlink ref="G191" location="='C3'!V47" display="V47"/>
    <hyperlink ref="D192" location="'C7'!V48" display="V48"/>
    <hyperlink ref="G192" location="='C3'!V48" display="V48"/>
    <hyperlink ref="D193" location="'C7'!V49" display="V49"/>
    <hyperlink ref="G193" location="='C3'!V49" display="V49"/>
    <hyperlink ref="D194" location="'C7'!Y14" display="Y14"/>
    <hyperlink ref="G194" location="='C3'!Y14" display="Y14"/>
    <hyperlink ref="D195" location="'C7'!Y15" display="Y15"/>
    <hyperlink ref="G195" location="='C3'!Y15" display="Y15"/>
    <hyperlink ref="D196" location="'C7'!Y16" display="Y16"/>
    <hyperlink ref="G196" location="='C3'!Y16" display="Y16"/>
    <hyperlink ref="D197" location="'C7'!Y17" display="Y17"/>
    <hyperlink ref="G197" location="='C3'!Y17" display="Y17"/>
    <hyperlink ref="D198" location="'C7'!Y18" display="Y18"/>
    <hyperlink ref="G198" location="='C3'!Y18" display="Y18"/>
    <hyperlink ref="D199" location="'C7'!Y19" display="Y19"/>
    <hyperlink ref="G199" location="='C3'!Y19" display="Y19"/>
    <hyperlink ref="D200" location="'C7'!Y20" display="Y20"/>
    <hyperlink ref="G200" location="='C3'!Y20" display="Y20"/>
    <hyperlink ref="D201" location="'C7'!Y21" display="Y21"/>
    <hyperlink ref="G201" location="='C3'!Y21" display="Y21"/>
    <hyperlink ref="D202" location="'C7'!Y22" display="Y22"/>
    <hyperlink ref="G202" location="='C3'!Y22" display="Y22"/>
    <hyperlink ref="D203" location="'C7'!Y23" display="Y23"/>
    <hyperlink ref="G203" location="='C3'!Y23" display="Y23"/>
    <hyperlink ref="D204" location="'C7'!Y24" display="Y24"/>
    <hyperlink ref="G204" location="='C3'!Y24" display="Y24"/>
    <hyperlink ref="D205" location="'C7'!Y25" display="Y25"/>
    <hyperlink ref="G205" location="='C3'!Y25" display="Y25"/>
    <hyperlink ref="D206" location="'C7'!Y26" display="Y26"/>
    <hyperlink ref="G206" location="='C3'!Y26" display="Y26"/>
    <hyperlink ref="D207" location="'C7'!Y27" display="Y27"/>
    <hyperlink ref="G207" location="='C3'!Y27" display="Y27"/>
    <hyperlink ref="D208" location="'C7'!Y28" display="Y28"/>
    <hyperlink ref="G208" location="='C3'!Y28" display="Y28"/>
    <hyperlink ref="D209" location="'C7'!Y29" display="Y29"/>
    <hyperlink ref="G209" location="='C3'!Y29" display="Y29"/>
    <hyperlink ref="D210" location="'C7'!Y30" display="Y30"/>
    <hyperlink ref="G210" location="='C3'!Y30" display="Y30"/>
    <hyperlink ref="D211" location="'C7'!Y31" display="Y31"/>
    <hyperlink ref="G211" location="='C3'!Y31" display="Y31"/>
    <hyperlink ref="D212" location="'C7'!Y32" display="Y32"/>
    <hyperlink ref="G212" location="='C3'!Y32" display="Y32"/>
    <hyperlink ref="D213" location="'C7'!Y33" display="Y33"/>
    <hyperlink ref="G213" location="='C3'!Y33" display="Y33"/>
    <hyperlink ref="D214" location="'C7'!Y34" display="Y34"/>
    <hyperlink ref="G214" location="='C3'!Y34" display="Y34"/>
    <hyperlink ref="D215" location="'C7'!Y35" display="Y35"/>
    <hyperlink ref="G215" location="='C3'!Y35" display="Y35"/>
    <hyperlink ref="D216" location="'C7'!Y36" display="Y36"/>
    <hyperlink ref="G216" location="='C3'!Y36" display="Y36"/>
    <hyperlink ref="D217" location="'C7'!Y37" display="Y37"/>
    <hyperlink ref="G217" location="='C3'!Y37" display="Y37"/>
    <hyperlink ref="D218" location="'C7'!Y38" display="Y38"/>
    <hyperlink ref="G218" location="='C3'!Y38" display="Y38"/>
    <hyperlink ref="D219" location="'C7'!Y39" display="Y39"/>
    <hyperlink ref="G219" location="='C3'!Y39" display="Y39"/>
    <hyperlink ref="D220" location="'C7'!Y40" display="Y40"/>
    <hyperlink ref="G220" location="='C3'!Y40" display="Y40"/>
    <hyperlink ref="D221" location="'C7'!Y41" display="Y41"/>
    <hyperlink ref="G221" location="='C3'!Y41" display="Y41"/>
    <hyperlink ref="D222" location="'C7'!Y42" display="Y42"/>
    <hyperlink ref="G222" location="='C3'!Y42" display="Y42"/>
    <hyperlink ref="D223" location="'C7'!Y43" display="Y43"/>
    <hyperlink ref="G223" location="='C3'!Y43" display="Y43"/>
    <hyperlink ref="D224" location="'C7'!Y44" display="Y44"/>
    <hyperlink ref="G224" location="='C3'!Y44" display="Y44"/>
    <hyperlink ref="D225" location="'C7'!Y45" display="Y45"/>
    <hyperlink ref="G225" location="='C3'!Y45" display="Y45"/>
    <hyperlink ref="D226" location="'C7'!Y46" display="Y46"/>
    <hyperlink ref="G226" location="='C3'!Y46" display="Y46"/>
    <hyperlink ref="D227" location="'C7'!Y47" display="Y47"/>
    <hyperlink ref="G227" location="='C3'!Y47" display="Y47"/>
    <hyperlink ref="D228" location="'C7'!Y48" display="Y48"/>
    <hyperlink ref="G228" location="='C3'!Y48" display="Y48"/>
    <hyperlink ref="D229" location="'C7'!Y49" display="Y49"/>
    <hyperlink ref="G229" location="='C3'!Y49" display="Y49"/>
    <hyperlink ref="D230" location="'C7'!AE14" display="AE14"/>
    <hyperlink ref="G230" location="='C3'!AB14" display="AB14"/>
    <hyperlink ref="D231" location="'C7'!AE15" display="AE15"/>
    <hyperlink ref="G231" location="='C3'!AB15" display="AB15"/>
    <hyperlink ref="D232" location="'C7'!AE16" display="AE16"/>
    <hyperlink ref="G232" location="='C3'!AB16" display="AB16"/>
    <hyperlink ref="D233" location="'C7'!AE17" display="AE17"/>
    <hyperlink ref="G233" location="='C3'!AB17" display="AB17"/>
    <hyperlink ref="D234" location="'C7'!AE18" display="AE18"/>
    <hyperlink ref="G234" location="='C3'!AB18" display="AB18"/>
    <hyperlink ref="D235" location="'C7'!AE19" display="AE19"/>
    <hyperlink ref="G235" location="='C3'!AB19" display="AB19"/>
    <hyperlink ref="D236" location="'C7'!AE20" display="AE20"/>
    <hyperlink ref="G236" location="='C3'!AB20" display="AB20"/>
    <hyperlink ref="D237" location="'C7'!AE21" display="AE21"/>
    <hyperlink ref="G237" location="='C3'!AB21" display="AB21"/>
    <hyperlink ref="D238" location="'C7'!AE22" display="AE22"/>
    <hyperlink ref="G238" location="='C3'!AB22" display="AB22"/>
    <hyperlink ref="D239" location="'C7'!AE23" display="AE23"/>
    <hyperlink ref="G239" location="='C3'!AB23" display="AB23"/>
    <hyperlink ref="D240" location="'C7'!AE24" display="AE24"/>
    <hyperlink ref="G240" location="='C3'!AB24" display="AB24"/>
    <hyperlink ref="D241" location="'C7'!AE25" display="AE25"/>
    <hyperlink ref="G241" location="='C3'!AB25" display="AB25"/>
    <hyperlink ref="D242" location="'C7'!AE26" display="AE26"/>
    <hyperlink ref="G242" location="='C3'!AB26" display="AB26"/>
    <hyperlink ref="D243" location="'C7'!AE27" display="AE27"/>
    <hyperlink ref="G243" location="='C3'!AB27" display="AB27"/>
    <hyperlink ref="D244" location="'C7'!AE28" display="AE28"/>
    <hyperlink ref="G244" location="='C3'!AB28" display="AB28"/>
    <hyperlink ref="D245" location="'C7'!AE29" display="AE29"/>
    <hyperlink ref="G245" location="='C3'!AB29" display="AB29"/>
    <hyperlink ref="D246" location="'C7'!AE30" display="AE30"/>
    <hyperlink ref="G246" location="='C3'!AB30" display="AB30"/>
    <hyperlink ref="D247" location="'C7'!AE31" display="AE31"/>
    <hyperlink ref="G247" location="='C3'!AB31" display="AB31"/>
    <hyperlink ref="D248" location="'C7'!AE32" display="AE32"/>
    <hyperlink ref="G248" location="='C3'!AB32" display="AB32"/>
    <hyperlink ref="D249" location="'C7'!AE33" display="AE33"/>
    <hyperlink ref="G249" location="='C3'!AB33" display="AB33"/>
    <hyperlink ref="D250" location="'C7'!AE34" display="AE34"/>
    <hyperlink ref="G250" location="='C3'!AB34" display="AB34"/>
    <hyperlink ref="D251" location="'C7'!AE35" display="AE35"/>
    <hyperlink ref="G251" location="='C3'!AB35" display="AB35"/>
    <hyperlink ref="D252" location="'C7'!AE36" display="AE36"/>
    <hyperlink ref="G252" location="='C3'!AB36" display="AB36"/>
    <hyperlink ref="D253" location="'C7'!AE37" display="AE37"/>
    <hyperlink ref="G253" location="='C3'!AB37" display="AB37"/>
    <hyperlink ref="D254" location="'C7'!AE38" display="AE38"/>
    <hyperlink ref="G254" location="='C3'!AB38" display="AB38"/>
    <hyperlink ref="D255" location="'C7'!AE39" display="AE39"/>
    <hyperlink ref="G255" location="='C3'!AB39" display="AB39"/>
    <hyperlink ref="D256" location="'C7'!AE40" display="AE40"/>
    <hyperlink ref="G256" location="='C3'!AB40" display="AB40"/>
    <hyperlink ref="D257" location="'C7'!AE41" display="AE41"/>
    <hyperlink ref="G257" location="='C3'!AB41" display="AB41"/>
    <hyperlink ref="D258" location="'C7'!AE42" display="AE42"/>
    <hyperlink ref="G258" location="='C3'!AB42" display="AB42"/>
    <hyperlink ref="D259" location="'C7'!AE43" display="AE43"/>
    <hyperlink ref="G259" location="='C3'!AB43" display="AB43"/>
    <hyperlink ref="D260" location="'C7'!AE44" display="AE44"/>
    <hyperlink ref="G260" location="='C3'!AB44" display="AB44"/>
    <hyperlink ref="D261" location="'C7'!AE45" display="AE45"/>
    <hyperlink ref="G261" location="='C3'!AB45" display="AB45"/>
    <hyperlink ref="D262" location="'C7'!AE46" display="AE46"/>
    <hyperlink ref="G262" location="='C3'!AB46" display="AB46"/>
    <hyperlink ref="D263" location="'C7'!AE47" display="AE47"/>
    <hyperlink ref="G263" location="='C3'!AB47" display="AB47"/>
    <hyperlink ref="D264" location="'C7'!AE48" display="AE48"/>
    <hyperlink ref="G264" location="='C3'!AB48" display="AB48"/>
    <hyperlink ref="D265" location="'C7'!AE49" display="AE49"/>
    <hyperlink ref="G265" location="='C3'!AB49" display="AB49"/>
    <hyperlink ref="D266" location="'C7'!AK14" display="AK14"/>
    <hyperlink ref="G266" location="='C3'!AE14" display="AE14"/>
    <hyperlink ref="D267" location="'C7'!AK15" display="AK15"/>
    <hyperlink ref="G267" location="='C3'!AE15" display="AE15"/>
    <hyperlink ref="D268" location="'C7'!AK16" display="AK16"/>
    <hyperlink ref="G268" location="='C3'!AE16" display="AE16"/>
    <hyperlink ref="D269" location="'C7'!AK17" display="AK17"/>
    <hyperlink ref="G269" location="='C3'!AE17" display="AE17"/>
    <hyperlink ref="D270" location="'C7'!AK18" display="AK18"/>
    <hyperlink ref="G270" location="='C3'!AE18" display="AE18"/>
    <hyperlink ref="D271" location="'C7'!AK19" display="AK19"/>
    <hyperlink ref="G271" location="='C3'!AE19" display="AE19"/>
    <hyperlink ref="D272" location="'C7'!AK20" display="AK20"/>
    <hyperlink ref="G272" location="='C3'!AE20" display="AE20"/>
    <hyperlink ref="D273" location="'C7'!AK21" display="AK21"/>
    <hyperlink ref="G273" location="='C3'!AE21" display="AE21"/>
    <hyperlink ref="D274" location="'C7'!AK22" display="AK22"/>
    <hyperlink ref="G274" location="='C3'!AE22" display="AE22"/>
    <hyperlink ref="D275" location="'C7'!AK23" display="AK23"/>
    <hyperlink ref="G275" location="='C3'!AE23" display="AE23"/>
    <hyperlink ref="D276" location="'C7'!AK24" display="AK24"/>
    <hyperlink ref="G276" location="='C3'!AE24" display="AE24"/>
    <hyperlink ref="D277" location="'C7'!AK25" display="AK25"/>
    <hyperlink ref="G277" location="='C3'!AE25" display="AE25"/>
    <hyperlink ref="D278" location="'C7'!AK26" display="AK26"/>
    <hyperlink ref="G278" location="='C3'!AE26" display="AE26"/>
    <hyperlink ref="D279" location="'C7'!AK27" display="AK27"/>
    <hyperlink ref="G279" location="='C3'!AE27" display="AE27"/>
    <hyperlink ref="D280" location="'C7'!AK28" display="AK28"/>
    <hyperlink ref="G280" location="='C3'!AE28" display="AE28"/>
    <hyperlink ref="D281" location="'C7'!AK29" display="AK29"/>
    <hyperlink ref="G281" location="='C3'!AE29" display="AE29"/>
    <hyperlink ref="D282" location="'C7'!AK30" display="AK30"/>
    <hyperlink ref="G282" location="='C3'!AE30" display="AE30"/>
    <hyperlink ref="D283" location="'C7'!AK31" display="AK31"/>
    <hyperlink ref="G283" location="='C3'!AE31" display="AE31"/>
    <hyperlink ref="D284" location="'C7'!AK32" display="AK32"/>
    <hyperlink ref="G284" location="='C3'!AE32" display="AE32"/>
    <hyperlink ref="D285" location="'C7'!AK33" display="AK33"/>
    <hyperlink ref="G285" location="='C3'!AE33" display="AE33"/>
    <hyperlink ref="D286" location="'C7'!AK34" display="AK34"/>
    <hyperlink ref="G286" location="='C3'!AE34" display="AE34"/>
    <hyperlink ref="D287" location="'C7'!AK35" display="AK35"/>
    <hyperlink ref="G287" location="='C3'!AE35" display="AE35"/>
    <hyperlink ref="D288" location="'C7'!AK36" display="AK36"/>
    <hyperlink ref="G288" location="='C3'!AE36" display="AE36"/>
    <hyperlink ref="D289" location="'C7'!AK37" display="AK37"/>
    <hyperlink ref="G289" location="='C3'!AE37" display="AE37"/>
    <hyperlink ref="D290" location="'C7'!AK38" display="AK38"/>
    <hyperlink ref="G290" location="='C3'!AE38" display="AE38"/>
    <hyperlink ref="D291" location="'C7'!AK39" display="AK39"/>
    <hyperlink ref="G291" location="='C3'!AE39" display="AE39"/>
    <hyperlink ref="D292" location="'C7'!AK40" display="AK40"/>
    <hyperlink ref="G292" location="='C3'!AE40" display="AE40"/>
    <hyperlink ref="D293" location="'C7'!AK41" display="AK41"/>
    <hyperlink ref="G293" location="='C3'!AE41" display="AE41"/>
    <hyperlink ref="D294" location="'C7'!AK42" display="AK42"/>
    <hyperlink ref="G294" location="='C3'!AE42" display="AE42"/>
    <hyperlink ref="D295" location="'C7'!AK43" display="AK43"/>
    <hyperlink ref="G295" location="='C3'!AE43" display="AE43"/>
    <hyperlink ref="D296" location="'C7'!AK44" display="AK44"/>
    <hyperlink ref="G296" location="='C3'!AE44" display="AE44"/>
    <hyperlink ref="D297" location="'C7'!AK45" display="AK45"/>
    <hyperlink ref="G297" location="='C3'!AE45" display="AE45"/>
    <hyperlink ref="D298" location="'C7'!AK46" display="AK46"/>
    <hyperlink ref="G298" location="='C3'!AE46" display="AE46"/>
    <hyperlink ref="D299" location="'C7'!AK47" display="AK47"/>
    <hyperlink ref="G299" location="='C3'!AE47" display="AE47"/>
    <hyperlink ref="D300" location="'C7'!AK48" display="AK48"/>
    <hyperlink ref="G300" location="='C3'!AE48" display="AE48"/>
    <hyperlink ref="D301" location="'C7'!AK49" display="AK49"/>
    <hyperlink ref="G301" location="='C3'!AE49" display="AE49"/>
    <hyperlink ref="D302" location="'C8'!Y22" display="Y22"/>
    <hyperlink ref="G302" location="='C8'!V22" display="V22"/>
    <hyperlink ref="D303" location="'C8'!Y14" display="Y14"/>
    <hyperlink ref="G303" location="='C8'!V14" display="V14"/>
    <hyperlink ref="D304" location="'C8'!Y15" display="Y15"/>
    <hyperlink ref="G304" location="='C8'!V15" display="V15"/>
    <hyperlink ref="D305" location="'C8'!Y16" display="Y16"/>
    <hyperlink ref="G305" location="='C8'!V16" display="V16"/>
    <hyperlink ref="D306" location="'C8'!Y17" display="Y17"/>
    <hyperlink ref="G306" location="='C8'!V17" display="V17"/>
    <hyperlink ref="D307" location="'C8'!Y18" display="Y18"/>
    <hyperlink ref="G307" location="='C8'!V18" display="V18"/>
    <hyperlink ref="D308" location="'C8'!Y19" display="Y19"/>
    <hyperlink ref="G308" location="='C8'!V19" display="V19"/>
    <hyperlink ref="D309" location="'C8'!Y20" display="Y20"/>
    <hyperlink ref="G309" location="='C8'!V20" display="V20"/>
    <hyperlink ref="D310" location="'C8'!Y21" display="Y21"/>
    <hyperlink ref="G310" location="='C8'!V21" display="V21"/>
    <hyperlink ref="D311" location="'C8'!Y22" display="Y22"/>
    <hyperlink ref="G311" location="='C8'!V22" display="V22"/>
    <hyperlink ref="D312" location="'C8'!Y23" display="Y23"/>
    <hyperlink ref="G312" location="='C8'!V23" display="V23"/>
    <hyperlink ref="D21" location="'C2'!Y16" display="Y16"/>
    <hyperlink ref="G21" location="='C2'!V16" display="V16"/>
    <hyperlink ref="D22" location="'C2'!Y19" display="Y19"/>
    <hyperlink ref="G22" location="='C2'!V19" display="V19"/>
    <hyperlink ref="D23" location="'C2'!Y22" display="Y22"/>
    <hyperlink ref="G23" location="='C2'!V22" display="V22"/>
    <hyperlink ref="D24" location="'C2'!Y23" display="Y23"/>
    <hyperlink ref="G24" location="='C2'!V23" display="V23"/>
    <hyperlink ref="D65" location="'C5'!AB42" display="AB42"/>
    <hyperlink ref="G65" location="='C5'!V42" display="V42"/>
    <hyperlink ref="D66" location="'C5'!AB72" display="AB72"/>
    <hyperlink ref="G66" location="='C5'!V72" display="V72"/>
    <hyperlink ref="D67" location="'C5'!AB102" display="AB102"/>
    <hyperlink ref="G67" location="='C5'!V102" display="V102"/>
    <hyperlink ref="D18" location="'C2'!Y22" display="Y22"/>
    <hyperlink ref="G18" location="='C5'!AB102" display="AB102"/>
    <hyperlink ref="D313" location="'C2'!V14" display="SUM(V14,V15)"/>
    <hyperlink ref="G313" location="'C2'!V16" display="V16"/>
    <hyperlink ref="D314" location="'C2'!V17" display="SUM(V17,V18)"/>
    <hyperlink ref="G314" location="'C2'!V19" display="V19"/>
    <hyperlink ref="D315" location="'C2'!V14" display="SUM(V14,V17)"/>
    <hyperlink ref="G315" location="'C2'!V20" display="V20"/>
    <hyperlink ref="D316" location="'C2'!V15" display="SUM(V15,V18)"/>
    <hyperlink ref="G316" location="'C2'!V21" display="V21"/>
    <hyperlink ref="D317" location="'C2'!V16" display="SUM(V16,V19)"/>
    <hyperlink ref="G317" location="'C2'!V22" display="V22"/>
    <hyperlink ref="D318" location="'C2'!Y14" display="SUM(Y14,Y15)"/>
    <hyperlink ref="G318" location="'C2'!Y16" display="Y16"/>
    <hyperlink ref="D319" location="'C2'!Y17" display="SUM(Y17,Y18)"/>
    <hyperlink ref="G319" location="'C2'!Y19" display="Y19"/>
    <hyperlink ref="D320" location="'C2'!Y14" display="SUM(Y14,Y17)"/>
    <hyperlink ref="G320" location="'C2'!Y20" display="Y20"/>
    <hyperlink ref="D321" location="'C2'!Y15" display="SUM(Y15,Y18)"/>
    <hyperlink ref="G321" location="'C2'!Y21" display="Y21"/>
    <hyperlink ref="D322" location="'C2'!Y16" display="SUM(Y16,Y19)"/>
    <hyperlink ref="G322" location="'C2'!Y22" display="Y22"/>
    <hyperlink ref="D323" location="'C2'!AB14" display="SUM(AB14,AB15)"/>
    <hyperlink ref="G323" location="'C2'!AB16" display="AB16"/>
    <hyperlink ref="D324" location="'C2'!AB17" display="SUM(AB17,AB18)"/>
    <hyperlink ref="G324" location="'C2'!AB19" display="AB19"/>
    <hyperlink ref="D325" location="'C2'!AB14" display="SUM(AB14,AB17)"/>
    <hyperlink ref="G325" location="'C2'!AB20" display="AB20"/>
    <hyperlink ref="D326" location="'C2'!AB15" display="SUM(AB15,AB18)"/>
    <hyperlink ref="G326" location="'C2'!AB21" display="AB21"/>
    <hyperlink ref="D327" location="'C2'!AB16" display="SUM(AB16,AB19)"/>
    <hyperlink ref="G327" location="'C2'!AB22" display="AB22"/>
    <hyperlink ref="D328" location="'C2'!AE14" display="SUM(AE14,AE15)"/>
    <hyperlink ref="G328" location="'C2'!AE16" display="AE16"/>
    <hyperlink ref="D329" location="'C2'!AE17" display="SUM(AE17,AE18)"/>
    <hyperlink ref="G329" location="'C2'!AE19" display="AE19"/>
    <hyperlink ref="D330" location="'C2'!AE14" display="SUM(AE14,AE17)"/>
    <hyperlink ref="G330" location="'C2'!AE20" display="AE20"/>
    <hyperlink ref="D331" location="'C2'!AE15" display="SUM(AE15,AE18)"/>
    <hyperlink ref="G331" location="'C2'!AE21" display="AE21"/>
    <hyperlink ref="D332" location="'C2'!AE16" display="SUM(AE16,AE19)"/>
    <hyperlink ref="G332" location="'C2'!AE22" display="AE22"/>
    <hyperlink ref="D333" location="'C2'!AH14" display="SUM(AH14,AH15)"/>
    <hyperlink ref="G333" location="'C2'!AH16" display="AH16"/>
    <hyperlink ref="D334" location="'C2'!AH17" display="SUM(AH17,AH18)"/>
    <hyperlink ref="G334" location="'C2'!AH19" display="AH19"/>
    <hyperlink ref="D335" location="'C2'!AH14" display="SUM(AH14,AH17)"/>
    <hyperlink ref="G335" location="'C2'!AH20" display="AH20"/>
    <hyperlink ref="D336" location="'C2'!AH15" display="SUM(AH15,AH18)"/>
    <hyperlink ref="G336" location="'C2'!AH21" display="AH21"/>
    <hyperlink ref="D337" location="'C2'!AH16" display="SUM(AH16,AH19)"/>
    <hyperlink ref="G337" location="'C2'!AH22" display="AH22"/>
    <hyperlink ref="D338" location="'C2'!AK14" display="SUM(AK14,AK15)"/>
    <hyperlink ref="G338" location="'C2'!AK16" display="AK16"/>
    <hyperlink ref="D339" location="'C2'!AK17" display="SUM(AK17,AK18)"/>
    <hyperlink ref="G339" location="'C2'!AK19" display="AK19"/>
    <hyperlink ref="D340" location="'C2'!AK14" display="SUM(AK14,AK17)"/>
    <hyperlink ref="G340" location="'C2'!AK20" display="AK20"/>
    <hyperlink ref="D341" location="'C2'!AK15" display="SUM(AK15,AK18)"/>
    <hyperlink ref="G341" location="'C2'!AK21" display="AK21"/>
    <hyperlink ref="D342" location="'C2'!AK16" display="SUM(AK16,AK19)"/>
    <hyperlink ref="G342" location="'C2'!AK22" display="AK22"/>
    <hyperlink ref="D343" location="'C2'!AN14" display="SUM(AN14,AN15)"/>
    <hyperlink ref="G343" location="'C2'!AN16" display="AN16"/>
    <hyperlink ref="D344" location="'C2'!AN17" display="SUM(AN17,AN18)"/>
    <hyperlink ref="G344" location="'C2'!AN19" display="AN19"/>
    <hyperlink ref="D345" location="'C2'!AN14" display="SUM(AN14,AN17)"/>
    <hyperlink ref="G345" location="'C2'!AN20" display="AN20"/>
    <hyperlink ref="D346" location="'C2'!AN15" display="SUM(AN15,AN18)"/>
    <hyperlink ref="G346" location="'C2'!AN21" display="AN21"/>
    <hyperlink ref="D347" location="'C2'!AN16" display="SUM(AN16,AN19)"/>
    <hyperlink ref="G347" location="'C2'!AN22" display="AN22"/>
    <hyperlink ref="D348" location="'C2'!V14" display="SUM(V14,AB14,AH14,AN14)"/>
    <hyperlink ref="G348" location="'C2'!AQ14" display="AQ14"/>
    <hyperlink ref="D349" location="'C2'!V15" display="SUM(V15,AB15,AH15,AN15)"/>
    <hyperlink ref="G349" location="'C2'!AQ15" display="AQ15"/>
    <hyperlink ref="D350" location="'C2'!AQ14" display="SUM(AQ14,AQ15)"/>
    <hyperlink ref="G350" location="'C2'!AQ16" display="AQ16"/>
    <hyperlink ref="D351" location="'C2'!V17" display="SUM(V17,AB17,AH17,AN17)"/>
    <hyperlink ref="G351" location="'C2'!AQ17" display="AQ17"/>
    <hyperlink ref="D352" location="'C2'!V18" display="SUM(V18,AB18,AH18,AN18)"/>
    <hyperlink ref="G352" location="'C2'!AQ18" display="AQ18"/>
    <hyperlink ref="D353" location="'C2'!AQ17" display="SUM(AQ17,AQ18)"/>
    <hyperlink ref="G353" location="'C2'!AQ19" display="AQ19"/>
    <hyperlink ref="D354" location="'C2'!AQ14" display="SUM(AQ14,AQ17)"/>
    <hyperlink ref="G354" location="'C2'!AQ20" display="AQ20"/>
    <hyperlink ref="D355" location="'C2'!AQ15" display="SUM(AQ15,AQ18)"/>
    <hyperlink ref="G355" location="'C2'!AQ21" display="AQ21"/>
    <hyperlink ref="D356" location="'C2'!AQ16" display="SUM(AQ16,AQ19)"/>
    <hyperlink ref="G356" location="'C2'!AQ22" display="AQ22"/>
    <hyperlink ref="D357" location="'C2'!V23" display="SUM(V23,AB23,AH23,AN23)"/>
    <hyperlink ref="G357" location="'C2'!AQ23" display="AQ23"/>
    <hyperlink ref="D436" location="'C5'!V14" display="SUM(V14:V41)"/>
    <hyperlink ref="G436" location="'C5'!V42" display="V42"/>
    <hyperlink ref="D437" location="'C5'!V44" display="SUM(V44:V71)"/>
    <hyperlink ref="G437" location="'C5'!V72" display="V72"/>
    <hyperlink ref="D438" location="'C5'!V14" display="SUM(V14,V44)"/>
    <hyperlink ref="G438" location="'C5'!V74" display="V74"/>
    <hyperlink ref="D439" location="'C5'!V15" display="SUM(V15,V45)"/>
    <hyperlink ref="G439" location="'C5'!V75" display="V75"/>
    <hyperlink ref="D440" location="'C5'!V16" display="SUM(V16,V46)"/>
    <hyperlink ref="G440" location="'C5'!V76" display="V76"/>
    <hyperlink ref="D441" location="'C5'!V17" display="SUM(V17,V47)"/>
    <hyperlink ref="G441" location="'C5'!V77" display="V77"/>
    <hyperlink ref="D442" location="'C5'!V18" display="SUM(V18,V48)"/>
    <hyperlink ref="G442" location="'C5'!V78" display="V78"/>
    <hyperlink ref="D443" location="'C5'!V19" display="SUM(V19,V49)"/>
    <hyperlink ref="G443" location="'C5'!V79" display="V79"/>
    <hyperlink ref="D444" location="'C5'!V20" display="SUM(V20,V50)"/>
    <hyperlink ref="G444" location="'C5'!V80" display="V80"/>
    <hyperlink ref="D445" location="'C5'!V21" display="SUM(V21,V51)"/>
    <hyperlink ref="G445" location="'C5'!V81" display="V81"/>
    <hyperlink ref="D446" location="'C5'!V22" display="SUM(V22,V52)"/>
    <hyperlink ref="G446" location="'C5'!V82" display="V82"/>
    <hyperlink ref="D447" location="'C5'!V23" display="SUM(V23,V53)"/>
    <hyperlink ref="G447" location="'C5'!V83" display="V83"/>
    <hyperlink ref="D448" location="'C5'!V24" display="SUM(V24,V54)"/>
    <hyperlink ref="G448" location="'C5'!V84" display="V84"/>
    <hyperlink ref="D449" location="'C5'!V25" display="SUM(V25,V55)"/>
    <hyperlink ref="G449" location="'C5'!V85" display="V85"/>
    <hyperlink ref="D450" location="'C5'!V26" display="SUM(V26,V56)"/>
    <hyperlink ref="G450" location="'C5'!V86" display="V86"/>
    <hyperlink ref="D451" location="'C5'!V27" display="SUM(V27,V57)"/>
    <hyperlink ref="G451" location="'C5'!V87" display="V87"/>
    <hyperlink ref="D452" location="'C5'!V28" display="SUM(V28,V58)"/>
    <hyperlink ref="G452" location="'C5'!V88" display="V88"/>
    <hyperlink ref="D453" location="'C5'!V29" display="SUM(V29,V59)"/>
    <hyperlink ref="G453" location="'C5'!V89" display="V89"/>
    <hyperlink ref="D454" location="'C5'!V30" display="SUM(V30,V60)"/>
    <hyperlink ref="G454" location="'C5'!V90" display="V90"/>
    <hyperlink ref="D455" location="'C5'!V31" display="SUM(V31,V61)"/>
    <hyperlink ref="G455" location="'C5'!V91" display="V91"/>
    <hyperlink ref="D456" location="'C5'!V32" display="SUM(V32,V62)"/>
    <hyperlink ref="G456" location="'C5'!V92" display="V92"/>
    <hyperlink ref="D457" location="'C5'!V33" display="SUM(V33,V63)"/>
    <hyperlink ref="G457" location="'C5'!V93" display="V93"/>
    <hyperlink ref="D458" location="'C5'!V34" display="SUM(V34,V64)"/>
    <hyperlink ref="G458" location="'C5'!V94" display="V94"/>
    <hyperlink ref="D459" location="'C5'!V35" display="SUM(V35,V65)"/>
    <hyperlink ref="G459" location="'C5'!V95" display="V95"/>
    <hyperlink ref="D460" location="'C5'!V36" display="SUM(V36,V66)"/>
    <hyperlink ref="G460" location="'C5'!V96" display="V96"/>
    <hyperlink ref="D461" location="'C5'!V37" display="SUM(V37,V67)"/>
    <hyperlink ref="G461" location="'C5'!V97" display="V97"/>
    <hyperlink ref="D462" location="'C5'!V38" display="SUM(V38,V68)"/>
    <hyperlink ref="G462" location="'C5'!V98" display="V98"/>
    <hyperlink ref="D463" location="'C5'!V39" display="SUM(V39,V69)"/>
    <hyperlink ref="G463" location="'C5'!V99" display="V99"/>
    <hyperlink ref="D464" location="'C5'!V40" display="SUM(V40,V70)"/>
    <hyperlink ref="G464" location="'C5'!V100" display="V100"/>
    <hyperlink ref="D465" location="'C5'!V41" display="SUM(V41,V71)"/>
    <hyperlink ref="G465" location="'C5'!V101" display="V101"/>
    <hyperlink ref="D466" location="'C5'!V42" display="SUM(V42,V72)"/>
    <hyperlink ref="G466" location="'C5'!V102" display="V102"/>
    <hyperlink ref="D467" location="'C5'!Y14" display="SUM(Y14:Y41)"/>
    <hyperlink ref="G467" location="'C5'!Y42" display="Y42"/>
    <hyperlink ref="D468" location="'C5'!Y44" display="SUM(Y44:Y71)"/>
    <hyperlink ref="G468" location="'C5'!Y72" display="Y72"/>
    <hyperlink ref="D469" location="'C5'!Y14" display="SUM(Y14,Y44)"/>
    <hyperlink ref="G469" location="'C5'!Y74" display="Y74"/>
    <hyperlink ref="D470" location="'C5'!Y15" display="SUM(Y15,Y45)"/>
    <hyperlink ref="G470" location="'C5'!Y75" display="Y75"/>
    <hyperlink ref="D471" location="'C5'!Y16" display="SUM(Y16,Y46)"/>
    <hyperlink ref="G471" location="'C5'!Y76" display="Y76"/>
    <hyperlink ref="D472" location="'C5'!Y17" display="SUM(Y17,Y47)"/>
    <hyperlink ref="G472" location="'C5'!Y77" display="Y77"/>
    <hyperlink ref="D473" location="'C5'!Y18" display="SUM(Y18,Y48)"/>
    <hyperlink ref="G473" location="'C5'!Y78" display="Y78"/>
    <hyperlink ref="D474" location="'C5'!Y19" display="SUM(Y19,Y49)"/>
    <hyperlink ref="G474" location="'C5'!Y79" display="Y79"/>
    <hyperlink ref="D475" location="'C5'!Y20" display="SUM(Y20,Y50)"/>
    <hyperlink ref="G475" location="'C5'!Y80" display="Y80"/>
    <hyperlink ref="D476" location="'C5'!Y21" display="SUM(Y21,Y51)"/>
    <hyperlink ref="G476" location="'C5'!Y81" display="Y81"/>
    <hyperlink ref="D477" location="'C5'!Y22" display="SUM(Y22,Y52)"/>
    <hyperlink ref="G477" location="'C5'!Y82" display="Y82"/>
    <hyperlink ref="D478" location="'C5'!Y23" display="SUM(Y23,Y53)"/>
    <hyperlink ref="G478" location="'C5'!Y83" display="Y83"/>
    <hyperlink ref="D479" location="'C5'!Y24" display="SUM(Y24,Y54)"/>
    <hyperlink ref="G479" location="'C5'!Y84" display="Y84"/>
    <hyperlink ref="D480" location="'C5'!Y25" display="SUM(Y25,Y55)"/>
    <hyperlink ref="G480" location="'C5'!Y85" display="Y85"/>
    <hyperlink ref="D481" location="'C5'!Y26" display="SUM(Y26,Y56)"/>
    <hyperlink ref="G481" location="'C5'!Y86" display="Y86"/>
    <hyperlink ref="D482" location="'C5'!Y27" display="SUM(Y27,Y57)"/>
    <hyperlink ref="G482" location="'C5'!Y87" display="Y87"/>
    <hyperlink ref="D483" location="'C5'!Y28" display="SUM(Y28,Y58)"/>
    <hyperlink ref="G483" location="'C5'!Y88" display="Y88"/>
    <hyperlink ref="D484" location="'C5'!Y29" display="SUM(Y29,Y59)"/>
    <hyperlink ref="G484" location="'C5'!Y89" display="Y89"/>
    <hyperlink ref="D485" location="'C5'!Y30" display="SUM(Y30,Y60)"/>
    <hyperlink ref="G485" location="'C5'!Y90" display="Y90"/>
    <hyperlink ref="D486" location="'C5'!Y31" display="SUM(Y31,Y61)"/>
    <hyperlink ref="G486" location="'C5'!Y91" display="Y91"/>
    <hyperlink ref="D487" location="'C5'!Y32" display="SUM(Y32,Y62)"/>
    <hyperlink ref="G487" location="'C5'!Y92" display="Y92"/>
    <hyperlink ref="D488" location="'C5'!Y33" display="SUM(Y33,Y63)"/>
    <hyperlink ref="G488" location="'C5'!Y93" display="Y93"/>
    <hyperlink ref="D489" location="'C5'!Y34" display="SUM(Y34,Y64)"/>
    <hyperlink ref="G489" location="'C5'!Y94" display="Y94"/>
    <hyperlink ref="D490" location="'C5'!Y35" display="SUM(Y35,Y65)"/>
    <hyperlink ref="G490" location="'C5'!Y95" display="Y95"/>
    <hyperlink ref="D491" location="'C5'!Y36" display="SUM(Y36,Y66)"/>
    <hyperlink ref="G491" location="'C5'!Y96" display="Y96"/>
    <hyperlink ref="D492" location="'C5'!Y37" display="SUM(Y37,Y67)"/>
    <hyperlink ref="G492" location="'C5'!Y97" display="Y97"/>
    <hyperlink ref="D493" location="'C5'!Y38" display="SUM(Y38,Y68)"/>
    <hyperlink ref="G493" location="'C5'!Y98" display="Y98"/>
    <hyperlink ref="D494" location="'C5'!Y39" display="SUM(Y39,Y69)"/>
    <hyperlink ref="G494" location="'C5'!Y99" display="Y99"/>
    <hyperlink ref="D495" location="'C5'!Y40" display="SUM(Y40,Y70)"/>
    <hyperlink ref="G495" location="'C5'!Y100" display="Y100"/>
    <hyperlink ref="D496" location="'C5'!Y41" display="SUM(Y41,Y71)"/>
    <hyperlink ref="G496" location="'C5'!Y101" display="Y101"/>
    <hyperlink ref="D497" location="'C5'!Y42" display="SUM(Y42,Y72)"/>
    <hyperlink ref="G497" location="'C5'!Y102" display="Y102"/>
    <hyperlink ref="D498" location="'C5'!AB14" display="SUM(AB14:AB41)"/>
    <hyperlink ref="G498" location="'C5'!AB42" display="AB42"/>
    <hyperlink ref="D499" location="'C5'!AB44" display="SUM(AB44:AB71)"/>
    <hyperlink ref="G499" location="'C5'!AB72" display="AB72"/>
    <hyperlink ref="D500" location="'C5'!AB14" display="SUM(AB14,AB44)"/>
    <hyperlink ref="G500" location="'C5'!AB74" display="AB74"/>
    <hyperlink ref="D501" location="'C5'!AB15" display="SUM(AB15,AB45)"/>
    <hyperlink ref="G501" location="'C5'!AB75" display="AB75"/>
    <hyperlink ref="D502" location="'C5'!AB16" display="SUM(AB16,AB46)"/>
    <hyperlink ref="G502" location="'C5'!AB76" display="AB76"/>
    <hyperlink ref="D503" location="'C5'!AB17" display="SUM(AB17,AB47)"/>
    <hyperlink ref="G503" location="'C5'!AB77" display="AB77"/>
    <hyperlink ref="D504" location="'C5'!AB18" display="SUM(AB18,AB48)"/>
    <hyperlink ref="G504" location="'C5'!AB78" display="AB78"/>
    <hyperlink ref="D505" location="'C5'!AB19" display="SUM(AB19,AB49)"/>
    <hyperlink ref="G505" location="'C5'!AB79" display="AB79"/>
    <hyperlink ref="D506" location="'C5'!AB20" display="SUM(AB20,AB50)"/>
    <hyperlink ref="G506" location="'C5'!AB80" display="AB80"/>
    <hyperlink ref="D507" location="'C5'!AB21" display="SUM(AB21,AB51)"/>
    <hyperlink ref="G507" location="'C5'!AB81" display="AB81"/>
    <hyperlink ref="D508" location="'C5'!AB22" display="SUM(AB22,AB52)"/>
    <hyperlink ref="G508" location="'C5'!AB82" display="AB82"/>
    <hyperlink ref="D509" location="'C5'!AB23" display="SUM(AB23,AB53)"/>
    <hyperlink ref="G509" location="'C5'!AB83" display="AB83"/>
    <hyperlink ref="D510" location="'C5'!AB24" display="SUM(AB24,AB54)"/>
    <hyperlink ref="G510" location="'C5'!AB84" display="AB84"/>
    <hyperlink ref="D511" location="'C5'!AB25" display="SUM(AB25,AB55)"/>
    <hyperlink ref="G511" location="'C5'!AB85" display="AB85"/>
    <hyperlink ref="D512" location="'C5'!AB26" display="SUM(AB26,AB56)"/>
    <hyperlink ref="G512" location="'C5'!AB86" display="AB86"/>
    <hyperlink ref="D513" location="'C5'!AB27" display="SUM(AB27,AB57)"/>
    <hyperlink ref="G513" location="'C5'!AB87" display="AB87"/>
    <hyperlink ref="D514" location="'C5'!AB28" display="SUM(AB28,AB58)"/>
    <hyperlink ref="G514" location="'C5'!AB88" display="AB88"/>
    <hyperlink ref="D515" location="'C5'!AB29" display="SUM(AB29,AB59)"/>
    <hyperlink ref="G515" location="'C5'!AB89" display="AB89"/>
    <hyperlink ref="D516" location="'C5'!AB30" display="SUM(AB30,AB60)"/>
    <hyperlink ref="G516" location="'C5'!AB90" display="AB90"/>
    <hyperlink ref="D517" location="'C5'!AB31" display="SUM(AB31,AB61)"/>
    <hyperlink ref="G517" location="'C5'!AB91" display="AB91"/>
    <hyperlink ref="D518" location="'C5'!AB32" display="SUM(AB32,AB62)"/>
    <hyperlink ref="G518" location="'C5'!AB92" display="AB92"/>
    <hyperlink ref="D519" location="'C5'!AB33" display="SUM(AB33,AB63)"/>
    <hyperlink ref="G519" location="'C5'!AB93" display="AB93"/>
    <hyperlink ref="D520" location="'C5'!AB34" display="SUM(AB34,AB64)"/>
    <hyperlink ref="G520" location="'C5'!AB94" display="AB94"/>
    <hyperlink ref="D521" location="'C5'!AB35" display="SUM(AB35,AB65)"/>
    <hyperlink ref="G521" location="'C5'!AB95" display="AB95"/>
    <hyperlink ref="D522" location="'C5'!AB36" display="SUM(AB36,AB66)"/>
    <hyperlink ref="G522" location="'C5'!AB96" display="AB96"/>
    <hyperlink ref="D523" location="'C5'!AB37" display="SUM(AB37,AB67)"/>
    <hyperlink ref="G523" location="'C5'!AB97" display="AB97"/>
    <hyperlink ref="D524" location="'C5'!AB38" display="SUM(AB38,AB68)"/>
    <hyperlink ref="G524" location="'C5'!AB98" display="AB98"/>
    <hyperlink ref="D525" location="'C5'!AB39" display="SUM(AB39,AB69)"/>
    <hyperlink ref="G525" location="'C5'!AB99" display="AB99"/>
    <hyperlink ref="D526" location="'C5'!AB40" display="SUM(AB40,AB70)"/>
    <hyperlink ref="G526" location="'C5'!AB100" display="AB100"/>
    <hyperlink ref="D527" location="'C5'!AB41" display="SUM(AB41,AB71)"/>
    <hyperlink ref="G527" location="'C5'!AB101" display="AB101"/>
    <hyperlink ref="D528" location="'C5'!AB42" display="SUM(AB42,AB72)"/>
    <hyperlink ref="G528" location="'C5'!AB102" display="AB102"/>
    <hyperlink ref="D529" location="'C6'!V14" display="SUM(V14:V68)"/>
    <hyperlink ref="G529" location="'C6'!V69" display="V69"/>
    <hyperlink ref="D530" location="'C6'!V70" display="SUM(V70:V73)"/>
    <hyperlink ref="G530" location="'C6'!V74" display="V74"/>
    <hyperlink ref="D531" location="'C6'!V75" display="SUM(V75:V117)"/>
    <hyperlink ref="G531" location="'C6'!V118" display="V118"/>
    <hyperlink ref="D532" location="'C6'!V119" display="SUM(V119:V169)"/>
    <hyperlink ref="G532" location="'C6'!V170" display="V170"/>
    <hyperlink ref="D533" location="'C6'!V171" display="SUM(V171:V216)"/>
    <hyperlink ref="G533" location="'C6'!V217" display="V217"/>
    <hyperlink ref="D534" location="'C6'!V218" display="SUM(V218:V235)"/>
    <hyperlink ref="G534" location="'C6'!V236" display="V236"/>
    <hyperlink ref="D535" location="'C6'!V69" display="SUM(V69,V74,V118,V170,V217,V236,V237)"/>
    <hyperlink ref="G535" location="'C6'!V238" display="V238"/>
    <hyperlink ref="D536" location="'C6'!V240" display="SUM(V240:V294)"/>
    <hyperlink ref="G536" location="'C6'!V295" display="V295"/>
    <hyperlink ref="D537" location="'C6'!V296" display="SUM(V296:V299)"/>
    <hyperlink ref="G537" location="'C6'!V300" display="V300"/>
    <hyperlink ref="D538" location="'C6'!V301" display="SUM(V301:V343)"/>
    <hyperlink ref="G538" location="'C6'!V344" display="V344"/>
    <hyperlink ref="D539" location="'C6'!V345" display="SUM(V345:V395)"/>
    <hyperlink ref="G539" location="'C6'!V396" display="V396"/>
    <hyperlink ref="D540" location="'C6'!V397" display="SUM(V397:V442)"/>
    <hyperlink ref="G540" location="'C6'!V443" display="V443"/>
    <hyperlink ref="D541" location="'C6'!V444" display="SUM(V444:V461)"/>
    <hyperlink ref="G541" location="'C6'!V462" display="V462"/>
    <hyperlink ref="D542" location="'C6'!V295" display="SUM(V295,V300,V344,V396,V443,V462,V463)"/>
    <hyperlink ref="G542" location="'C6'!V464" display="V464"/>
    <hyperlink ref="D543" location="'C6'!V14" display="SUM(V14,V240)"/>
    <hyperlink ref="G543" location="'C6'!V466" display="V466"/>
    <hyperlink ref="D544" location="'C6'!V15" display="SUM(V15,V241)"/>
    <hyperlink ref="G544" location="'C6'!V467" display="V467"/>
    <hyperlink ref="D545" location="'C6'!V16" display="SUM(V16,V242)"/>
    <hyperlink ref="G545" location="'C6'!V468" display="V468"/>
    <hyperlink ref="D546" location="'C6'!V17" display="SUM(V17,V243)"/>
    <hyperlink ref="G546" location="'C6'!V469" display="V469"/>
    <hyperlink ref="D547" location="'C6'!V18" display="SUM(V18,V244)"/>
    <hyperlink ref="G547" location="'C6'!V470" display="V470"/>
    <hyperlink ref="D548" location="'C6'!V19" display="SUM(V19,V245)"/>
    <hyperlink ref="G548" location="'C6'!V471" display="V471"/>
    <hyperlink ref="D549" location="'C6'!V20" display="SUM(V20,V246)"/>
    <hyperlink ref="G549" location="'C6'!V472" display="V472"/>
    <hyperlink ref="D550" location="'C6'!V21" display="SUM(V21,V247)"/>
    <hyperlink ref="G550" location="'C6'!V473" display="V473"/>
    <hyperlink ref="D551" location="'C6'!V22" display="SUM(V22,V248)"/>
    <hyperlink ref="G551" location="'C6'!V474" display="V474"/>
    <hyperlink ref="D552" location="'C6'!V23" display="SUM(V23,V249)"/>
    <hyperlink ref="G552" location="'C6'!V475" display="V475"/>
    <hyperlink ref="D553" location="'C6'!V24" display="SUM(V24,V250)"/>
    <hyperlink ref="G553" location="'C6'!V476" display="V476"/>
    <hyperlink ref="D554" location="'C6'!V25" display="SUM(V25,V251)"/>
    <hyperlink ref="G554" location="'C6'!V477" display="V477"/>
    <hyperlink ref="D555" location="'C6'!V26" display="SUM(V26,V252)"/>
    <hyperlink ref="G555" location="'C6'!V478" display="V478"/>
    <hyperlink ref="D556" location="'C6'!V27" display="SUM(V27,V253)"/>
    <hyperlink ref="G556" location="'C6'!V479" display="V479"/>
    <hyperlink ref="D557" location="'C6'!V28" display="SUM(V28,V254)"/>
    <hyperlink ref="G557" location="'C6'!V480" display="V480"/>
    <hyperlink ref="D558" location="'C6'!V29" display="SUM(V29,V255)"/>
    <hyperlink ref="G558" location="'C6'!V481" display="V481"/>
    <hyperlink ref="D559" location="'C6'!V30" display="SUM(V30,V256)"/>
    <hyperlink ref="G559" location="'C6'!V482" display="V482"/>
    <hyperlink ref="D560" location="'C6'!V31" display="SUM(V31,V257)"/>
    <hyperlink ref="G560" location="'C6'!V483" display="V483"/>
    <hyperlink ref="D561" location="'C6'!V32" display="SUM(V32,V258)"/>
    <hyperlink ref="G561" location="'C6'!V484" display="V484"/>
    <hyperlink ref="D562" location="'C6'!V33" display="SUM(V33,V259)"/>
    <hyperlink ref="G562" location="'C6'!V485" display="V485"/>
    <hyperlink ref="D563" location="'C6'!V34" display="SUM(V34,V260)"/>
    <hyperlink ref="G563" location="'C6'!V486" display="V486"/>
    <hyperlink ref="D564" location="'C6'!V35" display="SUM(V35,V261)"/>
    <hyperlink ref="G564" location="'C6'!V487" display="V487"/>
    <hyperlink ref="D565" location="'C6'!V36" display="SUM(V36,V262)"/>
    <hyperlink ref="G565" location="'C6'!V488" display="V488"/>
    <hyperlink ref="D566" location="'C6'!V37" display="SUM(V37,V263)"/>
    <hyperlink ref="G566" location="'C6'!V489" display="V489"/>
    <hyperlink ref="D567" location="'C6'!V38" display="SUM(V38,V264)"/>
    <hyperlink ref="G567" location="'C6'!V490" display="V490"/>
    <hyperlink ref="D568" location="'C6'!V39" display="SUM(V39,V265)"/>
    <hyperlink ref="G568" location="'C6'!V491" display="V491"/>
    <hyperlink ref="D569" location="'C6'!V40" display="SUM(V40,V266)"/>
    <hyperlink ref="G569" location="'C6'!V492" display="V492"/>
    <hyperlink ref="D570" location="'C6'!V41" display="SUM(V41,V267)"/>
    <hyperlink ref="G570" location="'C6'!V493" display="V493"/>
    <hyperlink ref="D571" location="'C6'!V42" display="SUM(V42,V268)"/>
    <hyperlink ref="G571" location="'C6'!V494" display="V494"/>
    <hyperlink ref="D572" location="'C6'!V43" display="SUM(V43,V269)"/>
    <hyperlink ref="G572" location="'C6'!V495" display="V495"/>
    <hyperlink ref="D573" location="'C6'!V44" display="SUM(V44,V270)"/>
    <hyperlink ref="G573" location="'C6'!V496" display="V496"/>
    <hyperlink ref="D574" location="'C6'!V45" display="SUM(V45,V271)"/>
    <hyperlink ref="G574" location="'C6'!V497" display="V497"/>
    <hyperlink ref="D575" location="'C6'!V46" display="SUM(V46,V272)"/>
    <hyperlink ref="G575" location="'C6'!V498" display="V498"/>
    <hyperlink ref="D576" location="'C6'!V47" display="SUM(V47,V273)"/>
    <hyperlink ref="G576" location="'C6'!V499" display="V499"/>
    <hyperlink ref="D577" location="'C6'!V48" display="SUM(V48,V274)"/>
    <hyperlink ref="G577" location="'C6'!V500" display="V500"/>
    <hyperlink ref="D578" location="'C6'!V49" display="SUM(V49,V275)"/>
    <hyperlink ref="G578" location="'C6'!V501" display="V501"/>
    <hyperlink ref="D579" location="'C6'!V50" display="SUM(V50,V276)"/>
    <hyperlink ref="G579" location="'C6'!V502" display="V502"/>
    <hyperlink ref="D580" location="'C6'!V51" display="SUM(V51,V277)"/>
    <hyperlink ref="G580" location="'C6'!V503" display="V503"/>
    <hyperlink ref="D581" location="'C6'!V52" display="SUM(V52,V278)"/>
    <hyperlink ref="G581" location="'C6'!V504" display="V504"/>
    <hyperlink ref="D582" location="'C6'!V53" display="SUM(V53,V279)"/>
    <hyperlink ref="G582" location="'C6'!V505" display="V505"/>
    <hyperlink ref="D583" location="'C6'!V54" display="SUM(V54,V280)"/>
    <hyperlink ref="G583" location="'C6'!V506" display="V506"/>
    <hyperlink ref="D584" location="'C6'!V55" display="SUM(V55,V281)"/>
    <hyperlink ref="G584" location="'C6'!V507" display="V507"/>
    <hyperlink ref="D585" location="'C6'!V56" display="SUM(V56,V282)"/>
    <hyperlink ref="G585" location="'C6'!V508" display="V508"/>
    <hyperlink ref="D586" location="'C6'!V57" display="SUM(V57,V283)"/>
    <hyperlink ref="G586" location="'C6'!V509" display="V509"/>
    <hyperlink ref="D587" location="'C6'!V58" display="SUM(V58,V284)"/>
    <hyperlink ref="G587" location="'C6'!V510" display="V510"/>
    <hyperlink ref="D588" location="'C6'!V59" display="SUM(V59,V285)"/>
    <hyperlink ref="G588" location="'C6'!V511" display="V511"/>
    <hyperlink ref="D589" location="'C6'!V60" display="SUM(V60,V286)"/>
    <hyperlink ref="G589" location="'C6'!V512" display="V512"/>
    <hyperlink ref="D590" location="'C6'!V61" display="SUM(V61,V287)"/>
    <hyperlink ref="G590" location="'C6'!V513" display="V513"/>
    <hyperlink ref="D591" location="'C6'!V62" display="SUM(V62,V288)"/>
    <hyperlink ref="G591" location="'C6'!V514" display="V514"/>
    <hyperlink ref="D592" location="'C6'!V63" display="SUM(V63,V289)"/>
    <hyperlink ref="G592" location="'C6'!V515" display="V515"/>
    <hyperlink ref="D593" location="'C6'!V64" display="SUM(V64,V290)"/>
    <hyperlink ref="G593" location="'C6'!V516" display="V516"/>
    <hyperlink ref="D594" location="'C6'!V65" display="SUM(V65,V291)"/>
    <hyperlink ref="G594" location="'C6'!V517" display="V517"/>
    <hyperlink ref="D595" location="'C6'!V66" display="SUM(V66,V292)"/>
    <hyperlink ref="G595" location="'C6'!V518" display="V518"/>
    <hyperlink ref="D596" location="'C6'!V67" display="SUM(V67,V293)"/>
    <hyperlink ref="G596" location="'C6'!V519" display="V519"/>
    <hyperlink ref="D597" location="'C6'!V68" display="SUM(V68,V294)"/>
    <hyperlink ref="G597" location="'C6'!V520" display="V520"/>
    <hyperlink ref="D598" location="'C6'!V69" display="SUM(V69,V295)"/>
    <hyperlink ref="G598" location="'C6'!V521" display="V521"/>
    <hyperlink ref="D599" location="'C6'!V70" display="SUM(V70,V296)"/>
    <hyperlink ref="G599" location="'C6'!V522" display="V522"/>
    <hyperlink ref="D600" location="'C6'!V71" display="SUM(V71,V297)"/>
    <hyperlink ref="G600" location="'C6'!V523" display="V523"/>
    <hyperlink ref="D601" location="'C6'!V72" display="SUM(V72,V298)"/>
    <hyperlink ref="G601" location="'C6'!V524" display="V524"/>
    <hyperlink ref="D602" location="'C6'!V73" display="SUM(V73,V299)"/>
    <hyperlink ref="G602" location="'C6'!V525" display="V525"/>
    <hyperlink ref="D603" location="'C6'!V74" display="SUM(V74,V300)"/>
    <hyperlink ref="G603" location="'C6'!V526" display="V526"/>
    <hyperlink ref="D604" location="'C6'!V75" display="SUM(V75,V301)"/>
    <hyperlink ref="G604" location="'C6'!V527" display="V527"/>
    <hyperlink ref="D605" location="'C6'!V76" display="SUM(V76,V302)"/>
    <hyperlink ref="G605" location="'C6'!V528" display="V528"/>
    <hyperlink ref="D606" location="'C6'!V77" display="SUM(V77,V303)"/>
    <hyperlink ref="G606" location="'C6'!V529" display="V529"/>
    <hyperlink ref="D607" location="'C6'!V78" display="SUM(V78,V304)"/>
    <hyperlink ref="G607" location="'C6'!V530" display="V530"/>
    <hyperlink ref="D608" location="'C6'!V79" display="SUM(V79,V305)"/>
    <hyperlink ref="G608" location="'C6'!V531" display="V531"/>
    <hyperlink ref="D609" location="'C6'!V80" display="SUM(V80,V306)"/>
    <hyperlink ref="G609" location="'C6'!V532" display="V532"/>
    <hyperlink ref="D610" location="'C6'!V81" display="SUM(V81,V307)"/>
    <hyperlink ref="G610" location="'C6'!V533" display="V533"/>
    <hyperlink ref="D611" location="'C6'!V82" display="SUM(V82,V308)"/>
    <hyperlink ref="G611" location="'C6'!V534" display="V534"/>
    <hyperlink ref="D612" location="'C6'!V83" display="SUM(V83,V309)"/>
    <hyperlink ref="G612" location="'C6'!V535" display="V535"/>
    <hyperlink ref="D613" location="'C6'!V84" display="SUM(V84,V310)"/>
    <hyperlink ref="G613" location="'C6'!V536" display="V536"/>
    <hyperlink ref="D614" location="'C6'!V85" display="SUM(V85,V311)"/>
    <hyperlink ref="G614" location="'C6'!V537" display="V537"/>
    <hyperlink ref="D615" location="'C6'!V86" display="SUM(V86,V312)"/>
    <hyperlink ref="G615" location="'C6'!V538" display="V538"/>
    <hyperlink ref="D616" location="'C6'!V87" display="SUM(V87,V313)"/>
    <hyperlink ref="G616" location="'C6'!V539" display="V539"/>
    <hyperlink ref="D617" location="'C6'!V88" display="SUM(V88,V314)"/>
    <hyperlink ref="G617" location="'C6'!V540" display="V540"/>
    <hyperlink ref="D618" location="'C6'!V89" display="SUM(V89,V315)"/>
    <hyperlink ref="G618" location="'C6'!V541" display="V541"/>
    <hyperlink ref="D619" location="'C6'!V90" display="SUM(V90,V316)"/>
    <hyperlink ref="G619" location="'C6'!V542" display="V542"/>
    <hyperlink ref="D620" location="'C6'!V91" display="SUM(V91,V317)"/>
    <hyperlink ref="G620" location="'C6'!V543" display="V543"/>
    <hyperlink ref="D621" location="'C6'!V92" display="SUM(V92,V318)"/>
    <hyperlink ref="G621" location="'C6'!V544" display="V544"/>
    <hyperlink ref="D622" location="'C6'!V93" display="SUM(V93,V319)"/>
    <hyperlink ref="G622" location="'C6'!V545" display="V545"/>
    <hyperlink ref="D623" location="'C6'!V94" display="SUM(V94,V320)"/>
    <hyperlink ref="G623" location="'C6'!V546" display="V546"/>
    <hyperlink ref="D624" location="'C6'!V95" display="SUM(V95,V321)"/>
    <hyperlink ref="G624" location="'C6'!V547" display="V547"/>
    <hyperlink ref="D625" location="'C6'!V96" display="SUM(V96,V322)"/>
    <hyperlink ref="G625" location="'C6'!V548" display="V548"/>
    <hyperlink ref="D626" location="'C6'!V97" display="SUM(V97,V323)"/>
    <hyperlink ref="G626" location="'C6'!V549" display="V549"/>
    <hyperlink ref="D627" location="'C6'!V98" display="SUM(V98,V324)"/>
    <hyperlink ref="G627" location="'C6'!V550" display="V550"/>
    <hyperlink ref="D628" location="'C6'!V99" display="SUM(V99,V325)"/>
    <hyperlink ref="G628" location="'C6'!V551" display="V551"/>
    <hyperlink ref="D629" location="'C6'!V100" display="SUM(V100,V326)"/>
    <hyperlink ref="G629" location="'C6'!V552" display="V552"/>
    <hyperlink ref="D630" location="'C6'!V101" display="SUM(V101,V327)"/>
    <hyperlink ref="G630" location="'C6'!V553" display="V553"/>
    <hyperlink ref="D631" location="'C6'!V102" display="SUM(V102,V328)"/>
    <hyperlink ref="G631" location="'C6'!V554" display="V554"/>
    <hyperlink ref="D632" location="'C6'!V103" display="SUM(V103,V329)"/>
    <hyperlink ref="G632" location="'C6'!V555" display="V555"/>
    <hyperlink ref="D633" location="'C6'!V104" display="SUM(V104,V330)"/>
    <hyperlink ref="G633" location="'C6'!V556" display="V556"/>
    <hyperlink ref="D634" location="'C6'!V105" display="SUM(V105,V331)"/>
    <hyperlink ref="G634" location="'C6'!V557" display="V557"/>
    <hyperlink ref="D635" location="'C6'!V106" display="SUM(V106,V332)"/>
    <hyperlink ref="G635" location="'C6'!V558" display="V558"/>
    <hyperlink ref="D636" location="'C6'!V107" display="SUM(V107,V333)"/>
    <hyperlink ref="G636" location="'C6'!V559" display="V559"/>
    <hyperlink ref="D637" location="'C6'!V108" display="SUM(V108,V334)"/>
    <hyperlink ref="G637" location="'C6'!V560" display="V560"/>
    <hyperlink ref="D638" location="'C6'!V109" display="SUM(V109,V335)"/>
    <hyperlink ref="G638" location="'C6'!V561" display="V561"/>
    <hyperlink ref="D639" location="'C6'!V110" display="SUM(V110,V336)"/>
    <hyperlink ref="G639" location="'C6'!V562" display="V562"/>
    <hyperlink ref="D640" location="'C6'!V111" display="SUM(V111,V337)"/>
    <hyperlink ref="G640" location="'C6'!V563" display="V563"/>
    <hyperlink ref="D641" location="'C6'!V112" display="SUM(V112,V338)"/>
    <hyperlink ref="G641" location="'C6'!V564" display="V564"/>
    <hyperlink ref="D642" location="'C6'!V113" display="SUM(V113,V339)"/>
    <hyperlink ref="G642" location="'C6'!V565" display="V565"/>
    <hyperlink ref="D643" location="'C6'!V114" display="SUM(V114,V340)"/>
    <hyperlink ref="G643" location="'C6'!V566" display="V566"/>
    <hyperlink ref="D644" location="'C6'!V115" display="SUM(V115,V341)"/>
    <hyperlink ref="G644" location="'C6'!V567" display="V567"/>
    <hyperlink ref="D645" location="'C6'!V116" display="SUM(V116,V342)"/>
    <hyperlink ref="G645" location="'C6'!V568" display="V568"/>
    <hyperlink ref="D646" location="'C6'!V117" display="SUM(V117,V343)"/>
    <hyperlink ref="G646" location="'C6'!V569" display="V569"/>
    <hyperlink ref="D647" location="'C6'!V118" display="SUM(V118,V344)"/>
    <hyperlink ref="G647" location="'C6'!V570" display="V570"/>
    <hyperlink ref="D648" location="'C6'!V119" display="SUM(V119,V345)"/>
    <hyperlink ref="G648" location="'C6'!V571" display="V571"/>
    <hyperlink ref="D649" location="'C6'!V120" display="SUM(V120,V346)"/>
    <hyperlink ref="G649" location="'C6'!V572" display="V572"/>
    <hyperlink ref="D650" location="'C6'!V121" display="SUM(V121,V347)"/>
    <hyperlink ref="G650" location="'C6'!V573" display="V573"/>
    <hyperlink ref="D651" location="'C6'!V122" display="SUM(V122,V348)"/>
    <hyperlink ref="G651" location="'C6'!V574" display="V574"/>
    <hyperlink ref="D652" location="'C6'!V123" display="SUM(V123,V349)"/>
    <hyperlink ref="G652" location="'C6'!V575" display="V575"/>
    <hyperlink ref="D653" location="'C6'!V124" display="SUM(V124,V350)"/>
    <hyperlink ref="G653" location="'C6'!V576" display="V576"/>
    <hyperlink ref="D654" location="'C6'!V125" display="SUM(V125,V351)"/>
    <hyperlink ref="G654" location="'C6'!V577" display="V577"/>
    <hyperlink ref="D655" location="'C6'!V126" display="SUM(V126,V352)"/>
    <hyperlink ref="G655" location="'C6'!V578" display="V578"/>
    <hyperlink ref="D656" location="'C6'!V127" display="SUM(V127,V353)"/>
    <hyperlink ref="G656" location="'C6'!V579" display="V579"/>
    <hyperlink ref="D657" location="'C6'!V128" display="SUM(V128,V354)"/>
    <hyperlink ref="G657" location="'C6'!V580" display="V580"/>
    <hyperlink ref="D658" location="'C6'!V129" display="SUM(V129,V355)"/>
    <hyperlink ref="G658" location="'C6'!V581" display="V581"/>
    <hyperlink ref="D659" location="'C6'!V130" display="SUM(V130,V356)"/>
    <hyperlink ref="G659" location="'C6'!V582" display="V582"/>
    <hyperlink ref="D660" location="'C6'!V131" display="SUM(V131,V357)"/>
    <hyperlink ref="G660" location="'C6'!V583" display="V583"/>
    <hyperlink ref="D661" location="'C6'!V132" display="SUM(V132,V358)"/>
    <hyperlink ref="G661" location="'C6'!V584" display="V584"/>
    <hyperlink ref="D662" location="'C6'!V133" display="SUM(V133,V359)"/>
    <hyperlink ref="G662" location="'C6'!V585" display="V585"/>
    <hyperlink ref="D663" location="'C6'!V134" display="SUM(V134,V360)"/>
    <hyperlink ref="G663" location="'C6'!V586" display="V586"/>
    <hyperlink ref="D664" location="'C6'!V135" display="SUM(V135,V361)"/>
    <hyperlink ref="G664" location="'C6'!V587" display="V587"/>
    <hyperlink ref="D665" location="'C6'!V136" display="SUM(V136,V362)"/>
    <hyperlink ref="G665" location="'C6'!V588" display="V588"/>
    <hyperlink ref="D666" location="'C6'!V137" display="SUM(V137,V363)"/>
    <hyperlink ref="G666" location="'C6'!V589" display="V589"/>
    <hyperlink ref="D667" location="'C6'!V138" display="SUM(V138,V364)"/>
    <hyperlink ref="G667" location="'C6'!V590" display="V590"/>
    <hyperlink ref="D668" location="'C6'!V139" display="SUM(V139,V365)"/>
    <hyperlink ref="G668" location="'C6'!V591" display="V591"/>
    <hyperlink ref="D669" location="'C6'!V140" display="SUM(V140,V366)"/>
    <hyperlink ref="G669" location="'C6'!V592" display="V592"/>
    <hyperlink ref="D670" location="'C6'!V141" display="SUM(V141,V367)"/>
    <hyperlink ref="G670" location="'C6'!V593" display="V593"/>
    <hyperlink ref="D671" location="'C6'!V142" display="SUM(V142,V368)"/>
    <hyperlink ref="G671" location="'C6'!V594" display="V594"/>
    <hyperlink ref="D672" location="'C6'!V143" display="SUM(V143,V369)"/>
    <hyperlink ref="G672" location="'C6'!V595" display="V595"/>
    <hyperlink ref="D673" location="'C6'!V144" display="SUM(V144,V370)"/>
    <hyperlink ref="G673" location="'C6'!V596" display="V596"/>
    <hyperlink ref="D674" location="'C6'!V145" display="SUM(V145,V371)"/>
    <hyperlink ref="G674" location="'C6'!V597" display="V597"/>
    <hyperlink ref="D675" location="'C6'!V146" display="SUM(V146,V372)"/>
    <hyperlink ref="G675" location="'C6'!V598" display="V598"/>
    <hyperlink ref="D676" location="'C6'!V147" display="SUM(V147,V373)"/>
    <hyperlink ref="G676" location="'C6'!V599" display="V599"/>
    <hyperlink ref="D677" location="'C6'!V148" display="SUM(V148,V374)"/>
    <hyperlink ref="G677" location="'C6'!V600" display="V600"/>
    <hyperlink ref="D678" location="'C6'!V149" display="SUM(V149,V375)"/>
    <hyperlink ref="G678" location="'C6'!V601" display="V601"/>
    <hyperlink ref="D679" location="'C6'!V150" display="SUM(V150,V376)"/>
    <hyperlink ref="G679" location="'C6'!V602" display="V602"/>
    <hyperlink ref="D680" location="'C6'!V151" display="SUM(V151,V377)"/>
    <hyperlink ref="G680" location="'C6'!V603" display="V603"/>
    <hyperlink ref="D681" location="'C6'!V152" display="SUM(V152,V378)"/>
    <hyperlink ref="G681" location="'C6'!V604" display="V604"/>
    <hyperlink ref="D682" location="'C6'!V153" display="SUM(V153,V379)"/>
    <hyperlink ref="G682" location="'C6'!V605" display="V605"/>
    <hyperlink ref="D683" location="'C6'!V154" display="SUM(V154,V380)"/>
    <hyperlink ref="G683" location="'C6'!V606" display="V606"/>
    <hyperlink ref="D684" location="'C6'!V155" display="SUM(V155,V381)"/>
    <hyperlink ref="G684" location="'C6'!V607" display="V607"/>
    <hyperlink ref="D685" location="'C6'!V156" display="SUM(V156,V382)"/>
    <hyperlink ref="G685" location="'C6'!V608" display="V608"/>
    <hyperlink ref="D686" location="'C6'!V157" display="SUM(V157,V383)"/>
    <hyperlink ref="G686" location="'C6'!V609" display="V609"/>
    <hyperlink ref="D687" location="'C6'!V158" display="SUM(V158,V384)"/>
    <hyperlink ref="G687" location="'C6'!V610" display="V610"/>
    <hyperlink ref="D688" location="'C6'!V159" display="SUM(V159,V385)"/>
    <hyperlink ref="G688" location="'C6'!V611" display="V611"/>
    <hyperlink ref="D689" location="'C6'!V160" display="SUM(V160,V386)"/>
    <hyperlink ref="G689" location="'C6'!V612" display="V612"/>
    <hyperlink ref="D690" location="'C6'!V161" display="SUM(V161,V387)"/>
    <hyperlink ref="G690" location="'C6'!V613" display="V613"/>
    <hyperlink ref="D691" location="'C6'!V162" display="SUM(V162,V388)"/>
    <hyperlink ref="G691" location="'C6'!V614" display="V614"/>
    <hyperlink ref="D692" location="'C6'!V163" display="SUM(V163,V389)"/>
    <hyperlink ref="G692" location="'C6'!V615" display="V615"/>
    <hyperlink ref="D693" location="'C6'!V164" display="SUM(V164,V390)"/>
    <hyperlink ref="G693" location="'C6'!V616" display="V616"/>
    <hyperlink ref="D694" location="'C6'!V165" display="SUM(V165,V391)"/>
    <hyperlink ref="G694" location="'C6'!V617" display="V617"/>
    <hyperlink ref="D695" location="'C6'!V166" display="SUM(V166,V392)"/>
    <hyperlink ref="G695" location="'C6'!V618" display="V618"/>
    <hyperlink ref="D696" location="'C6'!V167" display="SUM(V167,V393)"/>
    <hyperlink ref="G696" location="'C6'!V619" display="V619"/>
    <hyperlink ref="D697" location="'C6'!V168" display="SUM(V168,V394)"/>
    <hyperlink ref="G697" location="'C6'!V620" display="V620"/>
    <hyperlink ref="D698" location="'C6'!V169" display="SUM(V169,V395)"/>
    <hyperlink ref="G698" location="'C6'!V621" display="V621"/>
    <hyperlink ref="D699" location="'C6'!V170" display="SUM(V170,V396)"/>
    <hyperlink ref="G699" location="'C6'!V622" display="V622"/>
    <hyperlink ref="D700" location="'C6'!V171" display="SUM(V171,V397)"/>
    <hyperlink ref="G700" location="'C6'!V623" display="V623"/>
    <hyperlink ref="D701" location="'C6'!V172" display="SUM(V172,V398)"/>
    <hyperlink ref="G701" location="'C6'!V624" display="V624"/>
    <hyperlink ref="D702" location="'C6'!V173" display="SUM(V173,V399)"/>
    <hyperlink ref="G702" location="'C6'!V625" display="V625"/>
    <hyperlink ref="D703" location="'C6'!V174" display="SUM(V174,V400)"/>
    <hyperlink ref="G703" location="'C6'!V626" display="V626"/>
    <hyperlink ref="D704" location="'C6'!V175" display="SUM(V175,V401)"/>
    <hyperlink ref="G704" location="'C6'!V627" display="V627"/>
    <hyperlink ref="D705" location="'C6'!V176" display="SUM(V176,V402)"/>
    <hyperlink ref="G705" location="'C6'!V628" display="V628"/>
    <hyperlink ref="D706" location="'C6'!V177" display="SUM(V177,V403)"/>
    <hyperlink ref="G706" location="'C6'!V629" display="V629"/>
    <hyperlink ref="D707" location="'C6'!V178" display="SUM(V178,V404)"/>
    <hyperlink ref="G707" location="'C6'!V630" display="V630"/>
    <hyperlink ref="D708" location="'C6'!V179" display="SUM(V179,V405)"/>
    <hyperlink ref="G708" location="'C6'!V631" display="V631"/>
    <hyperlink ref="D709" location="'C6'!V180" display="SUM(V180,V406)"/>
    <hyperlink ref="G709" location="'C6'!V632" display="V632"/>
    <hyperlink ref="D710" location="'C6'!V181" display="SUM(V181,V407)"/>
    <hyperlink ref="G710" location="'C6'!V633" display="V633"/>
    <hyperlink ref="D711" location="'C6'!V182" display="SUM(V182,V408)"/>
    <hyperlink ref="G711" location="'C6'!V634" display="V634"/>
    <hyperlink ref="D712" location="'C6'!V183" display="SUM(V183,V409)"/>
    <hyperlink ref="G712" location="'C6'!V635" display="V635"/>
    <hyperlink ref="D713" location="'C6'!V184" display="SUM(V184,V410)"/>
    <hyperlink ref="G713" location="'C6'!V636" display="V636"/>
    <hyperlink ref="D714" location="'C6'!V185" display="SUM(V185,V411)"/>
    <hyperlink ref="G714" location="'C6'!V637" display="V637"/>
    <hyperlink ref="D715" location="'C6'!V186" display="SUM(V186,V412)"/>
    <hyperlink ref="G715" location="'C6'!V638" display="V638"/>
    <hyperlink ref="D716" location="'C6'!V187" display="SUM(V187,V413)"/>
    <hyperlink ref="G716" location="'C6'!V639" display="V639"/>
    <hyperlink ref="D717" location="'C6'!V188" display="SUM(V188,V414)"/>
    <hyperlink ref="G717" location="'C6'!V640" display="V640"/>
    <hyperlink ref="D718" location="'C6'!V189" display="SUM(V189,V415)"/>
    <hyperlink ref="G718" location="'C6'!V641" display="V641"/>
    <hyperlink ref="D719" location="'C6'!V190" display="SUM(V190,V416)"/>
    <hyperlink ref="G719" location="'C6'!V642" display="V642"/>
    <hyperlink ref="D720" location="'C6'!V191" display="SUM(V191,V417)"/>
    <hyperlink ref="G720" location="'C6'!V643" display="V643"/>
    <hyperlink ref="D721" location="'C6'!V192" display="SUM(V192,V418)"/>
    <hyperlink ref="G721" location="'C6'!V644" display="V644"/>
    <hyperlink ref="D722" location="'C6'!V193" display="SUM(V193,V419)"/>
    <hyperlink ref="G722" location="'C6'!V645" display="V645"/>
    <hyperlink ref="D723" location="'C6'!V194" display="SUM(V194,V420)"/>
    <hyperlink ref="G723" location="'C6'!V646" display="V646"/>
    <hyperlink ref="D724" location="'C6'!V195" display="SUM(V195,V421)"/>
    <hyperlink ref="G724" location="'C6'!V647" display="V647"/>
    <hyperlink ref="D725" location="'C6'!V196" display="SUM(V196,V422)"/>
    <hyperlink ref="G725" location="'C6'!V648" display="V648"/>
    <hyperlink ref="D726" location="'C6'!V197" display="SUM(V197,V423)"/>
    <hyperlink ref="G726" location="'C6'!V649" display="V649"/>
    <hyperlink ref="D727" location="'C6'!V198" display="SUM(V198,V424)"/>
    <hyperlink ref="G727" location="'C6'!V650" display="V650"/>
    <hyperlink ref="D728" location="'C6'!V199" display="SUM(V199,V425)"/>
    <hyperlink ref="G728" location="'C6'!V651" display="V651"/>
    <hyperlink ref="D729" location="'C6'!V200" display="SUM(V200,V426)"/>
    <hyperlink ref="G729" location="'C6'!V652" display="V652"/>
    <hyperlink ref="D730" location="'C6'!V201" display="SUM(V201,V427)"/>
    <hyperlink ref="G730" location="'C6'!V653" display="V653"/>
    <hyperlink ref="D731" location="'C6'!V202" display="SUM(V202,V428)"/>
    <hyperlink ref="G731" location="'C6'!V654" display="V654"/>
    <hyperlink ref="D732" location="'C6'!V203" display="SUM(V203,V429)"/>
    <hyperlink ref="G732" location="'C6'!V655" display="V655"/>
    <hyperlink ref="D733" location="'C6'!V204" display="SUM(V204,V430)"/>
    <hyperlink ref="G733" location="'C6'!V656" display="V656"/>
    <hyperlink ref="D734" location="'C6'!V205" display="SUM(V205,V431)"/>
    <hyperlink ref="G734" location="'C6'!V657" display="V657"/>
    <hyperlink ref="D735" location="'C6'!V206" display="SUM(V206,V432)"/>
    <hyperlink ref="G735" location="'C6'!V658" display="V658"/>
    <hyperlink ref="D736" location="'C6'!V207" display="SUM(V207,V433)"/>
    <hyperlink ref="G736" location="'C6'!V659" display="V659"/>
    <hyperlink ref="D737" location="'C6'!V208" display="SUM(V208,V434)"/>
    <hyperlink ref="G737" location="'C6'!V660" display="V660"/>
    <hyperlink ref="D738" location="'C6'!V209" display="SUM(V209,V435)"/>
    <hyperlink ref="G738" location="'C6'!V661" display="V661"/>
    <hyperlink ref="D739" location="'C6'!V210" display="SUM(V210,V436)"/>
    <hyperlink ref="G739" location="'C6'!V662" display="V662"/>
    <hyperlink ref="D740" location="'C6'!V211" display="SUM(V211,V437)"/>
    <hyperlink ref="G740" location="'C6'!V663" display="V663"/>
    <hyperlink ref="D741" location="'C6'!V212" display="SUM(V212,V438)"/>
    <hyperlink ref="G741" location="'C6'!V664" display="V664"/>
    <hyperlink ref="D742" location="'C6'!V213" display="SUM(V213,V439)"/>
    <hyperlink ref="G742" location="'C6'!V665" display="V665"/>
    <hyperlink ref="D743" location="'C6'!V214" display="SUM(V214,V440)"/>
    <hyperlink ref="G743" location="'C6'!V666" display="V666"/>
    <hyperlink ref="D744" location="'C6'!V215" display="SUM(V215,V441)"/>
    <hyperlink ref="G744" location="'C6'!V667" display="V667"/>
    <hyperlink ref="D745" location="'C6'!V216" display="SUM(V216,V442)"/>
    <hyperlink ref="G745" location="'C6'!V668" display="V668"/>
    <hyperlink ref="D746" location="'C6'!V217" display="SUM(V217,V443)"/>
    <hyperlink ref="G746" location="'C6'!V669" display="V669"/>
    <hyperlink ref="D747" location="'C6'!V218" display="SUM(V218,V444)"/>
    <hyperlink ref="G747" location="'C6'!V670" display="V670"/>
    <hyperlink ref="D748" location="'C6'!V219" display="SUM(V219,V445)"/>
    <hyperlink ref="G748" location="'C6'!V671" display="V671"/>
    <hyperlink ref="D749" location="'C6'!V220" display="SUM(V220,V446)"/>
    <hyperlink ref="G749" location="'C6'!V672" display="V672"/>
    <hyperlink ref="D750" location="'C6'!V221" display="SUM(V221,V447)"/>
    <hyperlink ref="G750" location="'C6'!V673" display="V673"/>
    <hyperlink ref="D751" location="'C6'!V222" display="SUM(V222,V448)"/>
    <hyperlink ref="G751" location="'C6'!V674" display="V674"/>
    <hyperlink ref="D752" location="'C6'!V223" display="SUM(V223,V449)"/>
    <hyperlink ref="G752" location="'C6'!V675" display="V675"/>
    <hyperlink ref="D753" location="'C6'!V224" display="SUM(V224,V450)"/>
    <hyperlink ref="G753" location="'C6'!V676" display="V676"/>
    <hyperlink ref="D754" location="'C6'!V225" display="SUM(V225,V451)"/>
    <hyperlink ref="G754" location="'C6'!V677" display="V677"/>
    <hyperlink ref="D755" location="'C6'!V226" display="SUM(V226,V452)"/>
    <hyperlink ref="G755" location="'C6'!V678" display="V678"/>
    <hyperlink ref="D756" location="'C6'!V227" display="SUM(V227,V453)"/>
    <hyperlink ref="G756" location="'C6'!V679" display="V679"/>
    <hyperlink ref="D757" location="'C6'!V228" display="SUM(V228,V454)"/>
    <hyperlink ref="G757" location="'C6'!V680" display="V680"/>
    <hyperlink ref="D758" location="'C6'!V229" display="SUM(V229,V455)"/>
    <hyperlink ref="G758" location="'C6'!V681" display="V681"/>
    <hyperlink ref="D759" location="'C6'!V230" display="SUM(V230,V456)"/>
    <hyperlink ref="G759" location="'C6'!V682" display="V682"/>
    <hyperlink ref="D760" location="'C6'!V231" display="SUM(V231,V457)"/>
    <hyperlink ref="G760" location="'C6'!V683" display="V683"/>
    <hyperlink ref="D761" location="'C6'!V232" display="SUM(V232,V458)"/>
    <hyperlink ref="G761" location="'C6'!V684" display="V684"/>
    <hyperlink ref="D762" location="'C6'!V233" display="SUM(V233,V459)"/>
    <hyperlink ref="G762" location="'C6'!V685" display="V685"/>
    <hyperlink ref="D763" location="'C6'!V234" display="SUM(V234,V460)"/>
    <hyperlink ref="G763" location="'C6'!V686" display="V686"/>
    <hyperlink ref="D764" location="'C6'!V235" display="SUM(V235,V461)"/>
    <hyperlink ref="G764" location="'C6'!V687" display="V687"/>
    <hyperlink ref="D765" location="'C6'!V236" display="SUM(V236,V462)"/>
    <hyperlink ref="G765" location="'C6'!V688" display="V688"/>
    <hyperlink ref="D766" location="'C6'!V237" display="SUM(V237,V463)"/>
    <hyperlink ref="G766" location="'C6'!V689" display="V689"/>
    <hyperlink ref="D767" location="'C6'!V238" display="SUM(V238,V464)"/>
    <hyperlink ref="G767" location="'C6'!V690" display="V69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9"/>
  <sheetViews>
    <sheetView showGridLines="0" zoomScaleNormal="100" workbookViewId="0">
      <selection sqref="A1:C1"/>
    </sheetView>
  </sheetViews>
  <sheetFormatPr baseColWidth="10" defaultColWidth="11.42578125" defaultRowHeight="12.75"/>
  <cols>
    <col min="1" max="1" width="22.28515625" style="14" bestFit="1" customWidth="1"/>
    <col min="2" max="2" width="11.42578125" style="14"/>
    <col min="3" max="3" width="11.7109375" style="14" bestFit="1" customWidth="1"/>
    <col min="4" max="4" width="7.7109375" style="14" bestFit="1" customWidth="1"/>
    <col min="5" max="5" width="11.42578125" style="14"/>
    <col min="6" max="6" width="14.7109375" style="14" bestFit="1" customWidth="1"/>
    <col min="7" max="16384" width="11.42578125" style="14"/>
  </cols>
  <sheetData>
    <row r="1" spans="1:14">
      <c r="A1" s="82" t="s">
        <v>462</v>
      </c>
      <c r="B1" s="82" t="s">
        <v>104</v>
      </c>
      <c r="C1" s="82" t="s">
        <v>105</v>
      </c>
      <c r="D1" s="83" t="s">
        <v>106</v>
      </c>
      <c r="E1" s="82"/>
      <c r="F1" s="82" t="s">
        <v>107</v>
      </c>
      <c r="G1" s="84" t="s">
        <v>484</v>
      </c>
      <c r="I1" s="14" t="s">
        <v>459</v>
      </c>
      <c r="J1" s="114">
        <v>1</v>
      </c>
    </row>
    <row r="2" spans="1:14" ht="15">
      <c r="A2" s="16" t="s">
        <v>478</v>
      </c>
      <c r="B2" s="12" t="s">
        <v>109</v>
      </c>
      <c r="C2" s="13" t="s">
        <v>479</v>
      </c>
      <c r="D2" s="17" t="s">
        <v>480</v>
      </c>
      <c r="E2" s="82"/>
      <c r="F2" s="82" t="s">
        <v>112</v>
      </c>
      <c r="G2" s="85" t="s">
        <v>113</v>
      </c>
      <c r="I2" s="14" t="s">
        <v>460</v>
      </c>
      <c r="J2" s="15" t="s">
        <v>466</v>
      </c>
    </row>
    <row r="3" spans="1:14" ht="15">
      <c r="A3" s="16" t="s">
        <v>108</v>
      </c>
      <c r="B3" s="12" t="s">
        <v>109</v>
      </c>
      <c r="C3" s="13" t="s">
        <v>110</v>
      </c>
      <c r="D3" s="17" t="s">
        <v>111</v>
      </c>
      <c r="E3" s="82"/>
      <c r="F3" s="82" t="s">
        <v>116</v>
      </c>
      <c r="G3" s="84">
        <v>1</v>
      </c>
    </row>
    <row r="4" spans="1:14" ht="15">
      <c r="A4" s="16" t="s">
        <v>114</v>
      </c>
      <c r="B4" s="12" t="s">
        <v>109</v>
      </c>
      <c r="C4" s="13" t="s">
        <v>110</v>
      </c>
      <c r="D4" s="17" t="s">
        <v>115</v>
      </c>
      <c r="E4" s="82"/>
      <c r="F4" s="82" t="s">
        <v>463</v>
      </c>
      <c r="G4" s="86" t="s">
        <v>464</v>
      </c>
    </row>
    <row r="5" spans="1:14" ht="15">
      <c r="A5" s="16" t="s">
        <v>118</v>
      </c>
      <c r="B5" s="12" t="s">
        <v>119</v>
      </c>
      <c r="C5" s="13" t="s">
        <v>110</v>
      </c>
      <c r="D5" s="17" t="s">
        <v>117</v>
      </c>
      <c r="E5" s="87"/>
      <c r="F5" s="87"/>
      <c r="G5" s="82"/>
    </row>
    <row r="6" spans="1:14" ht="15">
      <c r="A6" s="16" t="s">
        <v>121</v>
      </c>
      <c r="B6" s="12" t="s">
        <v>119</v>
      </c>
      <c r="C6" s="13" t="s">
        <v>110</v>
      </c>
      <c r="D6" s="17" t="s">
        <v>120</v>
      </c>
      <c r="E6" s="82"/>
      <c r="F6" s="82"/>
      <c r="G6" s="82"/>
    </row>
    <row r="7" spans="1:14" ht="15">
      <c r="A7" s="16" t="s">
        <v>123</v>
      </c>
      <c r="B7" s="12" t="s">
        <v>109</v>
      </c>
      <c r="C7" s="13" t="s">
        <v>110</v>
      </c>
      <c r="D7" s="17" t="s">
        <v>122</v>
      </c>
      <c r="E7" s="82"/>
      <c r="F7" s="82"/>
      <c r="G7" s="82"/>
    </row>
    <row r="8" spans="1:14" ht="15">
      <c r="A8" s="16" t="s">
        <v>125</v>
      </c>
      <c r="B8" s="12" t="s">
        <v>119</v>
      </c>
      <c r="C8" s="13" t="s">
        <v>110</v>
      </c>
      <c r="D8" s="17" t="s">
        <v>124</v>
      </c>
      <c r="E8" s="82"/>
      <c r="F8" s="82"/>
      <c r="G8" s="82"/>
      <c r="H8" s="18"/>
      <c r="I8" s="18"/>
      <c r="K8" s="18"/>
    </row>
    <row r="9" spans="1:14" ht="15">
      <c r="A9" s="16" t="s">
        <v>127</v>
      </c>
      <c r="B9" s="12" t="s">
        <v>109</v>
      </c>
      <c r="C9" s="13" t="s">
        <v>110</v>
      </c>
      <c r="D9" s="17" t="s">
        <v>126</v>
      </c>
      <c r="E9" s="82"/>
      <c r="F9" s="82"/>
      <c r="G9" s="82"/>
      <c r="H9" s="18"/>
      <c r="I9" s="18"/>
      <c r="K9" s="18"/>
    </row>
    <row r="10" spans="1:14" ht="15">
      <c r="A10" s="16" t="s">
        <v>129</v>
      </c>
      <c r="B10" s="12" t="s">
        <v>119</v>
      </c>
      <c r="C10" s="13" t="s">
        <v>110</v>
      </c>
      <c r="D10" s="17" t="s">
        <v>128</v>
      </c>
      <c r="E10" s="82"/>
      <c r="F10" s="82"/>
      <c r="G10" s="82"/>
      <c r="H10" s="18"/>
      <c r="I10" s="16"/>
      <c r="K10" s="19"/>
    </row>
    <row r="11" spans="1:14" ht="15">
      <c r="A11" s="16" t="s">
        <v>131</v>
      </c>
      <c r="B11" s="12" t="s">
        <v>119</v>
      </c>
      <c r="C11" s="13" t="s">
        <v>110</v>
      </c>
      <c r="D11" s="17" t="s">
        <v>130</v>
      </c>
      <c r="E11" s="82"/>
      <c r="F11" s="82"/>
      <c r="G11" s="82"/>
      <c r="H11" s="18"/>
      <c r="I11" s="16"/>
      <c r="K11" s="19"/>
    </row>
    <row r="12" spans="1:14" ht="15">
      <c r="A12" s="16" t="s">
        <v>133</v>
      </c>
      <c r="B12" s="12" t="s">
        <v>119</v>
      </c>
      <c r="C12" s="13" t="s">
        <v>110</v>
      </c>
      <c r="D12" s="17" t="s">
        <v>132</v>
      </c>
      <c r="E12" s="82"/>
      <c r="F12" s="82"/>
      <c r="G12" s="82"/>
      <c r="H12" s="12"/>
      <c r="I12" s="12"/>
      <c r="J12" s="12"/>
      <c r="K12" s="12"/>
      <c r="L12" s="12"/>
      <c r="M12" s="12"/>
      <c r="N12" s="12"/>
    </row>
    <row r="13" spans="1:14" ht="15">
      <c r="A13" s="16" t="s">
        <v>135</v>
      </c>
      <c r="B13" s="12" t="s">
        <v>119</v>
      </c>
      <c r="C13" s="13" t="s">
        <v>110</v>
      </c>
      <c r="D13" s="17" t="s">
        <v>134</v>
      </c>
      <c r="E13" s="82"/>
      <c r="F13" s="82"/>
      <c r="G13" s="88"/>
      <c r="H13" s="12"/>
      <c r="I13" s="12"/>
      <c r="J13" s="12"/>
      <c r="K13" s="12"/>
      <c r="L13" s="12"/>
      <c r="M13" s="12"/>
      <c r="N13" s="12"/>
    </row>
    <row r="14" spans="1:14" ht="15">
      <c r="A14" s="16" t="s">
        <v>136</v>
      </c>
      <c r="B14" s="12" t="s">
        <v>109</v>
      </c>
      <c r="C14" s="13" t="s">
        <v>137</v>
      </c>
      <c r="D14" s="17" t="s">
        <v>138</v>
      </c>
      <c r="E14" s="82"/>
      <c r="F14" s="82"/>
      <c r="G14" s="88"/>
      <c r="H14" s="12"/>
      <c r="I14" s="12"/>
      <c r="J14" s="12"/>
      <c r="K14" s="12"/>
      <c r="L14" s="12"/>
      <c r="M14" s="12"/>
      <c r="N14" s="12"/>
    </row>
    <row r="15" spans="1:14" ht="15">
      <c r="A15" s="16" t="s">
        <v>139</v>
      </c>
      <c r="B15" s="12" t="s">
        <v>109</v>
      </c>
      <c r="C15" s="13" t="s">
        <v>137</v>
      </c>
      <c r="D15" s="17" t="s">
        <v>140</v>
      </c>
      <c r="E15" s="82"/>
      <c r="F15" s="82"/>
      <c r="G15" s="88"/>
      <c r="H15" s="12"/>
      <c r="I15" s="12"/>
      <c r="J15" s="12"/>
      <c r="K15" s="12"/>
      <c r="L15" s="12"/>
      <c r="M15" s="12"/>
      <c r="N15" s="12"/>
    </row>
    <row r="16" spans="1:14" ht="15">
      <c r="A16" s="16" t="s">
        <v>141</v>
      </c>
      <c r="B16" s="12" t="s">
        <v>109</v>
      </c>
      <c r="C16" s="13" t="s">
        <v>137</v>
      </c>
      <c r="D16" s="17" t="s">
        <v>142</v>
      </c>
      <c r="E16" s="82"/>
      <c r="F16" s="82"/>
      <c r="G16" s="88"/>
      <c r="H16" s="12"/>
      <c r="I16" s="12"/>
      <c r="J16" s="12"/>
      <c r="K16" s="12"/>
      <c r="L16" s="12"/>
      <c r="M16" s="12"/>
      <c r="N16" s="12"/>
    </row>
    <row r="17" spans="1:14" ht="15">
      <c r="A17" s="16" t="s">
        <v>143</v>
      </c>
      <c r="B17" s="12" t="s">
        <v>109</v>
      </c>
      <c r="C17" s="13" t="s">
        <v>137</v>
      </c>
      <c r="D17" s="27">
        <v>11</v>
      </c>
      <c r="E17" s="88"/>
      <c r="F17" s="88"/>
      <c r="G17" s="88"/>
      <c r="H17" s="12"/>
      <c r="I17" s="12"/>
      <c r="J17" s="12"/>
      <c r="K17" s="12"/>
      <c r="L17" s="12"/>
      <c r="M17" s="12"/>
      <c r="N17" s="12"/>
    </row>
    <row r="18" spans="1:14" ht="15">
      <c r="A18" s="16" t="s">
        <v>144</v>
      </c>
      <c r="B18" s="12" t="s">
        <v>109</v>
      </c>
      <c r="C18" s="13" t="s">
        <v>137</v>
      </c>
      <c r="D18" s="27">
        <v>12</v>
      </c>
      <c r="E18" s="88"/>
      <c r="F18" s="88"/>
      <c r="G18" s="88"/>
      <c r="H18" s="12"/>
      <c r="I18" s="12"/>
      <c r="J18" s="12"/>
      <c r="K18" s="12"/>
      <c r="L18" s="12"/>
      <c r="M18" s="12"/>
      <c r="N18" s="12"/>
    </row>
    <row r="19" spans="1:14" ht="15">
      <c r="A19" s="16" t="s">
        <v>145</v>
      </c>
      <c r="B19" s="12" t="s">
        <v>109</v>
      </c>
      <c r="C19" s="13" t="s">
        <v>137</v>
      </c>
      <c r="D19" s="27">
        <v>13</v>
      </c>
      <c r="E19" s="88"/>
      <c r="F19" s="88"/>
      <c r="G19" s="88"/>
      <c r="H19" s="12"/>
      <c r="I19" s="12"/>
      <c r="J19" s="12"/>
      <c r="K19" s="12"/>
      <c r="L19" s="12"/>
      <c r="M19" s="12"/>
      <c r="N19" s="12"/>
    </row>
    <row r="20" spans="1:14" ht="15">
      <c r="A20" s="16" t="s">
        <v>146</v>
      </c>
      <c r="B20" s="12" t="s">
        <v>109</v>
      </c>
      <c r="C20" s="13" t="s">
        <v>137</v>
      </c>
      <c r="D20" s="27">
        <v>14</v>
      </c>
      <c r="E20" s="88"/>
      <c r="F20" s="88"/>
      <c r="G20" s="88"/>
      <c r="H20" s="12"/>
      <c r="I20" s="12"/>
      <c r="J20" s="12"/>
      <c r="K20" s="12"/>
      <c r="L20" s="12"/>
      <c r="M20" s="12"/>
      <c r="N20" s="12"/>
    </row>
    <row r="21" spans="1:14" ht="15">
      <c r="A21" s="16" t="s">
        <v>485</v>
      </c>
      <c r="B21" s="82" t="s">
        <v>109</v>
      </c>
      <c r="C21" s="89" t="s">
        <v>137</v>
      </c>
      <c r="D21" s="90" t="s">
        <v>147</v>
      </c>
      <c r="E21" s="88"/>
      <c r="F21" s="88"/>
      <c r="G21" s="88"/>
      <c r="H21" s="12"/>
      <c r="I21" s="12"/>
      <c r="J21" s="12"/>
      <c r="K21" s="12"/>
      <c r="L21" s="12"/>
      <c r="M21" s="12"/>
      <c r="N21" s="12"/>
    </row>
    <row r="22" spans="1:14" ht="15">
      <c r="A22" s="16" t="s">
        <v>487</v>
      </c>
      <c r="B22" s="82" t="s">
        <v>109</v>
      </c>
      <c r="C22" s="89" t="s">
        <v>137</v>
      </c>
      <c r="D22" s="90" t="s">
        <v>486</v>
      </c>
      <c r="E22" s="88"/>
      <c r="F22" s="88"/>
      <c r="G22" s="88"/>
      <c r="H22" s="12"/>
      <c r="I22" s="12"/>
      <c r="J22" s="12"/>
      <c r="K22" s="12"/>
      <c r="L22" s="12"/>
      <c r="M22" s="12"/>
      <c r="N22" s="12"/>
    </row>
    <row r="23" spans="1:14" ht="15">
      <c r="A23" s="16" t="s">
        <v>1</v>
      </c>
      <c r="B23" s="12" t="s">
        <v>109</v>
      </c>
      <c r="C23" s="13" t="s">
        <v>148</v>
      </c>
      <c r="D23" s="27">
        <v>6</v>
      </c>
      <c r="E23" s="88"/>
      <c r="F23" s="88"/>
      <c r="G23" s="88"/>
      <c r="H23" s="12"/>
      <c r="K23" s="12"/>
      <c r="L23" s="12"/>
      <c r="M23" s="12"/>
      <c r="N23" s="12"/>
    </row>
    <row r="24" spans="1:14" ht="15">
      <c r="A24" s="16" t="s">
        <v>149</v>
      </c>
      <c r="B24" s="12" t="s">
        <v>109</v>
      </c>
      <c r="C24" s="13" t="s">
        <v>148</v>
      </c>
      <c r="D24" s="27">
        <v>7</v>
      </c>
      <c r="E24" s="88"/>
      <c r="F24" s="88"/>
      <c r="G24" s="88"/>
      <c r="H24" s="12"/>
      <c r="M24" s="12"/>
      <c r="N24" s="12"/>
    </row>
    <row r="25" spans="1:14" ht="15">
      <c r="A25" s="16" t="s">
        <v>150</v>
      </c>
      <c r="B25" s="12" t="s">
        <v>109</v>
      </c>
      <c r="C25" s="13" t="s">
        <v>148</v>
      </c>
      <c r="D25" s="27">
        <v>8</v>
      </c>
      <c r="E25" s="88"/>
      <c r="F25" s="88"/>
      <c r="G25" s="88"/>
      <c r="H25" s="12"/>
      <c r="I25" s="12"/>
      <c r="J25" s="12"/>
      <c r="M25" s="12"/>
      <c r="N25" s="12"/>
    </row>
    <row r="26" spans="1:14" ht="15">
      <c r="A26" s="16" t="s">
        <v>151</v>
      </c>
      <c r="B26" s="12" t="s">
        <v>109</v>
      </c>
      <c r="C26" s="13" t="s">
        <v>148</v>
      </c>
      <c r="D26" s="27">
        <v>9</v>
      </c>
      <c r="E26" s="88"/>
      <c r="F26" s="88"/>
      <c r="G26" s="88"/>
      <c r="H26" s="12"/>
      <c r="I26" s="12"/>
      <c r="J26" s="12"/>
      <c r="K26" s="12"/>
      <c r="L26" s="12"/>
      <c r="M26" s="12"/>
      <c r="N26" s="12"/>
    </row>
    <row r="27" spans="1:14" ht="15">
      <c r="A27" s="16" t="s">
        <v>2</v>
      </c>
      <c r="B27" s="12" t="s">
        <v>109</v>
      </c>
      <c r="C27" s="13" t="s">
        <v>148</v>
      </c>
      <c r="D27" s="27">
        <v>10</v>
      </c>
      <c r="E27" s="88"/>
      <c r="F27" s="88"/>
      <c r="G27" s="88"/>
      <c r="K27" s="12"/>
      <c r="L27" s="12"/>
      <c r="M27" s="12"/>
      <c r="N27" s="12"/>
    </row>
    <row r="28" spans="1:14">
      <c r="A28" s="20" t="s">
        <v>152</v>
      </c>
      <c r="B28" s="20" t="s">
        <v>119</v>
      </c>
      <c r="C28" s="20" t="s">
        <v>153</v>
      </c>
      <c r="D28" s="20">
        <v>1</v>
      </c>
      <c r="E28" s="88"/>
      <c r="F28" s="88"/>
      <c r="G28" s="88"/>
    </row>
    <row r="29" spans="1:14">
      <c r="A29" s="20" t="s">
        <v>154</v>
      </c>
      <c r="B29" s="20" t="s">
        <v>119</v>
      </c>
      <c r="C29" s="20" t="s">
        <v>153</v>
      </c>
      <c r="D29" s="20">
        <v>2</v>
      </c>
      <c r="E29" s="88"/>
      <c r="F29" s="88"/>
      <c r="G29" s="88"/>
    </row>
  </sheetData>
  <sheetProtection algorithmName="SHA-512" hashValue="1bNX474Q2nXxkBHo3yGH+VLHc2Nxn45UIAmcVlrvVM97mJ7yZwgRYZ7++l3cMqne7Rj68qPx2f8ODNiyZo9Bmg==" saltValue="hbrGXc2l5M4Vn5h79JA2qQ==" spinCount="100000" sheet="1" objects="1" scenarios="1" formatCells="0" formatColumns="0" formatRows="0" sort="0" autoFilter="0"/>
  <pageMargins left="0.78749999999999998" right="0.78749999999999998" top="1.05277777777778" bottom="1.05277777777778" header="0.78749999999999998" footer="0.78749999999999998"/>
  <pageSetup paperSize="9" firstPageNumber="0" orientation="portrait" horizontalDpi="4294967292" verticalDpi="4294967292" r:id="rId1"/>
  <headerFooter>
    <oddHeader>&amp;C&amp;"Times New Roman,Normal"&amp;12&amp;A</oddHeader>
    <oddFooter>&amp;C&amp;P&amp;R&amp;F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216"/>
  <sheetViews>
    <sheetView showGridLines="0" zoomScaleNormal="100" workbookViewId="0">
      <selection sqref="A1:C1"/>
    </sheetView>
  </sheetViews>
  <sheetFormatPr baseColWidth="10" defaultColWidth="9.140625" defaultRowHeight="15"/>
  <cols>
    <col min="1" max="2" width="20.5703125" style="11" customWidth="1"/>
    <col min="3" max="4" width="13.42578125" style="3" customWidth="1"/>
    <col min="5" max="5" width="9.140625" style="3"/>
    <col min="6" max="6" width="29.85546875" style="3" customWidth="1"/>
    <col min="7" max="16384" width="9.140625" style="3"/>
  </cols>
  <sheetData>
    <row r="1" spans="1:11" ht="14.45" customHeight="1">
      <c r="A1" s="455" t="s">
        <v>488</v>
      </c>
      <c r="B1" s="455"/>
      <c r="C1" s="455"/>
      <c r="D1" s="455" t="s">
        <v>443</v>
      </c>
      <c r="E1" s="455"/>
      <c r="F1" s="455"/>
      <c r="K1" s="3" t="s">
        <v>466</v>
      </c>
    </row>
    <row r="2" spans="1:11" ht="14.45" customHeight="1">
      <c r="A2" s="5" t="s">
        <v>445</v>
      </c>
      <c r="B2" s="5" t="s">
        <v>432</v>
      </c>
      <c r="C2" s="5" t="s">
        <v>433</v>
      </c>
      <c r="D2" s="5" t="s">
        <v>445</v>
      </c>
      <c r="E2" s="2"/>
      <c r="F2" s="2"/>
    </row>
    <row r="3" spans="1:11" ht="15" customHeight="1">
      <c r="A3" s="6">
        <v>1</v>
      </c>
      <c r="B3" s="7" t="s">
        <v>162</v>
      </c>
      <c r="C3" s="7" t="s">
        <v>2553</v>
      </c>
      <c r="D3" s="6">
        <v>1</v>
      </c>
      <c r="E3" s="7" t="s">
        <v>162</v>
      </c>
      <c r="F3" s="7" t="s">
        <v>2555</v>
      </c>
      <c r="G3" s="8"/>
      <c r="H3" s="8"/>
    </row>
    <row r="4" spans="1:11" ht="15" customHeight="1">
      <c r="A4" s="3">
        <v>2</v>
      </c>
      <c r="B4" s="8" t="s">
        <v>309</v>
      </c>
      <c r="C4" s="9" t="s">
        <v>2477</v>
      </c>
      <c r="D4" s="3">
        <v>2</v>
      </c>
      <c r="E4" s="8" t="s">
        <v>424</v>
      </c>
      <c r="F4" s="8" t="s">
        <v>2556</v>
      </c>
      <c r="G4" s="8"/>
      <c r="H4" s="8"/>
    </row>
    <row r="5" spans="1:11" ht="15" customHeight="1">
      <c r="A5" s="3">
        <v>3</v>
      </c>
      <c r="B5" s="8" t="s">
        <v>360</v>
      </c>
      <c r="C5" s="9" t="s">
        <v>75</v>
      </c>
      <c r="D5" s="3">
        <v>3</v>
      </c>
      <c r="E5" s="8" t="s">
        <v>441</v>
      </c>
      <c r="F5" s="8" t="s">
        <v>2557</v>
      </c>
      <c r="G5" s="8"/>
      <c r="H5" s="8"/>
    </row>
    <row r="6" spans="1:11" ht="15" customHeight="1">
      <c r="A6" s="3">
        <v>4</v>
      </c>
      <c r="B6" s="8" t="s">
        <v>206</v>
      </c>
      <c r="C6" s="9" t="s">
        <v>2432</v>
      </c>
      <c r="D6" s="3">
        <v>4</v>
      </c>
      <c r="E6" s="8" t="s">
        <v>442</v>
      </c>
      <c r="F6" s="8" t="s">
        <v>2558</v>
      </c>
      <c r="G6" s="8"/>
      <c r="H6" s="8"/>
    </row>
    <row r="7" spans="1:11" ht="15" customHeight="1">
      <c r="A7" s="3">
        <v>5</v>
      </c>
      <c r="B7" s="8" t="s">
        <v>361</v>
      </c>
      <c r="C7" s="9" t="s">
        <v>76</v>
      </c>
      <c r="D7" s="3">
        <v>5</v>
      </c>
      <c r="E7" s="8" t="s">
        <v>449</v>
      </c>
      <c r="F7" s="8" t="s">
        <v>2559</v>
      </c>
      <c r="G7" s="8"/>
      <c r="H7" s="8"/>
    </row>
    <row r="8" spans="1:11" ht="15" customHeight="1">
      <c r="A8" s="3">
        <v>6</v>
      </c>
      <c r="B8" s="8" t="s">
        <v>207</v>
      </c>
      <c r="C8" s="9" t="s">
        <v>3</v>
      </c>
      <c r="D8" s="9"/>
      <c r="E8" s="8"/>
      <c r="F8" s="8"/>
      <c r="G8" s="8"/>
      <c r="H8" s="8"/>
    </row>
    <row r="9" spans="1:11" ht="14.45" customHeight="1">
      <c r="A9" s="3">
        <v>7</v>
      </c>
      <c r="B9" s="8" t="s">
        <v>265</v>
      </c>
      <c r="C9" s="9" t="s">
        <v>2456</v>
      </c>
      <c r="D9" s="9"/>
      <c r="E9" s="8"/>
      <c r="F9" s="8"/>
      <c r="G9" s="8"/>
      <c r="H9" s="8"/>
    </row>
    <row r="10" spans="1:11" ht="14.45" customHeight="1">
      <c r="A10" s="3">
        <v>8</v>
      </c>
      <c r="B10" s="8" t="s">
        <v>266</v>
      </c>
      <c r="C10" s="9" t="s">
        <v>2457</v>
      </c>
      <c r="D10" s="9"/>
      <c r="E10" s="8"/>
      <c r="F10" s="8"/>
      <c r="G10" s="8"/>
      <c r="H10" s="8"/>
    </row>
    <row r="11" spans="1:11" ht="14.45" customHeight="1">
      <c r="A11" s="3">
        <v>9</v>
      </c>
      <c r="B11" s="8" t="s">
        <v>267</v>
      </c>
      <c r="C11" s="9" t="s">
        <v>34</v>
      </c>
      <c r="D11" s="9"/>
    </row>
    <row r="12" spans="1:11" ht="14.45" customHeight="1">
      <c r="A12" s="3">
        <v>10</v>
      </c>
      <c r="B12" s="8" t="s">
        <v>310</v>
      </c>
      <c r="C12" s="9" t="s">
        <v>56</v>
      </c>
      <c r="D12" s="9"/>
    </row>
    <row r="13" spans="1:11" ht="14.45" customHeight="1">
      <c r="A13" s="3">
        <v>11</v>
      </c>
      <c r="B13" s="8" t="s">
        <v>268</v>
      </c>
      <c r="C13" s="9" t="s">
        <v>35</v>
      </c>
      <c r="D13" s="9"/>
    </row>
    <row r="14" spans="1:11" ht="14.45" customHeight="1">
      <c r="A14" s="3">
        <v>12</v>
      </c>
      <c r="B14" s="8" t="s">
        <v>405</v>
      </c>
      <c r="C14" s="9" t="s">
        <v>87</v>
      </c>
      <c r="D14" s="9"/>
    </row>
    <row r="15" spans="1:11" ht="14.45" customHeight="1">
      <c r="A15" s="3">
        <v>13</v>
      </c>
      <c r="B15" s="8" t="s">
        <v>170</v>
      </c>
      <c r="C15" s="9" t="s">
        <v>77</v>
      </c>
      <c r="D15" s="9"/>
    </row>
    <row r="16" spans="1:11" ht="14.45" customHeight="1">
      <c r="A16" s="3">
        <v>14</v>
      </c>
      <c r="B16" s="8" t="s">
        <v>311</v>
      </c>
      <c r="C16" s="9" t="s">
        <v>2478</v>
      </c>
      <c r="D16" s="9"/>
    </row>
    <row r="17" spans="1:4" ht="14.45" customHeight="1">
      <c r="A17" s="3">
        <v>15</v>
      </c>
      <c r="B17" s="8" t="s">
        <v>269</v>
      </c>
      <c r="C17" s="9" t="s">
        <v>36</v>
      </c>
      <c r="D17" s="9"/>
    </row>
    <row r="18" spans="1:4" ht="14.45" customHeight="1">
      <c r="A18" s="3">
        <v>16</v>
      </c>
      <c r="B18" s="8" t="s">
        <v>312</v>
      </c>
      <c r="C18" s="9" t="s">
        <v>2479</v>
      </c>
      <c r="D18" s="9"/>
    </row>
    <row r="19" spans="1:4">
      <c r="A19" s="3">
        <v>17</v>
      </c>
      <c r="B19" s="8" t="s">
        <v>313</v>
      </c>
      <c r="C19" s="9" t="s">
        <v>57</v>
      </c>
      <c r="D19" s="9"/>
    </row>
    <row r="20" spans="1:4">
      <c r="A20" s="3">
        <v>18</v>
      </c>
      <c r="B20" s="8" t="s">
        <v>270</v>
      </c>
      <c r="C20" s="9" t="s">
        <v>37</v>
      </c>
      <c r="D20" s="9"/>
    </row>
    <row r="21" spans="1:4">
      <c r="A21" s="3">
        <v>19</v>
      </c>
      <c r="B21" s="8" t="s">
        <v>362</v>
      </c>
      <c r="C21" s="9" t="s">
        <v>2510</v>
      </c>
      <c r="D21" s="9"/>
    </row>
    <row r="22" spans="1:4">
      <c r="A22" s="3">
        <v>20</v>
      </c>
      <c r="B22" s="8" t="s">
        <v>363</v>
      </c>
      <c r="C22" s="9" t="s">
        <v>2511</v>
      </c>
      <c r="D22" s="9"/>
    </row>
    <row r="23" spans="1:4">
      <c r="A23" s="3">
        <v>21</v>
      </c>
      <c r="B23" s="8" t="s">
        <v>271</v>
      </c>
      <c r="C23" s="9" t="s">
        <v>2458</v>
      </c>
      <c r="D23" s="9"/>
    </row>
    <row r="24" spans="1:4">
      <c r="A24" s="3">
        <v>22</v>
      </c>
      <c r="B24" s="8" t="s">
        <v>208</v>
      </c>
      <c r="C24" s="9" t="s">
        <v>2433</v>
      </c>
      <c r="D24" s="9"/>
    </row>
    <row r="25" spans="1:4">
      <c r="A25" s="3">
        <v>23</v>
      </c>
      <c r="B25" s="8" t="s">
        <v>261</v>
      </c>
      <c r="C25" s="9" t="s">
        <v>33</v>
      </c>
      <c r="D25" s="9"/>
    </row>
    <row r="26" spans="1:4">
      <c r="A26" s="3">
        <v>24</v>
      </c>
      <c r="B26" s="8" t="s">
        <v>314</v>
      </c>
      <c r="C26" s="9" t="s">
        <v>2480</v>
      </c>
      <c r="D26" s="9"/>
    </row>
    <row r="27" spans="1:4">
      <c r="A27" s="3">
        <v>25</v>
      </c>
      <c r="B27" s="8" t="s">
        <v>272</v>
      </c>
      <c r="C27" s="9" t="s">
        <v>2459</v>
      </c>
      <c r="D27" s="9"/>
    </row>
    <row r="28" spans="1:4">
      <c r="A28" s="3">
        <v>26</v>
      </c>
      <c r="B28" s="8" t="s">
        <v>364</v>
      </c>
      <c r="C28" s="9" t="s">
        <v>2512</v>
      </c>
      <c r="D28" s="9"/>
    </row>
    <row r="29" spans="1:4">
      <c r="A29" s="3">
        <v>27</v>
      </c>
      <c r="B29" s="8" t="s">
        <v>209</v>
      </c>
      <c r="C29" s="9" t="s">
        <v>4</v>
      </c>
      <c r="D29" s="9"/>
    </row>
    <row r="30" spans="1:4">
      <c r="A30" s="3">
        <v>28</v>
      </c>
      <c r="B30" s="8" t="s">
        <v>273</v>
      </c>
      <c r="C30" s="9" t="s">
        <v>2460</v>
      </c>
      <c r="D30" s="9"/>
    </row>
    <row r="31" spans="1:4">
      <c r="A31" s="3">
        <v>29</v>
      </c>
      <c r="B31" s="8" t="s">
        <v>274</v>
      </c>
      <c r="C31" s="9" t="s">
        <v>2461</v>
      </c>
      <c r="D31" s="9"/>
    </row>
    <row r="32" spans="1:4">
      <c r="A32" s="3">
        <v>30</v>
      </c>
      <c r="B32" s="8" t="s">
        <v>315</v>
      </c>
      <c r="C32" s="9" t="s">
        <v>58</v>
      </c>
      <c r="D32" s="9"/>
    </row>
    <row r="33" spans="1:4">
      <c r="A33" s="3">
        <v>31</v>
      </c>
      <c r="B33" s="8" t="s">
        <v>365</v>
      </c>
      <c r="C33" s="9" t="s">
        <v>78</v>
      </c>
      <c r="D33" s="9"/>
    </row>
    <row r="34" spans="1:4">
      <c r="A34" s="3">
        <v>32</v>
      </c>
      <c r="B34" s="8" t="s">
        <v>210</v>
      </c>
      <c r="C34" s="9" t="s">
        <v>5</v>
      </c>
      <c r="D34" s="9"/>
    </row>
    <row r="35" spans="1:4">
      <c r="A35" s="3">
        <v>33</v>
      </c>
      <c r="B35" s="8" t="s">
        <v>211</v>
      </c>
      <c r="C35" s="9" t="s">
        <v>6</v>
      </c>
      <c r="D35" s="9"/>
    </row>
    <row r="36" spans="1:4">
      <c r="A36" s="3">
        <v>34</v>
      </c>
      <c r="B36" s="8" t="s">
        <v>213</v>
      </c>
      <c r="C36" s="9" t="s">
        <v>434</v>
      </c>
      <c r="D36" s="9"/>
    </row>
    <row r="37" spans="1:4">
      <c r="A37" s="3">
        <v>35</v>
      </c>
      <c r="B37" s="8" t="s">
        <v>316</v>
      </c>
      <c r="C37" s="9" t="s">
        <v>2481</v>
      </c>
      <c r="D37" s="9"/>
    </row>
    <row r="38" spans="1:4">
      <c r="A38" s="3">
        <v>36</v>
      </c>
      <c r="B38" s="8" t="s">
        <v>212</v>
      </c>
      <c r="C38" s="9" t="s">
        <v>2434</v>
      </c>
      <c r="D38" s="9"/>
    </row>
    <row r="39" spans="1:4">
      <c r="A39" s="3">
        <v>37</v>
      </c>
      <c r="B39" s="8" t="s">
        <v>262</v>
      </c>
      <c r="C39" s="9" t="s">
        <v>2454</v>
      </c>
      <c r="D39" s="9"/>
    </row>
    <row r="40" spans="1:4">
      <c r="A40" s="3">
        <v>38</v>
      </c>
      <c r="B40" s="8" t="s">
        <v>275</v>
      </c>
      <c r="C40" s="9" t="s">
        <v>2462</v>
      </c>
      <c r="D40" s="9"/>
    </row>
    <row r="41" spans="1:4">
      <c r="A41" s="3">
        <v>39</v>
      </c>
      <c r="B41" s="8" t="s">
        <v>214</v>
      </c>
      <c r="C41" s="9" t="s">
        <v>2435</v>
      </c>
      <c r="D41" s="9"/>
    </row>
    <row r="42" spans="1:4">
      <c r="A42" s="3">
        <v>40</v>
      </c>
      <c r="B42" s="8" t="s">
        <v>215</v>
      </c>
      <c r="C42" s="9" t="s">
        <v>7</v>
      </c>
      <c r="D42" s="9"/>
    </row>
    <row r="43" spans="1:4">
      <c r="A43" s="3">
        <v>41</v>
      </c>
      <c r="B43" s="8" t="s">
        <v>276</v>
      </c>
      <c r="C43" s="9" t="s">
        <v>38</v>
      </c>
      <c r="D43" s="9"/>
    </row>
    <row r="44" spans="1:4">
      <c r="A44" s="3">
        <v>42</v>
      </c>
      <c r="B44" s="8" t="s">
        <v>317</v>
      </c>
      <c r="C44" s="9" t="s">
        <v>59</v>
      </c>
      <c r="D44" s="9"/>
    </row>
    <row r="45" spans="1:4">
      <c r="A45" s="3">
        <v>43</v>
      </c>
      <c r="B45" s="8" t="s">
        <v>318</v>
      </c>
      <c r="C45" s="9" t="s">
        <v>2482</v>
      </c>
      <c r="D45" s="9"/>
    </row>
    <row r="46" spans="1:4">
      <c r="A46" s="3">
        <v>44</v>
      </c>
      <c r="B46" s="8" t="s">
        <v>319</v>
      </c>
      <c r="C46" s="9" t="s">
        <v>2483</v>
      </c>
      <c r="D46" s="9"/>
    </row>
    <row r="47" spans="1:4">
      <c r="A47" s="3">
        <v>45</v>
      </c>
      <c r="B47" s="8" t="s">
        <v>277</v>
      </c>
      <c r="C47" s="9" t="s">
        <v>39</v>
      </c>
      <c r="D47" s="9"/>
    </row>
    <row r="48" spans="1:4">
      <c r="A48" s="3">
        <v>46</v>
      </c>
      <c r="B48" s="8" t="s">
        <v>216</v>
      </c>
      <c r="C48" s="9" t="s">
        <v>2436</v>
      </c>
      <c r="D48" s="9"/>
    </row>
    <row r="49" spans="1:4">
      <c r="A49" s="3">
        <v>47</v>
      </c>
      <c r="B49" s="8" t="s">
        <v>217</v>
      </c>
      <c r="C49" s="9" t="s">
        <v>8</v>
      </c>
      <c r="D49" s="9"/>
    </row>
    <row r="50" spans="1:4">
      <c r="A50" s="3">
        <v>48</v>
      </c>
      <c r="B50" s="8" t="s">
        <v>406</v>
      </c>
      <c r="C50" s="9" t="s">
        <v>2541</v>
      </c>
      <c r="D50" s="9"/>
    </row>
    <row r="51" spans="1:4">
      <c r="A51" s="3">
        <v>49</v>
      </c>
      <c r="B51" s="8" t="s">
        <v>278</v>
      </c>
      <c r="C51" s="9" t="s">
        <v>40</v>
      </c>
      <c r="D51" s="9"/>
    </row>
    <row r="52" spans="1:4">
      <c r="A52" s="3">
        <v>50</v>
      </c>
      <c r="B52" s="8" t="s">
        <v>218</v>
      </c>
      <c r="C52" s="9" t="s">
        <v>9</v>
      </c>
      <c r="D52" s="9"/>
    </row>
    <row r="53" spans="1:4">
      <c r="A53" s="3">
        <v>51</v>
      </c>
      <c r="B53" s="8" t="s">
        <v>366</v>
      </c>
      <c r="C53" s="9" t="s">
        <v>2513</v>
      </c>
      <c r="D53" s="9"/>
    </row>
    <row r="54" spans="1:4">
      <c r="A54" s="3">
        <v>52</v>
      </c>
      <c r="B54" s="8" t="s">
        <v>279</v>
      </c>
      <c r="C54" s="9" t="s">
        <v>41</v>
      </c>
      <c r="D54" s="9"/>
    </row>
    <row r="55" spans="1:4">
      <c r="A55" s="3">
        <v>53</v>
      </c>
      <c r="B55" s="8" t="s">
        <v>280</v>
      </c>
      <c r="C55" s="9" t="s">
        <v>2463</v>
      </c>
      <c r="D55" s="9"/>
    </row>
    <row r="56" spans="1:4">
      <c r="A56" s="3">
        <v>54</v>
      </c>
      <c r="B56" s="8" t="s">
        <v>320</v>
      </c>
      <c r="C56" s="9" t="s">
        <v>2484</v>
      </c>
      <c r="D56" s="9"/>
    </row>
    <row r="57" spans="1:4">
      <c r="A57" s="3">
        <v>55</v>
      </c>
      <c r="B57" s="8" t="s">
        <v>367</v>
      </c>
      <c r="C57" s="91" t="s">
        <v>2548</v>
      </c>
      <c r="D57" s="9"/>
    </row>
    <row r="58" spans="1:4">
      <c r="A58" s="3">
        <v>56</v>
      </c>
      <c r="B58" s="8" t="s">
        <v>330</v>
      </c>
      <c r="C58" s="9" t="s">
        <v>2485</v>
      </c>
      <c r="D58" s="9"/>
    </row>
    <row r="59" spans="1:4">
      <c r="A59" s="3">
        <v>57</v>
      </c>
      <c r="B59" s="8" t="s">
        <v>435</v>
      </c>
      <c r="C59" s="9" t="s">
        <v>2437</v>
      </c>
      <c r="D59" s="9"/>
    </row>
    <row r="60" spans="1:4">
      <c r="A60" s="3">
        <v>58</v>
      </c>
      <c r="B60" s="8" t="s">
        <v>368</v>
      </c>
      <c r="C60" s="9" t="s">
        <v>2514</v>
      </c>
      <c r="D60" s="9"/>
    </row>
    <row r="61" spans="1:4">
      <c r="A61" s="3">
        <v>59</v>
      </c>
      <c r="B61" s="8" t="s">
        <v>219</v>
      </c>
      <c r="C61" s="9" t="s">
        <v>10</v>
      </c>
      <c r="D61" s="9"/>
    </row>
    <row r="62" spans="1:4">
      <c r="A62" s="3">
        <v>60</v>
      </c>
      <c r="B62" s="8" t="s">
        <v>281</v>
      </c>
      <c r="C62" s="9" t="s">
        <v>42</v>
      </c>
      <c r="D62" s="9"/>
    </row>
    <row r="63" spans="1:4">
      <c r="A63" s="3">
        <v>61</v>
      </c>
      <c r="B63" s="8" t="s">
        <v>282</v>
      </c>
      <c r="C63" s="9" t="s">
        <v>2464</v>
      </c>
      <c r="D63" s="9"/>
    </row>
    <row r="64" spans="1:4">
      <c r="A64" s="3">
        <v>62</v>
      </c>
      <c r="B64" s="8" t="s">
        <v>283</v>
      </c>
      <c r="C64" s="9" t="s">
        <v>43</v>
      </c>
      <c r="D64" s="9"/>
    </row>
    <row r="65" spans="1:4">
      <c r="A65" s="3">
        <v>63</v>
      </c>
      <c r="B65" s="8" t="s">
        <v>220</v>
      </c>
      <c r="C65" s="9" t="s">
        <v>2438</v>
      </c>
      <c r="D65" s="9"/>
    </row>
    <row r="66" spans="1:4">
      <c r="A66" s="3">
        <v>64</v>
      </c>
      <c r="B66" s="8" t="s">
        <v>284</v>
      </c>
      <c r="C66" s="9" t="s">
        <v>44</v>
      </c>
      <c r="D66" s="9"/>
    </row>
    <row r="67" spans="1:4">
      <c r="A67" s="3">
        <v>65</v>
      </c>
      <c r="B67" s="8" t="s">
        <v>221</v>
      </c>
      <c r="C67" s="9" t="s">
        <v>2439</v>
      </c>
      <c r="D67" s="9"/>
    </row>
    <row r="68" spans="1:4">
      <c r="A68" s="3">
        <v>66</v>
      </c>
      <c r="B68" s="8" t="s">
        <v>222</v>
      </c>
      <c r="C68" s="9" t="s">
        <v>11</v>
      </c>
      <c r="D68" s="9"/>
    </row>
    <row r="69" spans="1:4">
      <c r="A69" s="3">
        <v>67</v>
      </c>
      <c r="B69" s="8" t="s">
        <v>369</v>
      </c>
      <c r="C69" s="9" t="s">
        <v>79</v>
      </c>
      <c r="D69" s="9"/>
    </row>
    <row r="70" spans="1:4">
      <c r="A70" s="3">
        <v>68</v>
      </c>
      <c r="B70" s="8" t="s">
        <v>252</v>
      </c>
      <c r="C70" s="91" t="s">
        <v>2594</v>
      </c>
      <c r="D70" s="9"/>
    </row>
    <row r="71" spans="1:4">
      <c r="A71" s="3">
        <v>69</v>
      </c>
      <c r="B71" s="8" t="s">
        <v>223</v>
      </c>
      <c r="C71" s="9" t="s">
        <v>2440</v>
      </c>
      <c r="D71" s="9"/>
    </row>
    <row r="72" spans="1:4">
      <c r="A72" s="3">
        <v>70</v>
      </c>
      <c r="B72" s="8" t="s">
        <v>407</v>
      </c>
      <c r="C72" s="9" t="s">
        <v>88</v>
      </c>
      <c r="D72" s="9"/>
    </row>
    <row r="73" spans="1:4">
      <c r="A73" s="3">
        <v>71</v>
      </c>
      <c r="B73" s="8" t="s">
        <v>370</v>
      </c>
      <c r="C73" s="9" t="s">
        <v>2515</v>
      </c>
      <c r="D73" s="9"/>
    </row>
    <row r="74" spans="1:4">
      <c r="A74" s="3">
        <v>72</v>
      </c>
      <c r="B74" s="8" t="s">
        <v>371</v>
      </c>
      <c r="C74" s="9" t="s">
        <v>2516</v>
      </c>
      <c r="D74" s="9"/>
    </row>
    <row r="75" spans="1:4">
      <c r="A75" s="3">
        <v>73</v>
      </c>
      <c r="B75" s="8" t="s">
        <v>224</v>
      </c>
      <c r="C75" s="9" t="s">
        <v>2441</v>
      </c>
      <c r="D75" s="9"/>
    </row>
    <row r="76" spans="1:4">
      <c r="A76" s="3">
        <v>74</v>
      </c>
      <c r="B76" s="8" t="s">
        <v>225</v>
      </c>
      <c r="C76" s="9" t="s">
        <v>12</v>
      </c>
      <c r="D76" s="9"/>
    </row>
    <row r="77" spans="1:4">
      <c r="A77" s="3">
        <v>75</v>
      </c>
      <c r="B77" s="8" t="s">
        <v>321</v>
      </c>
      <c r="C77" s="9" t="s">
        <v>60</v>
      </c>
      <c r="D77" s="9"/>
    </row>
    <row r="78" spans="1:4">
      <c r="A78" s="3">
        <v>76</v>
      </c>
      <c r="B78" s="8" t="s">
        <v>372</v>
      </c>
      <c r="C78" s="9" t="s">
        <v>2517</v>
      </c>
      <c r="D78" s="9"/>
    </row>
    <row r="79" spans="1:4">
      <c r="A79" s="3">
        <v>77</v>
      </c>
      <c r="B79" s="8" t="s">
        <v>226</v>
      </c>
      <c r="C79" s="9" t="s">
        <v>13</v>
      </c>
      <c r="D79" s="9"/>
    </row>
    <row r="80" spans="1:4">
      <c r="A80" s="3">
        <v>78</v>
      </c>
      <c r="B80" s="8" t="s">
        <v>373</v>
      </c>
      <c r="C80" s="9" t="s">
        <v>80</v>
      </c>
      <c r="D80" s="9"/>
    </row>
    <row r="81" spans="1:4">
      <c r="A81" s="3">
        <v>79</v>
      </c>
      <c r="B81" s="8" t="s">
        <v>374</v>
      </c>
      <c r="C81" s="9" t="s">
        <v>2518</v>
      </c>
      <c r="D81" s="9"/>
    </row>
    <row r="82" spans="1:4">
      <c r="A82" s="3">
        <v>80</v>
      </c>
      <c r="B82" s="8" t="s">
        <v>285</v>
      </c>
      <c r="C82" s="9" t="s">
        <v>2465</v>
      </c>
      <c r="D82" s="9"/>
    </row>
    <row r="83" spans="1:4">
      <c r="A83" s="3">
        <v>81</v>
      </c>
      <c r="B83" s="8" t="s">
        <v>286</v>
      </c>
      <c r="C83" s="9" t="s">
        <v>45</v>
      </c>
      <c r="D83" s="9"/>
    </row>
    <row r="84" spans="1:4">
      <c r="A84" s="3">
        <v>82</v>
      </c>
      <c r="B84" s="8" t="s">
        <v>227</v>
      </c>
      <c r="C84" s="9" t="s">
        <v>14</v>
      </c>
      <c r="D84" s="9"/>
    </row>
    <row r="85" spans="1:4">
      <c r="A85" s="3">
        <v>83</v>
      </c>
      <c r="B85" s="8" t="s">
        <v>228</v>
      </c>
      <c r="C85" s="9" t="s">
        <v>15</v>
      </c>
      <c r="D85" s="9"/>
    </row>
    <row r="86" spans="1:4">
      <c r="A86" s="3">
        <v>84</v>
      </c>
      <c r="B86" s="8" t="s">
        <v>287</v>
      </c>
      <c r="C86" s="9" t="s">
        <v>46</v>
      </c>
      <c r="D86" s="9"/>
    </row>
    <row r="87" spans="1:4">
      <c r="A87" s="3">
        <v>85</v>
      </c>
      <c r="B87" s="8" t="s">
        <v>288</v>
      </c>
      <c r="C87" s="9" t="s">
        <v>2466</v>
      </c>
      <c r="D87" s="9"/>
    </row>
    <row r="88" spans="1:4">
      <c r="A88" s="3">
        <v>86</v>
      </c>
      <c r="B88" s="8" t="s">
        <v>375</v>
      </c>
      <c r="C88" s="9" t="s">
        <v>2519</v>
      </c>
      <c r="D88" s="9"/>
    </row>
    <row r="89" spans="1:4">
      <c r="A89" s="3">
        <v>87</v>
      </c>
      <c r="B89" s="8" t="s">
        <v>289</v>
      </c>
      <c r="C89" s="9" t="s">
        <v>47</v>
      </c>
      <c r="D89" s="9"/>
    </row>
    <row r="90" spans="1:4">
      <c r="A90" s="3">
        <v>88</v>
      </c>
      <c r="B90" s="8" t="s">
        <v>376</v>
      </c>
      <c r="C90" s="9" t="s">
        <v>2520</v>
      </c>
      <c r="D90" s="9"/>
    </row>
    <row r="91" spans="1:4">
      <c r="A91" s="3">
        <v>89</v>
      </c>
      <c r="B91" s="8" t="s">
        <v>377</v>
      </c>
      <c r="C91" s="9" t="s">
        <v>2521</v>
      </c>
      <c r="D91" s="9"/>
    </row>
    <row r="92" spans="1:4">
      <c r="A92" s="3">
        <v>90</v>
      </c>
      <c r="B92" s="8" t="s">
        <v>322</v>
      </c>
      <c r="C92" s="9" t="s">
        <v>61</v>
      </c>
      <c r="D92" s="9"/>
    </row>
    <row r="93" spans="1:4">
      <c r="A93" s="3">
        <v>91</v>
      </c>
      <c r="B93" s="8" t="s">
        <v>323</v>
      </c>
      <c r="C93" s="9" t="s">
        <v>62</v>
      </c>
      <c r="D93" s="9"/>
    </row>
    <row r="94" spans="1:4">
      <c r="A94" s="3">
        <v>92</v>
      </c>
      <c r="B94" s="8" t="s">
        <v>324</v>
      </c>
      <c r="C94" s="9" t="s">
        <v>2486</v>
      </c>
      <c r="D94" s="9"/>
    </row>
    <row r="95" spans="1:4">
      <c r="A95" s="3">
        <v>93</v>
      </c>
      <c r="B95" s="8" t="s">
        <v>325</v>
      </c>
      <c r="C95" s="9" t="s">
        <v>63</v>
      </c>
      <c r="D95" s="9"/>
    </row>
    <row r="96" spans="1:4">
      <c r="A96" s="3">
        <v>94</v>
      </c>
      <c r="B96" s="8" t="s">
        <v>378</v>
      </c>
      <c r="C96" s="9" t="s">
        <v>2522</v>
      </c>
      <c r="D96" s="9"/>
    </row>
    <row r="97" spans="1:4">
      <c r="A97" s="3">
        <v>95</v>
      </c>
      <c r="B97" s="8" t="s">
        <v>326</v>
      </c>
      <c r="C97" s="9" t="s">
        <v>64</v>
      </c>
      <c r="D97" s="9"/>
    </row>
    <row r="98" spans="1:4">
      <c r="A98" s="3">
        <v>96</v>
      </c>
      <c r="B98" s="8" t="s">
        <v>379</v>
      </c>
      <c r="C98" s="9" t="s">
        <v>2523</v>
      </c>
      <c r="D98" s="9"/>
    </row>
    <row r="99" spans="1:4">
      <c r="A99" s="3">
        <v>97</v>
      </c>
      <c r="B99" s="8" t="s">
        <v>290</v>
      </c>
      <c r="C99" s="9" t="s">
        <v>48</v>
      </c>
      <c r="D99" s="9"/>
    </row>
    <row r="100" spans="1:4">
      <c r="A100" s="3">
        <v>98</v>
      </c>
      <c r="B100" s="8" t="s">
        <v>327</v>
      </c>
      <c r="C100" s="9" t="s">
        <v>2487</v>
      </c>
      <c r="D100" s="9"/>
    </row>
    <row r="101" spans="1:4">
      <c r="A101" s="3">
        <v>99</v>
      </c>
      <c r="B101" s="8" t="s">
        <v>328</v>
      </c>
      <c r="C101" s="9" t="s">
        <v>2488</v>
      </c>
      <c r="D101" s="9"/>
    </row>
    <row r="102" spans="1:4">
      <c r="A102" s="3">
        <v>100</v>
      </c>
      <c r="B102" s="8" t="s">
        <v>329</v>
      </c>
      <c r="C102" s="9" t="s">
        <v>2489</v>
      </c>
      <c r="D102" s="9"/>
    </row>
    <row r="103" spans="1:4">
      <c r="A103" s="3">
        <v>101</v>
      </c>
      <c r="B103" s="8" t="s">
        <v>229</v>
      </c>
      <c r="C103" s="9" t="s">
        <v>16</v>
      </c>
      <c r="D103" s="9"/>
    </row>
    <row r="104" spans="1:4">
      <c r="A104" s="3">
        <v>102</v>
      </c>
      <c r="B104" s="8" t="s">
        <v>408</v>
      </c>
      <c r="C104" s="9" t="s">
        <v>89</v>
      </c>
      <c r="D104" s="9"/>
    </row>
    <row r="105" spans="1:4">
      <c r="A105" s="3">
        <v>103</v>
      </c>
      <c r="B105" s="8" t="s">
        <v>332</v>
      </c>
      <c r="C105" s="9" t="s">
        <v>65</v>
      </c>
      <c r="D105" s="9"/>
    </row>
    <row r="106" spans="1:4">
      <c r="A106" s="3">
        <v>104</v>
      </c>
      <c r="B106" s="8" t="s">
        <v>333</v>
      </c>
      <c r="C106" s="9" t="s">
        <v>2490</v>
      </c>
      <c r="D106" s="9"/>
    </row>
    <row r="107" spans="1:4">
      <c r="A107" s="3">
        <v>105</v>
      </c>
      <c r="B107" s="8" t="s">
        <v>334</v>
      </c>
      <c r="C107" s="9" t="s">
        <v>2491</v>
      </c>
      <c r="D107" s="9"/>
    </row>
    <row r="108" spans="1:4">
      <c r="A108" s="3">
        <v>106</v>
      </c>
      <c r="B108" s="8" t="s">
        <v>380</v>
      </c>
      <c r="C108" s="9" t="s">
        <v>2524</v>
      </c>
      <c r="D108" s="9"/>
    </row>
    <row r="109" spans="1:4">
      <c r="A109" s="3">
        <v>107</v>
      </c>
      <c r="B109" s="8" t="s">
        <v>335</v>
      </c>
      <c r="C109" s="9" t="s">
        <v>2492</v>
      </c>
      <c r="D109" s="9"/>
    </row>
    <row r="110" spans="1:4">
      <c r="A110" s="3">
        <v>108</v>
      </c>
      <c r="B110" s="8" t="s">
        <v>230</v>
      </c>
      <c r="C110" s="9" t="s">
        <v>17</v>
      </c>
      <c r="D110" s="9"/>
    </row>
    <row r="111" spans="1:4">
      <c r="A111" s="3">
        <v>109</v>
      </c>
      <c r="B111" s="8" t="s">
        <v>231</v>
      </c>
      <c r="C111" s="9" t="s">
        <v>18</v>
      </c>
      <c r="D111" s="9"/>
    </row>
    <row r="112" spans="1:4">
      <c r="A112" s="3">
        <v>110</v>
      </c>
      <c r="B112" s="8" t="s">
        <v>232</v>
      </c>
      <c r="C112" s="9" t="s">
        <v>2442</v>
      </c>
      <c r="D112" s="9"/>
    </row>
    <row r="113" spans="1:4">
      <c r="A113" s="3">
        <v>111</v>
      </c>
      <c r="B113" s="5" t="s">
        <v>381</v>
      </c>
      <c r="C113" s="91" t="s">
        <v>81</v>
      </c>
      <c r="D113" s="9"/>
    </row>
    <row r="114" spans="1:4">
      <c r="A114" s="3">
        <v>112</v>
      </c>
      <c r="B114" s="8" t="s">
        <v>382</v>
      </c>
      <c r="C114" s="9" t="s">
        <v>2525</v>
      </c>
      <c r="D114" s="9"/>
    </row>
    <row r="115" spans="1:4">
      <c r="A115" s="3">
        <v>113</v>
      </c>
      <c r="B115" s="8" t="s">
        <v>383</v>
      </c>
      <c r="C115" s="9" t="s">
        <v>2526</v>
      </c>
      <c r="D115" s="9"/>
    </row>
    <row r="116" spans="1:4">
      <c r="A116" s="3">
        <v>114</v>
      </c>
      <c r="B116" s="8" t="s">
        <v>233</v>
      </c>
      <c r="C116" s="9" t="s">
        <v>19</v>
      </c>
      <c r="D116" s="9"/>
    </row>
    <row r="117" spans="1:4">
      <c r="A117" s="3">
        <v>115</v>
      </c>
      <c r="B117" s="8" t="s">
        <v>234</v>
      </c>
      <c r="C117" s="9" t="s">
        <v>20</v>
      </c>
      <c r="D117" s="9"/>
    </row>
    <row r="118" spans="1:4">
      <c r="A118" s="3">
        <v>116</v>
      </c>
      <c r="B118" s="8" t="s">
        <v>336</v>
      </c>
      <c r="C118" s="9" t="s">
        <v>2493</v>
      </c>
      <c r="D118" s="9"/>
    </row>
    <row r="119" spans="1:4">
      <c r="A119" s="3">
        <v>117</v>
      </c>
      <c r="B119" s="8" t="s">
        <v>337</v>
      </c>
      <c r="C119" s="9" t="s">
        <v>2494</v>
      </c>
      <c r="D119" s="9"/>
    </row>
    <row r="120" spans="1:4">
      <c r="A120" s="3">
        <v>118</v>
      </c>
      <c r="B120" s="8" t="s">
        <v>235</v>
      </c>
      <c r="C120" s="9" t="s">
        <v>2443</v>
      </c>
      <c r="D120" s="9"/>
    </row>
    <row r="121" spans="1:4">
      <c r="A121" s="3">
        <v>119</v>
      </c>
      <c r="B121" s="8" t="s">
        <v>385</v>
      </c>
      <c r="C121" s="9" t="s">
        <v>82</v>
      </c>
      <c r="D121" s="9"/>
    </row>
    <row r="122" spans="1:4">
      <c r="A122" s="3">
        <v>120</v>
      </c>
      <c r="B122" s="8" t="s">
        <v>409</v>
      </c>
      <c r="C122" s="9" t="s">
        <v>2542</v>
      </c>
      <c r="D122" s="9"/>
    </row>
    <row r="123" spans="1:4">
      <c r="A123" s="3">
        <v>121</v>
      </c>
      <c r="B123" s="8" t="s">
        <v>236</v>
      </c>
      <c r="C123" s="9" t="s">
        <v>21</v>
      </c>
      <c r="D123" s="9"/>
    </row>
    <row r="124" spans="1:4">
      <c r="A124" s="3">
        <v>122</v>
      </c>
      <c r="B124" s="8" t="s">
        <v>237</v>
      </c>
      <c r="C124" s="9" t="s">
        <v>2444</v>
      </c>
      <c r="D124" s="9"/>
    </row>
    <row r="125" spans="1:4">
      <c r="A125" s="3">
        <v>123</v>
      </c>
      <c r="B125" s="8" t="s">
        <v>291</v>
      </c>
      <c r="C125" s="9" t="s">
        <v>2467</v>
      </c>
      <c r="D125" s="9"/>
    </row>
    <row r="126" spans="1:4">
      <c r="A126" s="3">
        <v>124</v>
      </c>
      <c r="B126" s="8" t="s">
        <v>410</v>
      </c>
      <c r="C126" s="9" t="s">
        <v>2543</v>
      </c>
      <c r="D126" s="9"/>
    </row>
    <row r="127" spans="1:4">
      <c r="A127" s="3">
        <v>125</v>
      </c>
      <c r="B127" s="8" t="s">
        <v>387</v>
      </c>
      <c r="C127" s="9" t="s">
        <v>2527</v>
      </c>
      <c r="D127" s="9"/>
    </row>
    <row r="128" spans="1:4">
      <c r="A128" s="3">
        <v>126</v>
      </c>
      <c r="B128" s="8" t="s">
        <v>338</v>
      </c>
      <c r="C128" s="9" t="s">
        <v>66</v>
      </c>
      <c r="D128" s="9"/>
    </row>
    <row r="129" spans="1:4">
      <c r="A129" s="3">
        <v>127</v>
      </c>
      <c r="B129" s="8" t="s">
        <v>388</v>
      </c>
      <c r="C129" s="9" t="s">
        <v>83</v>
      </c>
      <c r="D129" s="9"/>
    </row>
    <row r="130" spans="1:4">
      <c r="A130" s="3">
        <v>128</v>
      </c>
      <c r="B130" s="8" t="s">
        <v>292</v>
      </c>
      <c r="C130" s="9" t="s">
        <v>49</v>
      </c>
      <c r="D130" s="9"/>
    </row>
    <row r="131" spans="1:4">
      <c r="A131" s="3">
        <v>129</v>
      </c>
      <c r="B131" s="8" t="s">
        <v>238</v>
      </c>
      <c r="C131" s="9" t="s">
        <v>2445</v>
      </c>
      <c r="D131" s="9"/>
    </row>
    <row r="132" spans="1:4">
      <c r="A132" s="3">
        <v>130</v>
      </c>
      <c r="B132" s="8" t="s">
        <v>239</v>
      </c>
      <c r="C132" s="9" t="s">
        <v>22</v>
      </c>
      <c r="D132" s="9"/>
    </row>
    <row r="133" spans="1:4">
      <c r="A133" s="3">
        <v>131</v>
      </c>
      <c r="B133" s="8" t="s">
        <v>339</v>
      </c>
      <c r="C133" s="9" t="s">
        <v>67</v>
      </c>
      <c r="D133" s="9"/>
    </row>
    <row r="134" spans="1:4">
      <c r="A134" s="3">
        <v>132</v>
      </c>
      <c r="B134" s="8" t="s">
        <v>240</v>
      </c>
      <c r="C134" s="9" t="s">
        <v>23</v>
      </c>
      <c r="D134" s="9"/>
    </row>
    <row r="135" spans="1:4">
      <c r="A135" s="3">
        <v>133</v>
      </c>
      <c r="B135" s="8" t="s">
        <v>411</v>
      </c>
      <c r="C135" s="9" t="s">
        <v>90</v>
      </c>
      <c r="D135" s="9"/>
    </row>
    <row r="136" spans="1:4">
      <c r="A136" s="3">
        <v>134</v>
      </c>
      <c r="B136" s="8" t="s">
        <v>340</v>
      </c>
      <c r="C136" s="9" t="s">
        <v>68</v>
      </c>
      <c r="D136" s="9"/>
    </row>
    <row r="137" spans="1:4">
      <c r="A137" s="3">
        <v>135</v>
      </c>
      <c r="B137" s="8" t="s">
        <v>389</v>
      </c>
      <c r="C137" s="9" t="s">
        <v>2528</v>
      </c>
      <c r="D137" s="9"/>
    </row>
    <row r="138" spans="1:4">
      <c r="A138" s="3">
        <v>136</v>
      </c>
      <c r="B138" s="8" t="s">
        <v>412</v>
      </c>
      <c r="C138" s="9" t="s">
        <v>2544</v>
      </c>
      <c r="D138" s="9"/>
    </row>
    <row r="139" spans="1:4">
      <c r="A139" s="3">
        <v>137</v>
      </c>
      <c r="B139" s="8" t="s">
        <v>293</v>
      </c>
      <c r="C139" s="9" t="s">
        <v>50</v>
      </c>
      <c r="D139" s="9"/>
    </row>
    <row r="140" spans="1:4">
      <c r="A140" s="3">
        <v>138</v>
      </c>
      <c r="B140" s="8" t="s">
        <v>241</v>
      </c>
      <c r="C140" s="9" t="s">
        <v>2446</v>
      </c>
      <c r="D140" s="9"/>
    </row>
    <row r="141" spans="1:4">
      <c r="A141" s="3">
        <v>139</v>
      </c>
      <c r="B141" s="8" t="s">
        <v>242</v>
      </c>
      <c r="C141" s="9" t="s">
        <v>24</v>
      </c>
      <c r="D141" s="9"/>
    </row>
    <row r="142" spans="1:4">
      <c r="A142" s="3">
        <v>140</v>
      </c>
      <c r="B142" s="8" t="s">
        <v>413</v>
      </c>
      <c r="C142" s="9" t="s">
        <v>91</v>
      </c>
      <c r="D142" s="9"/>
    </row>
    <row r="143" spans="1:4">
      <c r="A143" s="3">
        <v>141</v>
      </c>
      <c r="B143" s="8" t="s">
        <v>384</v>
      </c>
      <c r="C143" s="9" t="s">
        <v>2764</v>
      </c>
      <c r="D143" s="9"/>
    </row>
    <row r="144" spans="1:4">
      <c r="A144" s="3">
        <v>142</v>
      </c>
      <c r="B144" s="8" t="s">
        <v>390</v>
      </c>
      <c r="C144" s="9" t="s">
        <v>2529</v>
      </c>
      <c r="D144" s="9"/>
    </row>
    <row r="145" spans="1:4">
      <c r="A145" s="3">
        <v>143</v>
      </c>
      <c r="B145" s="8" t="s">
        <v>341</v>
      </c>
      <c r="C145" s="9" t="s">
        <v>2495</v>
      </c>
      <c r="D145" s="9"/>
    </row>
    <row r="146" spans="1:4">
      <c r="A146" s="3">
        <v>144</v>
      </c>
      <c r="B146" s="8" t="s">
        <v>342</v>
      </c>
      <c r="C146" s="9" t="s">
        <v>2496</v>
      </c>
      <c r="D146" s="9"/>
    </row>
    <row r="147" spans="1:4">
      <c r="A147" s="3">
        <v>145</v>
      </c>
      <c r="B147" s="8" t="s">
        <v>414</v>
      </c>
      <c r="C147" s="9" t="s">
        <v>92</v>
      </c>
      <c r="D147" s="9"/>
    </row>
    <row r="148" spans="1:4">
      <c r="A148" s="3">
        <v>146</v>
      </c>
      <c r="B148" s="8" t="s">
        <v>343</v>
      </c>
      <c r="C148" s="9" t="s">
        <v>2497</v>
      </c>
      <c r="D148" s="9"/>
    </row>
    <row r="149" spans="1:4">
      <c r="A149" s="3">
        <v>147</v>
      </c>
      <c r="B149" s="8" t="s">
        <v>294</v>
      </c>
      <c r="C149" s="9" t="s">
        <v>2468</v>
      </c>
      <c r="D149" s="9"/>
    </row>
    <row r="150" spans="1:4">
      <c r="A150" s="3">
        <v>148</v>
      </c>
      <c r="B150" s="8" t="s">
        <v>415</v>
      </c>
      <c r="C150" s="9" t="s">
        <v>2545</v>
      </c>
      <c r="D150" s="9"/>
    </row>
    <row r="151" spans="1:4">
      <c r="A151" s="3">
        <v>149</v>
      </c>
      <c r="B151" s="8" t="s">
        <v>295</v>
      </c>
      <c r="C151" s="9" t="s">
        <v>51</v>
      </c>
      <c r="D151" s="9"/>
    </row>
    <row r="152" spans="1:4">
      <c r="A152" s="3">
        <v>150</v>
      </c>
      <c r="B152" s="8" t="s">
        <v>296</v>
      </c>
      <c r="C152" s="9" t="s">
        <v>2469</v>
      </c>
      <c r="D152" s="9"/>
    </row>
    <row r="153" spans="1:4">
      <c r="A153" s="3">
        <v>151</v>
      </c>
      <c r="B153" s="8" t="s">
        <v>344</v>
      </c>
      <c r="C153" s="9" t="s">
        <v>2498</v>
      </c>
      <c r="D153" s="9"/>
    </row>
    <row r="154" spans="1:4">
      <c r="A154" s="3">
        <v>152</v>
      </c>
      <c r="B154" s="8" t="s">
        <v>391</v>
      </c>
      <c r="C154" s="9" t="s">
        <v>2530</v>
      </c>
      <c r="D154" s="9"/>
    </row>
    <row r="155" spans="1:4">
      <c r="A155" s="3">
        <v>153</v>
      </c>
      <c r="B155" s="8" t="s">
        <v>392</v>
      </c>
      <c r="C155" s="9" t="s">
        <v>84</v>
      </c>
      <c r="D155" s="9"/>
    </row>
    <row r="156" spans="1:4">
      <c r="A156" s="3">
        <v>154</v>
      </c>
      <c r="B156" s="8" t="s">
        <v>297</v>
      </c>
      <c r="C156" s="9" t="s">
        <v>52</v>
      </c>
      <c r="D156" s="9"/>
    </row>
    <row r="157" spans="1:4">
      <c r="A157" s="3">
        <v>155</v>
      </c>
      <c r="B157" s="8" t="s">
        <v>345</v>
      </c>
      <c r="C157" s="9" t="s">
        <v>69</v>
      </c>
      <c r="D157" s="9"/>
    </row>
    <row r="158" spans="1:4">
      <c r="A158" s="3">
        <v>156</v>
      </c>
      <c r="B158" s="8" t="s">
        <v>331</v>
      </c>
      <c r="C158" s="9" t="s">
        <v>2499</v>
      </c>
      <c r="D158" s="9"/>
    </row>
    <row r="159" spans="1:4">
      <c r="A159" s="3">
        <v>157</v>
      </c>
      <c r="B159" s="8" t="s">
        <v>386</v>
      </c>
      <c r="C159" s="9" t="s">
        <v>2531</v>
      </c>
      <c r="D159" s="9"/>
    </row>
    <row r="160" spans="1:4">
      <c r="A160" s="3">
        <v>158</v>
      </c>
      <c r="B160" s="8" t="s">
        <v>393</v>
      </c>
      <c r="C160" s="9" t="s">
        <v>2532</v>
      </c>
      <c r="D160" s="9"/>
    </row>
    <row r="161" spans="1:4">
      <c r="A161" s="3">
        <v>159</v>
      </c>
      <c r="B161" s="8" t="s">
        <v>394</v>
      </c>
      <c r="C161" s="9" t="s">
        <v>2533</v>
      </c>
      <c r="D161" s="9"/>
    </row>
    <row r="162" spans="1:4">
      <c r="A162" s="3">
        <v>160</v>
      </c>
      <c r="B162" s="8" t="s">
        <v>243</v>
      </c>
      <c r="C162" s="9" t="s">
        <v>25</v>
      </c>
      <c r="D162" s="9"/>
    </row>
    <row r="163" spans="1:4">
      <c r="A163" s="3">
        <v>161</v>
      </c>
      <c r="B163" s="8" t="s">
        <v>298</v>
      </c>
      <c r="C163" s="9" t="s">
        <v>2470</v>
      </c>
      <c r="D163" s="9"/>
    </row>
    <row r="164" spans="1:4">
      <c r="A164" s="3">
        <v>162</v>
      </c>
      <c r="B164" s="8" t="s">
        <v>299</v>
      </c>
      <c r="C164" s="9" t="s">
        <v>2471</v>
      </c>
      <c r="D164" s="9"/>
    </row>
    <row r="165" spans="1:4">
      <c r="A165" s="3">
        <v>163</v>
      </c>
      <c r="B165" s="8" t="s">
        <v>300</v>
      </c>
      <c r="C165" s="9" t="s">
        <v>2472</v>
      </c>
      <c r="D165" s="9"/>
    </row>
    <row r="166" spans="1:4">
      <c r="A166" s="3">
        <v>164</v>
      </c>
      <c r="B166" s="8" t="s">
        <v>416</v>
      </c>
      <c r="C166" s="9" t="s">
        <v>93</v>
      </c>
      <c r="D166" s="9"/>
    </row>
    <row r="167" spans="1:4">
      <c r="A167" s="3">
        <v>165</v>
      </c>
      <c r="B167" s="8" t="s">
        <v>395</v>
      </c>
      <c r="C167" s="9" t="s">
        <v>85</v>
      </c>
      <c r="D167" s="9"/>
    </row>
    <row r="168" spans="1:4">
      <c r="A168" s="3">
        <v>166</v>
      </c>
      <c r="B168" s="8" t="s">
        <v>244</v>
      </c>
      <c r="C168" s="9" t="s">
        <v>2447</v>
      </c>
      <c r="D168" s="9"/>
    </row>
    <row r="169" spans="1:4">
      <c r="A169" s="3">
        <v>167</v>
      </c>
      <c r="B169" s="8" t="s">
        <v>346</v>
      </c>
      <c r="C169" s="9" t="s">
        <v>2500</v>
      </c>
      <c r="D169" s="9"/>
    </row>
    <row r="170" spans="1:4">
      <c r="A170" s="3">
        <v>168</v>
      </c>
      <c r="B170" s="8" t="s">
        <v>245</v>
      </c>
      <c r="C170" s="9" t="s">
        <v>26</v>
      </c>
      <c r="D170" s="9"/>
    </row>
    <row r="171" spans="1:4">
      <c r="A171" s="3">
        <v>169</v>
      </c>
      <c r="B171" s="8" t="s">
        <v>396</v>
      </c>
      <c r="C171" s="9" t="s">
        <v>86</v>
      </c>
      <c r="D171" s="9"/>
    </row>
    <row r="172" spans="1:4">
      <c r="A172" s="3">
        <v>170</v>
      </c>
      <c r="B172" s="8" t="s">
        <v>246</v>
      </c>
      <c r="C172" s="9" t="s">
        <v>27</v>
      </c>
      <c r="D172" s="9"/>
    </row>
    <row r="173" spans="1:4">
      <c r="A173" s="3">
        <v>171</v>
      </c>
      <c r="B173" s="8" t="s">
        <v>247</v>
      </c>
      <c r="C173" s="9" t="s">
        <v>2448</v>
      </c>
      <c r="D173" s="9"/>
    </row>
    <row r="174" spans="1:4">
      <c r="A174" s="3">
        <v>172</v>
      </c>
      <c r="B174" s="8" t="s">
        <v>347</v>
      </c>
      <c r="C174" s="9" t="s">
        <v>2501</v>
      </c>
      <c r="D174" s="9"/>
    </row>
    <row r="175" spans="1:4">
      <c r="A175" s="3">
        <v>173</v>
      </c>
      <c r="B175" s="8" t="s">
        <v>301</v>
      </c>
      <c r="C175" s="9" t="s">
        <v>2473</v>
      </c>
      <c r="D175" s="9"/>
    </row>
    <row r="176" spans="1:4">
      <c r="A176" s="3">
        <v>174</v>
      </c>
      <c r="B176" s="8" t="s">
        <v>397</v>
      </c>
      <c r="C176" s="9" t="s">
        <v>2534</v>
      </c>
      <c r="D176" s="9"/>
    </row>
    <row r="177" spans="1:4">
      <c r="A177" s="3">
        <v>175</v>
      </c>
      <c r="B177" s="8" t="s">
        <v>398</v>
      </c>
      <c r="C177" s="9" t="s">
        <v>2535</v>
      </c>
      <c r="D177" s="9"/>
    </row>
    <row r="178" spans="1:4">
      <c r="A178" s="3">
        <v>176</v>
      </c>
      <c r="B178" s="8" t="s">
        <v>417</v>
      </c>
      <c r="C178" s="9" t="s">
        <v>2546</v>
      </c>
      <c r="D178" s="9"/>
    </row>
    <row r="179" spans="1:4">
      <c r="A179" s="3">
        <v>177</v>
      </c>
      <c r="B179" s="8" t="s">
        <v>248</v>
      </c>
      <c r="C179" s="9" t="s">
        <v>28</v>
      </c>
      <c r="D179" s="9"/>
    </row>
    <row r="180" spans="1:4">
      <c r="A180" s="3">
        <v>178</v>
      </c>
      <c r="B180" s="8" t="s">
        <v>249</v>
      </c>
      <c r="C180" s="9" t="s">
        <v>2449</v>
      </c>
      <c r="D180" s="9"/>
    </row>
    <row r="181" spans="1:4">
      <c r="A181" s="3">
        <v>179</v>
      </c>
      <c r="B181" s="8" t="s">
        <v>250</v>
      </c>
      <c r="C181" s="9" t="s">
        <v>2450</v>
      </c>
      <c r="D181" s="9"/>
    </row>
    <row r="182" spans="1:4">
      <c r="A182" s="3">
        <v>180</v>
      </c>
      <c r="B182" s="8" t="s">
        <v>399</v>
      </c>
      <c r="C182" s="9" t="s">
        <v>2536</v>
      </c>
      <c r="D182" s="9"/>
    </row>
    <row r="183" spans="1:4">
      <c r="A183" s="3">
        <v>181</v>
      </c>
      <c r="B183" s="8" t="s">
        <v>348</v>
      </c>
      <c r="C183" s="9" t="s">
        <v>70</v>
      </c>
      <c r="D183" s="9"/>
    </row>
    <row r="184" spans="1:4">
      <c r="A184" s="3">
        <v>182</v>
      </c>
      <c r="B184" s="8" t="s">
        <v>251</v>
      </c>
      <c r="C184" s="9" t="s">
        <v>2451</v>
      </c>
      <c r="D184" s="9"/>
    </row>
    <row r="185" spans="1:4">
      <c r="A185" s="3">
        <v>183</v>
      </c>
      <c r="B185" s="8" t="s">
        <v>302</v>
      </c>
      <c r="C185" s="9" t="s">
        <v>53</v>
      </c>
      <c r="D185" s="9"/>
    </row>
    <row r="186" spans="1:4">
      <c r="A186" s="3">
        <v>184</v>
      </c>
      <c r="B186" s="8" t="s">
        <v>400</v>
      </c>
      <c r="C186" s="9" t="s">
        <v>2537</v>
      </c>
      <c r="D186" s="9"/>
    </row>
    <row r="187" spans="1:4">
      <c r="A187" s="3">
        <v>185</v>
      </c>
      <c r="B187" s="8" t="s">
        <v>401</v>
      </c>
      <c r="C187" s="9" t="s">
        <v>2538</v>
      </c>
      <c r="D187" s="9"/>
    </row>
    <row r="188" spans="1:4">
      <c r="A188" s="3">
        <v>186</v>
      </c>
      <c r="B188" s="8" t="s">
        <v>349</v>
      </c>
      <c r="C188" s="9" t="s">
        <v>2502</v>
      </c>
      <c r="D188" s="9"/>
    </row>
    <row r="189" spans="1:4">
      <c r="A189" s="3">
        <v>187</v>
      </c>
      <c r="B189" s="8" t="s">
        <v>350</v>
      </c>
      <c r="C189" s="9" t="s">
        <v>2503</v>
      </c>
      <c r="D189" s="9"/>
    </row>
    <row r="190" spans="1:4">
      <c r="A190" s="3">
        <v>188</v>
      </c>
      <c r="B190" s="8" t="s">
        <v>351</v>
      </c>
      <c r="C190" s="9" t="s">
        <v>2504</v>
      </c>
      <c r="D190" s="9"/>
    </row>
    <row r="191" spans="1:4">
      <c r="A191" s="3">
        <v>189</v>
      </c>
      <c r="B191" s="8" t="s">
        <v>352</v>
      </c>
      <c r="C191" s="9" t="s">
        <v>71</v>
      </c>
      <c r="D191" s="9"/>
    </row>
    <row r="192" spans="1:4">
      <c r="A192" s="3">
        <v>190</v>
      </c>
      <c r="B192" s="8" t="s">
        <v>253</v>
      </c>
      <c r="C192" s="9" t="s">
        <v>29</v>
      </c>
      <c r="D192" s="9"/>
    </row>
    <row r="193" spans="1:4">
      <c r="A193" s="3">
        <v>191</v>
      </c>
      <c r="B193" s="8" t="s">
        <v>418</v>
      </c>
      <c r="C193" s="9" t="s">
        <v>94</v>
      </c>
      <c r="D193" s="9"/>
    </row>
    <row r="194" spans="1:4">
      <c r="A194" s="3">
        <v>192</v>
      </c>
      <c r="B194" s="8" t="s">
        <v>419</v>
      </c>
      <c r="C194" s="9" t="s">
        <v>95</v>
      </c>
      <c r="D194" s="9"/>
    </row>
    <row r="195" spans="1:4">
      <c r="A195" s="3">
        <v>193</v>
      </c>
      <c r="B195" s="8" t="s">
        <v>303</v>
      </c>
      <c r="C195" s="9" t="s">
        <v>2474</v>
      </c>
      <c r="D195" s="9"/>
    </row>
    <row r="196" spans="1:4">
      <c r="A196" s="3">
        <v>194</v>
      </c>
      <c r="B196" s="8" t="s">
        <v>254</v>
      </c>
      <c r="C196" s="9" t="s">
        <v>2452</v>
      </c>
      <c r="D196" s="9"/>
    </row>
    <row r="197" spans="1:4">
      <c r="A197" s="3">
        <v>195</v>
      </c>
      <c r="B197" s="8" t="s">
        <v>353</v>
      </c>
      <c r="C197" s="9" t="s">
        <v>2505</v>
      </c>
      <c r="D197" s="9"/>
    </row>
    <row r="198" spans="1:4">
      <c r="A198" s="3">
        <v>196</v>
      </c>
      <c r="B198" s="8" t="s">
        <v>354</v>
      </c>
      <c r="C198" s="9" t="s">
        <v>2506</v>
      </c>
      <c r="D198" s="9"/>
    </row>
    <row r="199" spans="1:4">
      <c r="A199" s="3">
        <v>197</v>
      </c>
      <c r="B199" s="8" t="s">
        <v>304</v>
      </c>
      <c r="C199" s="9" t="s">
        <v>2475</v>
      </c>
      <c r="D199" s="9"/>
    </row>
    <row r="200" spans="1:4">
      <c r="A200" s="3">
        <v>198</v>
      </c>
      <c r="B200" s="8" t="s">
        <v>420</v>
      </c>
      <c r="C200" s="9" t="s">
        <v>96</v>
      </c>
      <c r="D200" s="9"/>
    </row>
    <row r="201" spans="1:4">
      <c r="A201" s="3">
        <v>199</v>
      </c>
      <c r="B201" s="8" t="s">
        <v>255</v>
      </c>
      <c r="C201" s="9" t="s">
        <v>30</v>
      </c>
      <c r="D201" s="9"/>
    </row>
    <row r="202" spans="1:4">
      <c r="A202" s="3">
        <v>200</v>
      </c>
      <c r="B202" s="8" t="s">
        <v>402</v>
      </c>
      <c r="C202" s="9" t="s">
        <v>2539</v>
      </c>
      <c r="D202" s="9"/>
    </row>
    <row r="203" spans="1:4">
      <c r="A203" s="3">
        <v>201</v>
      </c>
      <c r="B203" s="8" t="s">
        <v>355</v>
      </c>
      <c r="C203" s="9" t="s">
        <v>2507</v>
      </c>
      <c r="D203" s="9"/>
    </row>
    <row r="204" spans="1:4">
      <c r="A204" s="3">
        <v>202</v>
      </c>
      <c r="B204" s="8" t="s">
        <v>403</v>
      </c>
      <c r="C204" s="9" t="s">
        <v>2554</v>
      </c>
      <c r="D204" s="9"/>
    </row>
    <row r="205" spans="1:4">
      <c r="A205" s="3">
        <v>203</v>
      </c>
      <c r="B205" s="8" t="s">
        <v>256</v>
      </c>
      <c r="C205" s="9" t="s">
        <v>2453</v>
      </c>
      <c r="D205" s="9"/>
    </row>
    <row r="206" spans="1:4">
      <c r="A206" s="3">
        <v>204</v>
      </c>
      <c r="B206" s="8" t="s">
        <v>263</v>
      </c>
      <c r="C206" s="9" t="s">
        <v>2455</v>
      </c>
      <c r="D206" s="9"/>
    </row>
    <row r="207" spans="1:4">
      <c r="A207" s="3">
        <v>205</v>
      </c>
      <c r="B207" s="8" t="s">
        <v>305</v>
      </c>
      <c r="C207" s="9" t="s">
        <v>54</v>
      </c>
      <c r="D207" s="9"/>
    </row>
    <row r="208" spans="1:4">
      <c r="A208" s="3">
        <v>206</v>
      </c>
      <c r="B208" s="8" t="s">
        <v>356</v>
      </c>
      <c r="C208" s="9" t="s">
        <v>2508</v>
      </c>
      <c r="D208" s="9"/>
    </row>
    <row r="209" spans="1:4">
      <c r="A209" s="3">
        <v>207</v>
      </c>
      <c r="B209" s="8" t="s">
        <v>421</v>
      </c>
      <c r="C209" s="9" t="s">
        <v>97</v>
      </c>
      <c r="D209" s="9"/>
    </row>
    <row r="210" spans="1:4">
      <c r="A210" s="3">
        <v>208</v>
      </c>
      <c r="B210" s="8" t="s">
        <v>306</v>
      </c>
      <c r="C210" s="9" t="s">
        <v>2476</v>
      </c>
      <c r="D210" s="9"/>
    </row>
    <row r="211" spans="1:4">
      <c r="A211" s="3">
        <v>209</v>
      </c>
      <c r="B211" s="8" t="s">
        <v>357</v>
      </c>
      <c r="C211" s="9" t="s">
        <v>72</v>
      </c>
      <c r="D211" s="9"/>
    </row>
    <row r="212" spans="1:4">
      <c r="A212" s="3">
        <v>210</v>
      </c>
      <c r="B212" s="8" t="s">
        <v>358</v>
      </c>
      <c r="C212" s="9" t="s">
        <v>73</v>
      </c>
      <c r="D212" s="9"/>
    </row>
    <row r="213" spans="1:4">
      <c r="A213" s="3">
        <v>211</v>
      </c>
      <c r="B213" s="8" t="s">
        <v>257</v>
      </c>
      <c r="C213" s="9" t="s">
        <v>31</v>
      </c>
      <c r="D213" s="9"/>
    </row>
    <row r="214" spans="1:4">
      <c r="A214" s="3">
        <v>212</v>
      </c>
      <c r="B214" s="8" t="s">
        <v>258</v>
      </c>
      <c r="C214" s="9" t="s">
        <v>32</v>
      </c>
      <c r="D214" s="9"/>
    </row>
    <row r="215" spans="1:4">
      <c r="A215" s="8"/>
      <c r="B215" s="9"/>
      <c r="C215" s="10"/>
      <c r="D215" s="10"/>
    </row>
    <row r="216" spans="1:4">
      <c r="A216" s="8"/>
      <c r="B216" s="9"/>
      <c r="C216" s="10"/>
      <c r="D216" s="10"/>
    </row>
  </sheetData>
  <sheetProtection algorithmName="SHA-512" hashValue="zihs6K0hcQNsK9MnOyXPQbraeYrD76WoTBLoxzhsiSHkBRYl19xlYnZsQhH5+jMgghAHXPvM83+3d71tWGbFcw==" saltValue="qn+BLhuCJw3qDBBPXbs6ag==" spinCount="100000" sheet="1" objects="1" scenarios="1" formatCells="0" formatColumns="0" formatRows="0" sort="0" autoFilter="0"/>
  <mergeCells count="2">
    <mergeCell ref="A1:C1"/>
    <mergeCell ref="D1:F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53"/>
  <sheetViews>
    <sheetView showGridLines="0" topLeftCell="C1" zoomScaleNormal="100" zoomScalePageLayoutView="150" workbookViewId="0">
      <pane ySplit="3" topLeftCell="A34" activePane="bottomLeft" state="frozen"/>
      <selection activeCell="C1" sqref="C1"/>
      <selection pane="bottomLeft" activeCell="H34" sqref="H34:K34"/>
    </sheetView>
  </sheetViews>
  <sheetFormatPr baseColWidth="10" defaultColWidth="8.7109375" defaultRowHeight="15"/>
  <cols>
    <col min="1" max="1" width="9.85546875" style="33" hidden="1" customWidth="1"/>
    <col min="2" max="2" width="7.5703125" style="33" hidden="1" customWidth="1"/>
    <col min="3" max="3" width="5.7109375" style="33" customWidth="1"/>
    <col min="4" max="4" width="49.28515625" style="33" bestFit="1" customWidth="1"/>
    <col min="5" max="7" width="8.7109375" style="33" hidden="1" customWidth="1"/>
    <col min="8" max="11" width="10.28515625" style="33" customWidth="1"/>
    <col min="12" max="12" width="9.7109375" style="33" customWidth="1"/>
    <col min="13" max="13" width="5.7109375" style="128" customWidth="1"/>
    <col min="14" max="16384" width="8.7109375" style="33"/>
  </cols>
  <sheetData>
    <row r="1" spans="1:13" ht="45" customHeight="1">
      <c r="A1" s="30" t="s">
        <v>444</v>
      </c>
      <c r="B1" s="31" t="s">
        <v>444</v>
      </c>
      <c r="C1" s="32"/>
      <c r="D1" s="376" t="s">
        <v>2412</v>
      </c>
      <c r="E1" s="376"/>
      <c r="F1" s="376"/>
      <c r="G1" s="376"/>
      <c r="H1" s="376"/>
      <c r="I1" s="376"/>
      <c r="J1" s="376"/>
      <c r="K1" s="376"/>
      <c r="L1" s="376"/>
      <c r="M1" s="376"/>
    </row>
    <row r="2" spans="1:13" ht="3.75" customHeight="1">
      <c r="A2" s="30" t="s">
        <v>114</v>
      </c>
      <c r="B2" s="1">
        <v>49</v>
      </c>
      <c r="C2" s="34"/>
      <c r="D2" s="34"/>
      <c r="E2" s="34"/>
      <c r="F2" s="34"/>
      <c r="G2" s="34"/>
      <c r="H2" s="34"/>
      <c r="I2" s="34"/>
      <c r="J2" s="34"/>
      <c r="K2" s="34"/>
      <c r="L2" s="34"/>
      <c r="M2" s="115"/>
    </row>
    <row r="3" spans="1:13" ht="21" customHeight="1">
      <c r="C3" s="34"/>
      <c r="D3" s="116" t="s">
        <v>2335</v>
      </c>
      <c r="E3" s="117"/>
      <c r="F3" s="117"/>
      <c r="G3" s="117"/>
      <c r="H3" s="377" t="s">
        <v>2769</v>
      </c>
      <c r="I3" s="378"/>
      <c r="J3" s="378"/>
      <c r="K3" s="118" t="s">
        <v>399</v>
      </c>
      <c r="L3" s="118">
        <v>1</v>
      </c>
      <c r="M3" s="115"/>
    </row>
    <row r="4" spans="1:13" ht="21" customHeight="1">
      <c r="C4" s="34"/>
      <c r="D4" s="34"/>
      <c r="E4" s="34"/>
      <c r="F4" s="34"/>
      <c r="G4" s="34"/>
      <c r="H4" s="34"/>
      <c r="I4" s="34"/>
      <c r="J4" s="34"/>
      <c r="K4" s="34"/>
      <c r="L4" s="34"/>
      <c r="M4" s="115"/>
    </row>
    <row r="5" spans="1:13" ht="21" customHeight="1">
      <c r="C5" s="34"/>
      <c r="D5" s="116" t="s">
        <v>2336</v>
      </c>
      <c r="E5" s="4"/>
      <c r="F5" s="4"/>
      <c r="G5" s="4"/>
      <c r="H5" s="361"/>
      <c r="I5" s="361"/>
      <c r="J5" s="361"/>
      <c r="K5" s="361"/>
      <c r="L5" s="34"/>
      <c r="M5" s="115"/>
    </row>
    <row r="6" spans="1:13" ht="21" customHeight="1">
      <c r="C6" s="34"/>
      <c r="D6" s="34"/>
      <c r="E6" s="34"/>
      <c r="F6" s="34"/>
      <c r="G6" s="34"/>
      <c r="H6" s="34"/>
      <c r="I6" s="34"/>
      <c r="J6" s="34"/>
      <c r="K6" s="34"/>
      <c r="L6" s="34"/>
      <c r="M6" s="115"/>
    </row>
    <row r="7" spans="1:13" ht="8.4499999999999993" customHeight="1">
      <c r="C7" s="34"/>
      <c r="D7" s="34"/>
      <c r="E7" s="34"/>
      <c r="F7" s="34"/>
      <c r="G7" s="34"/>
      <c r="H7" s="34"/>
      <c r="I7" s="34"/>
      <c r="J7" s="34"/>
      <c r="K7" s="34"/>
      <c r="L7" s="34"/>
      <c r="M7" s="115"/>
    </row>
    <row r="8" spans="1:13" ht="30" customHeight="1">
      <c r="C8" s="34"/>
      <c r="D8" s="365" t="s">
        <v>2337</v>
      </c>
      <c r="E8" s="365"/>
      <c r="F8" s="365"/>
      <c r="G8" s="365"/>
      <c r="H8" s="365"/>
      <c r="I8" s="365"/>
      <c r="J8" s="365"/>
      <c r="K8" s="365"/>
      <c r="L8" s="365"/>
      <c r="M8" s="115"/>
    </row>
    <row r="9" spans="1:13" ht="21" customHeight="1">
      <c r="C9" s="34"/>
      <c r="D9" s="375" t="s">
        <v>2338</v>
      </c>
      <c r="E9" s="375"/>
      <c r="F9" s="375"/>
      <c r="G9" s="375"/>
      <c r="H9" s="375"/>
      <c r="I9" s="375"/>
      <c r="J9" s="375"/>
      <c r="K9" s="375"/>
      <c r="L9" s="375"/>
      <c r="M9" s="115"/>
    </row>
    <row r="10" spans="1:13" ht="21" customHeight="1">
      <c r="C10" s="34"/>
      <c r="D10" s="116" t="s">
        <v>2339</v>
      </c>
      <c r="E10" s="117"/>
      <c r="F10" s="117"/>
      <c r="G10" s="117"/>
      <c r="H10" s="374" t="s">
        <v>2774</v>
      </c>
      <c r="I10" s="374"/>
      <c r="J10" s="374"/>
      <c r="K10" s="374"/>
      <c r="L10" s="374"/>
      <c r="M10" s="115"/>
    </row>
    <row r="11" spans="1:13" ht="21" customHeight="1">
      <c r="C11" s="34"/>
      <c r="D11" s="116" t="s">
        <v>2340</v>
      </c>
      <c r="E11" s="117"/>
      <c r="F11" s="117"/>
      <c r="G11" s="117"/>
      <c r="H11" s="374" t="s">
        <v>2770</v>
      </c>
      <c r="I11" s="374"/>
      <c r="J11" s="374"/>
      <c r="K11" s="374"/>
      <c r="L11" s="374"/>
      <c r="M11" s="115"/>
    </row>
    <row r="12" spans="1:13" ht="21" customHeight="1">
      <c r="C12" s="34"/>
      <c r="D12" s="116" t="s">
        <v>2341</v>
      </c>
      <c r="E12" s="117"/>
      <c r="F12" s="117"/>
      <c r="G12" s="117"/>
      <c r="H12" s="374" t="s">
        <v>2771</v>
      </c>
      <c r="I12" s="374"/>
      <c r="J12" s="374"/>
      <c r="K12" s="374"/>
      <c r="L12" s="374"/>
      <c r="M12" s="115"/>
    </row>
    <row r="13" spans="1:13" ht="21" customHeight="1">
      <c r="C13" s="34"/>
      <c r="D13" s="116" t="s">
        <v>2342</v>
      </c>
      <c r="E13" s="117"/>
      <c r="F13" s="117"/>
      <c r="G13" s="117"/>
      <c r="H13" s="374" t="s">
        <v>2772</v>
      </c>
      <c r="I13" s="374"/>
      <c r="J13" s="374"/>
      <c r="K13" s="374"/>
      <c r="L13" s="374"/>
      <c r="M13" s="115"/>
    </row>
    <row r="14" spans="1:13" ht="21" customHeight="1">
      <c r="C14" s="34"/>
      <c r="D14" s="116" t="s">
        <v>2343</v>
      </c>
      <c r="E14" s="117"/>
      <c r="F14" s="117"/>
      <c r="G14" s="117"/>
      <c r="H14" s="374" t="s">
        <v>2775</v>
      </c>
      <c r="I14" s="374"/>
      <c r="J14" s="374"/>
      <c r="K14" s="374"/>
      <c r="L14" s="374"/>
      <c r="M14" s="115"/>
    </row>
    <row r="15" spans="1:13" ht="21" customHeight="1">
      <c r="C15" s="34"/>
      <c r="D15" s="116" t="s">
        <v>2344</v>
      </c>
      <c r="E15" s="117"/>
      <c r="F15" s="117"/>
      <c r="G15" s="117"/>
      <c r="H15" s="374" t="s">
        <v>2776</v>
      </c>
      <c r="I15" s="374"/>
      <c r="J15" s="374"/>
      <c r="K15" s="374"/>
      <c r="L15" s="374"/>
      <c r="M15" s="115"/>
    </row>
    <row r="16" spans="1:13" ht="21" customHeight="1">
      <c r="C16" s="34"/>
      <c r="D16" s="116" t="s">
        <v>2345</v>
      </c>
      <c r="E16" s="117"/>
      <c r="F16" s="117"/>
      <c r="G16" s="117"/>
      <c r="H16" s="374" t="s">
        <v>2773</v>
      </c>
      <c r="I16" s="374"/>
      <c r="J16" s="374"/>
      <c r="K16" s="374"/>
      <c r="L16" s="374"/>
      <c r="M16" s="115"/>
    </row>
    <row r="17" spans="3:13" ht="21" customHeight="1">
      <c r="C17" s="34"/>
      <c r="D17" s="34"/>
      <c r="E17" s="34"/>
      <c r="F17" s="34"/>
      <c r="G17" s="34"/>
      <c r="H17" s="34"/>
      <c r="I17" s="34"/>
      <c r="J17" s="34"/>
      <c r="K17" s="34"/>
      <c r="L17" s="34"/>
      <c r="M17" s="115"/>
    </row>
    <row r="18" spans="3:13" ht="21">
      <c r="C18" s="34"/>
      <c r="D18" s="375" t="s">
        <v>2346</v>
      </c>
      <c r="E18" s="375"/>
      <c r="F18" s="375"/>
      <c r="G18" s="375"/>
      <c r="H18" s="375"/>
      <c r="I18" s="375"/>
      <c r="J18" s="375"/>
      <c r="K18" s="375"/>
      <c r="L18" s="375"/>
      <c r="M18" s="115"/>
    </row>
    <row r="19" spans="3:13" ht="21" customHeight="1">
      <c r="C19" s="34"/>
      <c r="D19" s="116" t="s">
        <v>2339</v>
      </c>
      <c r="E19" s="117"/>
      <c r="F19" s="117"/>
      <c r="G19" s="117"/>
      <c r="H19" s="374" t="s">
        <v>2778</v>
      </c>
      <c r="I19" s="374"/>
      <c r="J19" s="374"/>
      <c r="K19" s="374"/>
      <c r="L19" s="374"/>
      <c r="M19" s="115"/>
    </row>
    <row r="20" spans="3:13" ht="21" customHeight="1">
      <c r="C20" s="34"/>
      <c r="D20" s="116" t="s">
        <v>2340</v>
      </c>
      <c r="E20" s="117"/>
      <c r="F20" s="117"/>
      <c r="G20" s="117"/>
      <c r="H20" s="374" t="s">
        <v>2770</v>
      </c>
      <c r="I20" s="374"/>
      <c r="J20" s="374"/>
      <c r="K20" s="374"/>
      <c r="L20" s="374"/>
      <c r="M20" s="115"/>
    </row>
    <row r="21" spans="3:13" ht="21" customHeight="1">
      <c r="C21" s="34"/>
      <c r="D21" s="116" t="s">
        <v>2341</v>
      </c>
      <c r="E21" s="117"/>
      <c r="F21" s="117"/>
      <c r="G21" s="117"/>
      <c r="H21" s="374" t="s">
        <v>2771</v>
      </c>
      <c r="I21" s="374"/>
      <c r="J21" s="374"/>
      <c r="K21" s="374"/>
      <c r="L21" s="374"/>
      <c r="M21" s="115"/>
    </row>
    <row r="22" spans="3:13" ht="21" customHeight="1">
      <c r="C22" s="34"/>
      <c r="D22" s="116" t="s">
        <v>2342</v>
      </c>
      <c r="E22" s="117"/>
      <c r="F22" s="117"/>
      <c r="G22" s="117"/>
      <c r="H22" s="374" t="s">
        <v>2779</v>
      </c>
      <c r="I22" s="374"/>
      <c r="J22" s="374"/>
      <c r="K22" s="374"/>
      <c r="L22" s="374"/>
      <c r="M22" s="115"/>
    </row>
    <row r="23" spans="3:13" ht="21" customHeight="1">
      <c r="C23" s="34"/>
      <c r="D23" s="116" t="s">
        <v>2343</v>
      </c>
      <c r="E23" s="117"/>
      <c r="F23" s="117"/>
      <c r="G23" s="117"/>
      <c r="H23" s="374" t="s">
        <v>2780</v>
      </c>
      <c r="I23" s="374"/>
      <c r="J23" s="374"/>
      <c r="K23" s="374"/>
      <c r="L23" s="374"/>
      <c r="M23" s="115"/>
    </row>
    <row r="24" spans="3:13" ht="21" customHeight="1">
      <c r="C24" s="34"/>
      <c r="D24" s="116" t="s">
        <v>2344</v>
      </c>
      <c r="E24" s="117"/>
      <c r="F24" s="117"/>
      <c r="G24" s="117"/>
      <c r="H24" s="374" t="s">
        <v>2777</v>
      </c>
      <c r="I24" s="374"/>
      <c r="J24" s="374"/>
      <c r="K24" s="374"/>
      <c r="L24" s="374"/>
      <c r="M24" s="115"/>
    </row>
    <row r="25" spans="3:13" ht="21" customHeight="1">
      <c r="C25" s="34"/>
      <c r="D25" s="116" t="s">
        <v>2345</v>
      </c>
      <c r="E25" s="117"/>
      <c r="F25" s="117"/>
      <c r="G25" s="117"/>
      <c r="H25" s="374" t="s">
        <v>2773</v>
      </c>
      <c r="I25" s="374"/>
      <c r="J25" s="374"/>
      <c r="K25" s="374"/>
      <c r="L25" s="374"/>
      <c r="M25" s="115"/>
    </row>
    <row r="26" spans="3:13" ht="21">
      <c r="C26" s="34"/>
      <c r="D26" s="34"/>
      <c r="E26" s="34"/>
      <c r="F26" s="34"/>
      <c r="G26" s="34"/>
      <c r="H26" s="34"/>
      <c r="I26" s="34"/>
      <c r="J26" s="34"/>
      <c r="K26" s="34"/>
      <c r="L26" s="34"/>
      <c r="M26" s="115"/>
    </row>
    <row r="27" spans="3:13" ht="30" customHeight="1">
      <c r="C27" s="34"/>
      <c r="D27" s="365" t="s">
        <v>2347</v>
      </c>
      <c r="E27" s="365"/>
      <c r="F27" s="365"/>
      <c r="G27" s="365"/>
      <c r="H27" s="365"/>
      <c r="I27" s="365"/>
      <c r="J27" s="365"/>
      <c r="K27" s="365"/>
      <c r="L27" s="365"/>
      <c r="M27" s="115"/>
    </row>
    <row r="28" spans="3:13" ht="21" customHeight="1">
      <c r="C28" s="34"/>
      <c r="D28" s="116" t="s">
        <v>2348</v>
      </c>
      <c r="E28" s="117"/>
      <c r="F28" s="117"/>
      <c r="G28" s="117"/>
      <c r="H28" s="369" t="s">
        <v>2781</v>
      </c>
      <c r="I28" s="370"/>
      <c r="J28" s="370"/>
      <c r="K28" s="370"/>
      <c r="L28" s="371"/>
      <c r="M28" s="115"/>
    </row>
    <row r="29" spans="3:13" ht="15" customHeight="1">
      <c r="C29" s="34"/>
      <c r="D29" s="34"/>
      <c r="E29" s="34"/>
      <c r="F29" s="34"/>
      <c r="G29" s="34"/>
      <c r="H29" s="34"/>
      <c r="I29" s="34"/>
      <c r="J29" s="34"/>
      <c r="K29" s="34"/>
      <c r="L29" s="34"/>
      <c r="M29" s="115"/>
    </row>
    <row r="30" spans="3:13" ht="30" customHeight="1">
      <c r="C30" s="34"/>
      <c r="D30" s="365" t="s">
        <v>2349</v>
      </c>
      <c r="E30" s="365"/>
      <c r="F30" s="365"/>
      <c r="G30" s="365"/>
      <c r="H30" s="365"/>
      <c r="I30" s="365"/>
      <c r="J30" s="365"/>
      <c r="K30" s="365"/>
      <c r="L30" s="365"/>
      <c r="M30" s="115"/>
    </row>
    <row r="31" spans="3:13" ht="32.450000000000003" customHeight="1">
      <c r="C31" s="34"/>
      <c r="D31" s="34"/>
      <c r="E31" s="119"/>
      <c r="F31" s="119"/>
      <c r="G31" s="119"/>
      <c r="H31" s="372" t="s">
        <v>2350</v>
      </c>
      <c r="I31" s="373"/>
      <c r="J31" s="372" t="s">
        <v>2351</v>
      </c>
      <c r="K31" s="373"/>
      <c r="L31" s="34"/>
      <c r="M31" s="115"/>
    </row>
    <row r="32" spans="3:13" ht="21" customHeight="1">
      <c r="C32" s="34"/>
      <c r="D32" s="116" t="s">
        <v>2352</v>
      </c>
      <c r="E32" s="120"/>
      <c r="F32" s="120"/>
      <c r="G32" s="119"/>
      <c r="H32" s="367">
        <v>43831</v>
      </c>
      <c r="I32" s="368"/>
      <c r="J32" s="367">
        <v>43466</v>
      </c>
      <c r="K32" s="368"/>
      <c r="L32" s="34"/>
      <c r="M32" s="115"/>
    </row>
    <row r="33" spans="3:13" ht="21" customHeight="1">
      <c r="C33" s="34"/>
      <c r="D33" s="116" t="s">
        <v>2353</v>
      </c>
      <c r="E33" s="120"/>
      <c r="F33" s="120"/>
      <c r="G33" s="119"/>
      <c r="H33" s="367">
        <v>44196</v>
      </c>
      <c r="I33" s="368"/>
      <c r="J33" s="367">
        <v>43830</v>
      </c>
      <c r="K33" s="368"/>
      <c r="L33" s="34"/>
      <c r="M33" s="115"/>
    </row>
    <row r="34" spans="3:13" ht="21" customHeight="1">
      <c r="C34" s="34"/>
      <c r="D34" s="116" t="s">
        <v>2354</v>
      </c>
      <c r="E34" s="120"/>
      <c r="F34" s="120"/>
      <c r="G34" s="119"/>
      <c r="H34" s="367">
        <v>44196</v>
      </c>
      <c r="I34" s="368"/>
      <c r="J34" s="367">
        <v>43830</v>
      </c>
      <c r="K34" s="368"/>
      <c r="L34" s="34"/>
      <c r="M34" s="115"/>
    </row>
    <row r="35" spans="3:13" ht="138" customHeight="1">
      <c r="C35" s="34"/>
      <c r="D35" s="116" t="s">
        <v>2355</v>
      </c>
      <c r="E35" s="120"/>
      <c r="F35" s="120"/>
      <c r="G35" s="119"/>
      <c r="H35" s="361" t="s">
        <v>2782</v>
      </c>
      <c r="I35" s="361"/>
      <c r="J35" s="361" t="s">
        <v>2783</v>
      </c>
      <c r="K35" s="361"/>
      <c r="L35" s="34"/>
      <c r="M35" s="115"/>
    </row>
    <row r="36" spans="3:13" ht="15" customHeight="1">
      <c r="C36" s="34"/>
      <c r="D36" s="34"/>
      <c r="E36" s="34"/>
      <c r="F36" s="34"/>
      <c r="G36" s="34"/>
      <c r="H36" s="34"/>
      <c r="I36" s="34"/>
      <c r="J36" s="34"/>
      <c r="K36" s="34"/>
      <c r="L36" s="34"/>
      <c r="M36" s="115"/>
    </row>
    <row r="37" spans="3:13" ht="30" customHeight="1">
      <c r="C37" s="34"/>
      <c r="D37" s="365" t="s">
        <v>2356</v>
      </c>
      <c r="E37" s="365"/>
      <c r="F37" s="365"/>
      <c r="G37" s="365"/>
      <c r="H37" s="365"/>
      <c r="I37" s="365"/>
      <c r="J37" s="365"/>
      <c r="K37" s="365"/>
      <c r="L37" s="365"/>
      <c r="M37" s="121"/>
    </row>
    <row r="38" spans="3:13" ht="58.9" customHeight="1">
      <c r="C38" s="34"/>
      <c r="D38" s="366" t="s">
        <v>2357</v>
      </c>
      <c r="E38" s="366"/>
      <c r="F38" s="366"/>
      <c r="G38" s="366"/>
      <c r="H38" s="366"/>
      <c r="I38" s="366"/>
      <c r="J38" s="366"/>
      <c r="K38" s="366"/>
      <c r="L38" s="366"/>
      <c r="M38" s="121"/>
    </row>
    <row r="39" spans="3:13" ht="21" customHeight="1">
      <c r="C39" s="34"/>
      <c r="D39" s="34"/>
      <c r="E39" s="34"/>
      <c r="F39" s="34"/>
      <c r="G39" s="34"/>
      <c r="H39" s="34"/>
      <c r="I39" s="34"/>
      <c r="J39" s="34"/>
      <c r="K39" s="34"/>
      <c r="L39" s="34"/>
      <c r="M39" s="34"/>
    </row>
    <row r="40" spans="3:13" ht="21" customHeight="1">
      <c r="C40" s="34"/>
      <c r="D40" s="116" t="s">
        <v>2358</v>
      </c>
      <c r="E40" s="122" t="s">
        <v>2359</v>
      </c>
      <c r="F40" s="122"/>
      <c r="G40" s="123"/>
      <c r="H40" s="362"/>
      <c r="I40" s="363"/>
      <c r="J40" s="363"/>
      <c r="K40" s="364"/>
      <c r="L40" s="34"/>
      <c r="M40" s="34"/>
    </row>
    <row r="41" spans="3:13" ht="21">
      <c r="C41" s="34"/>
      <c r="D41" s="34"/>
      <c r="E41" s="34"/>
      <c r="F41" s="34"/>
      <c r="G41" s="34"/>
      <c r="H41" s="34"/>
      <c r="I41" s="34"/>
      <c r="J41" s="34"/>
      <c r="K41" s="34"/>
      <c r="L41" s="34"/>
      <c r="M41" s="115"/>
    </row>
    <row r="42" spans="3:13" ht="35.25" customHeight="1">
      <c r="C42" s="124"/>
      <c r="D42" s="116" t="s">
        <v>2360</v>
      </c>
      <c r="E42" s="34"/>
      <c r="F42" s="34"/>
      <c r="G42" s="34"/>
      <c r="H42" s="358"/>
      <c r="I42" s="359"/>
      <c r="J42" s="359"/>
      <c r="K42" s="360"/>
      <c r="L42" s="125"/>
      <c r="M42" s="126"/>
    </row>
    <row r="43" spans="3:13">
      <c r="C43" s="35"/>
      <c r="D43" s="35"/>
      <c r="E43" s="35"/>
      <c r="F43" s="35"/>
      <c r="G43" s="35"/>
      <c r="H43" s="35"/>
      <c r="I43" s="35"/>
      <c r="J43" s="35"/>
      <c r="K43" s="35"/>
      <c r="L43" s="35"/>
      <c r="M43" s="127"/>
    </row>
    <row r="44" spans="3:13" hidden="1">
      <c r="H44" s="2">
        <v>4</v>
      </c>
      <c r="I44" s="2"/>
      <c r="J44" s="2"/>
      <c r="K44" s="2"/>
      <c r="L44" s="2"/>
    </row>
    <row r="45" spans="3:13" hidden="1"/>
    <row r="46" spans="3:13" hidden="1"/>
    <row r="47" spans="3:13" hidden="1"/>
    <row r="48" spans="3:13" hidden="1"/>
    <row r="49" hidden="1"/>
    <row r="50" hidden="1"/>
    <row r="51" hidden="1"/>
    <row r="52" hidden="1"/>
    <row r="53" hidden="1"/>
  </sheetData>
  <sheetProtection algorithmName="SHA-512" hashValue="DjW6sMWpUGol0zsBwo6tpYSP7FqmTcLI4VCbwAmp72Bg5JYYTwEbIhLe2Mim7vj+CnZhDd4nosLhah+XxlSEGg==" saltValue="oAGnVc9sIj0czU4lLTLrfg==" spinCount="100000" sheet="1" objects="1" scenarios="1" formatCells="0" formatColumns="0" formatRows="0" sort="0" autoFilter="0"/>
  <dataConsolidate/>
  <mergeCells count="37">
    <mergeCell ref="H11:L11"/>
    <mergeCell ref="D1:M1"/>
    <mergeCell ref="H5:K5"/>
    <mergeCell ref="D8:L8"/>
    <mergeCell ref="H10:L10"/>
    <mergeCell ref="H3:J3"/>
    <mergeCell ref="D9:L9"/>
    <mergeCell ref="H25:L25"/>
    <mergeCell ref="H12:L12"/>
    <mergeCell ref="H13:L13"/>
    <mergeCell ref="H14:L14"/>
    <mergeCell ref="H15:L15"/>
    <mergeCell ref="H16:L16"/>
    <mergeCell ref="H19:L19"/>
    <mergeCell ref="H20:L20"/>
    <mergeCell ref="H21:L21"/>
    <mergeCell ref="H22:L22"/>
    <mergeCell ref="H23:L23"/>
    <mergeCell ref="H24:L24"/>
    <mergeCell ref="D18:L18"/>
    <mergeCell ref="D27:L27"/>
    <mergeCell ref="H28:L28"/>
    <mergeCell ref="D30:L30"/>
    <mergeCell ref="H31:I31"/>
    <mergeCell ref="J31:K31"/>
    <mergeCell ref="H32:I32"/>
    <mergeCell ref="J32:K32"/>
    <mergeCell ref="H33:I33"/>
    <mergeCell ref="J33:K33"/>
    <mergeCell ref="H34:I34"/>
    <mergeCell ref="J34:K34"/>
    <mergeCell ref="H42:K42"/>
    <mergeCell ref="H35:I35"/>
    <mergeCell ref="J35:K35"/>
    <mergeCell ref="H40:K40"/>
    <mergeCell ref="D37:L37"/>
    <mergeCell ref="D38:L38"/>
  </mergeCells>
  <dataValidations count="4">
    <dataValidation allowBlank="1" showInputMessage="1" showErrorMessage="1" sqref="D40:G40 A1:B2 D42"/>
    <dataValidation type="textLength" allowBlank="1" showInputMessage="1" showErrorMessage="1" errorTitle="Entrada no válida" error="La longitud del texto debe ser entre 2 y 500 caracteres" sqref="H10:L16 H19:L25 H28:L28 H35:L35 H42:K42">
      <formula1>2</formula1>
      <formula2>500</formula2>
    </dataValidation>
    <dataValidation type="date" operator="greaterThan" allowBlank="1" showInputMessage="1" showErrorMessage="1" errorTitle="Entrada no válida" error="Por favor use el formato dd/mm/aaaa para su fecha e introduzca una fecha posterior a la fecha de inicio del año escolar." sqref="H33:K33">
      <formula1>H32</formula1>
    </dataValidation>
    <dataValidation type="date" operator="greaterThan" allowBlank="1" showInputMessage="1" showErrorMessage="1" errorTitle="Entrada no válida" error="Por favor use el formato dd/mm/aaaa para su fecha e introduzca una fecha posterior a 01/01/2000." sqref="H32:K32 H34:K34">
      <formula1>36526</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51" r:id="rId4" name="Drop Down 3">
              <controlPr defaultSize="0" autoLine="0" autoPict="0">
                <anchor moveWithCells="1">
                  <from>
                    <xdr:col>4</xdr:col>
                    <xdr:colOff>0</xdr:colOff>
                    <xdr:row>4</xdr:row>
                    <xdr:rowOff>9525</xdr:rowOff>
                  </from>
                  <to>
                    <xdr:col>11</xdr:col>
                    <xdr:colOff>0</xdr:colOff>
                    <xdr:row>4</xdr:row>
                    <xdr:rowOff>190500</xdr:rowOff>
                  </to>
                </anchor>
              </controlPr>
            </control>
          </mc:Choice>
        </mc:AlternateContent>
        <mc:AlternateContent xmlns:mc="http://schemas.openxmlformats.org/markup-compatibility/2006">
          <mc:Choice Requires="x14">
            <control shapeId="130052" r:id="rId5" name="Drop Down 4">
              <controlPr defaultSize="0" autoLine="0" autoPict="0">
                <anchor moveWithCells="1">
                  <from>
                    <xdr:col>4</xdr:col>
                    <xdr:colOff>0</xdr:colOff>
                    <xdr:row>3</xdr:row>
                    <xdr:rowOff>266700</xdr:rowOff>
                  </from>
                  <to>
                    <xdr:col>11</xdr:col>
                    <xdr:colOff>0</xdr:colOff>
                    <xdr:row>5</xdr:row>
                    <xdr:rowOff>9525</xdr:rowOff>
                  </to>
                </anchor>
              </controlPr>
            </control>
          </mc:Choice>
        </mc:AlternateContent>
        <mc:AlternateContent xmlns:mc="http://schemas.openxmlformats.org/markup-compatibility/2006">
          <mc:Choice Requires="x14">
            <control shapeId="130053" r:id="rId6" name="Drop Down 5">
              <controlPr defaultSize="0" autoLine="0" autoPict="0">
                <anchor moveWithCells="1">
                  <from>
                    <xdr:col>7</xdr:col>
                    <xdr:colOff>9525</xdr:colOff>
                    <xdr:row>39</xdr:row>
                    <xdr:rowOff>9525</xdr:rowOff>
                  </from>
                  <to>
                    <xdr:col>11</xdr:col>
                    <xdr:colOff>0</xdr:colOff>
                    <xdr:row>40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Z53"/>
  <sheetViews>
    <sheetView showGridLines="0" topLeftCell="C1" zoomScaleNormal="100" zoomScalePageLayoutView="70" workbookViewId="0">
      <pane xSplit="19" ySplit="13" topLeftCell="V14" activePane="bottomRight" state="frozen"/>
      <selection activeCell="C1" sqref="C1"/>
      <selection pane="topRight" activeCell="V1" sqref="V1"/>
      <selection pane="bottomLeft" activeCell="C14" sqref="C14"/>
      <selection pane="bottomRight" activeCell="D23" sqref="D23:E23"/>
    </sheetView>
  </sheetViews>
  <sheetFormatPr baseColWidth="10" defaultColWidth="8.7109375" defaultRowHeight="15"/>
  <cols>
    <col min="1" max="1" width="21.28515625" style="33" hidden="1" customWidth="1"/>
    <col min="2" max="2" width="29" style="202" hidden="1" customWidth="1"/>
    <col min="3" max="3" width="5.7109375" style="33" customWidth="1"/>
    <col min="4" max="4" width="14.5703125" style="33" customWidth="1"/>
    <col min="5" max="5" width="24" style="33" customWidth="1"/>
    <col min="6" max="6" width="8.7109375" style="33" hidden="1" customWidth="1"/>
    <col min="7" max="7" width="9" style="33" hidden="1" customWidth="1"/>
    <col min="8" max="8" width="3" style="33" hidden="1" customWidth="1"/>
    <col min="9" max="9" width="8.28515625" style="33" hidden="1" customWidth="1"/>
    <col min="10" max="10" width="3" style="33" hidden="1" customWidth="1"/>
    <col min="11" max="11" width="5.28515625" style="33" hidden="1" customWidth="1"/>
    <col min="12" max="12" width="3.7109375" style="33" hidden="1" customWidth="1"/>
    <col min="13" max="13" width="3" style="33" hidden="1" customWidth="1"/>
    <col min="14" max="20" width="4.140625" style="33" hidden="1" customWidth="1"/>
    <col min="21" max="21" width="11.5703125" style="33" hidden="1" customWidth="1"/>
    <col min="22" max="22" width="12.7109375" style="33" customWidth="1"/>
    <col min="23" max="23" width="2.7109375" style="33" customWidth="1"/>
    <col min="24" max="24" width="5.7109375" style="33" customWidth="1"/>
    <col min="25" max="25" width="12.7109375" style="33" customWidth="1"/>
    <col min="26" max="26" width="2.7109375" style="33" customWidth="1"/>
    <col min="27" max="27" width="5.7109375" style="33" customWidth="1"/>
    <col min="28" max="28" width="12.7109375" style="33" customWidth="1"/>
    <col min="29" max="29" width="2.7109375" style="33" customWidth="1"/>
    <col min="30" max="30" width="5.7109375" style="33" customWidth="1"/>
    <col min="31" max="31" width="12.7109375" style="33" customWidth="1"/>
    <col min="32" max="32" width="2.7109375" style="33" customWidth="1"/>
    <col min="33" max="33" width="5.7109375" style="33" customWidth="1"/>
    <col min="34" max="34" width="12.7109375" style="33" customWidth="1"/>
    <col min="35" max="35" width="2.7109375" style="33" customWidth="1"/>
    <col min="36" max="36" width="5.7109375" style="33" customWidth="1"/>
    <col min="37" max="37" width="12.7109375" style="33" customWidth="1"/>
    <col min="38" max="38" width="2.7109375" style="33" customWidth="1"/>
    <col min="39" max="39" width="5.7109375" style="33" customWidth="1"/>
    <col min="40" max="40" width="12.7109375" style="33" customWidth="1"/>
    <col min="41" max="41" width="2.7109375" style="33" customWidth="1"/>
    <col min="42" max="42" width="5.7109375" style="33" customWidth="1"/>
    <col min="43" max="43" width="12.7109375" style="33" customWidth="1"/>
    <col min="44" max="44" width="2.7109375" style="33" customWidth="1"/>
    <col min="45" max="46" width="5.7109375" style="33" customWidth="1"/>
    <col min="47" max="16384" width="8.7109375" style="33"/>
  </cols>
  <sheetData>
    <row r="1" spans="1:78" ht="45" customHeight="1">
      <c r="A1" s="30" t="s">
        <v>108</v>
      </c>
      <c r="B1" s="31" t="s">
        <v>171</v>
      </c>
      <c r="C1" s="32"/>
      <c r="D1" s="190" t="s">
        <v>2425</v>
      </c>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BL1" s="3"/>
      <c r="BM1" s="3"/>
      <c r="BN1" s="3"/>
      <c r="BO1" s="3"/>
      <c r="BP1" s="3"/>
      <c r="BQ1" s="3"/>
      <c r="BR1" s="3"/>
      <c r="BS1" s="3"/>
      <c r="BT1" s="3"/>
      <c r="BU1" s="3"/>
      <c r="BV1" s="3"/>
      <c r="BW1" s="3"/>
      <c r="BX1" s="3"/>
      <c r="BY1" s="3"/>
      <c r="BZ1" s="3"/>
    </row>
    <row r="2" spans="1:78" ht="3.75" customHeight="1">
      <c r="A2" s="30" t="s">
        <v>114</v>
      </c>
      <c r="B2" s="191" t="str">
        <f>VLOOKUP(VAL_C1!$B$2,VAL_Drop_Down_Lists!$A$3:$B$214,2,FALSE)</f>
        <v>CR</v>
      </c>
      <c r="C2" s="34"/>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BL2" s="3"/>
      <c r="BM2" s="3"/>
      <c r="BN2" s="3"/>
      <c r="BO2" s="3"/>
      <c r="BP2" s="3"/>
      <c r="BQ2" s="3"/>
      <c r="BR2" s="3"/>
      <c r="BS2" s="3"/>
      <c r="BT2" s="3"/>
      <c r="BU2" s="3"/>
      <c r="BV2" s="3"/>
      <c r="BW2" s="3"/>
      <c r="BX2" s="3"/>
      <c r="BY2" s="3"/>
      <c r="BZ2" s="3"/>
    </row>
    <row r="3" spans="1:78" ht="30" customHeight="1">
      <c r="A3" s="30" t="s">
        <v>118</v>
      </c>
      <c r="B3" s="191">
        <f>IF(VAL_C1!$H$32&lt;&gt;"", YEAR(VAL_C1!$H$32),"")</f>
        <v>2020</v>
      </c>
      <c r="C3" s="34"/>
      <c r="D3" s="382" t="s">
        <v>2413</v>
      </c>
      <c r="E3" s="383"/>
      <c r="F3" s="193"/>
      <c r="G3" s="193"/>
      <c r="H3" s="193"/>
      <c r="I3" s="193"/>
      <c r="J3" s="193"/>
      <c r="K3" s="193"/>
      <c r="L3" s="193"/>
      <c r="M3" s="193"/>
      <c r="N3" s="193"/>
      <c r="O3" s="193"/>
      <c r="P3" s="193"/>
      <c r="Q3" s="193"/>
      <c r="R3" s="193"/>
      <c r="S3" s="193"/>
      <c r="T3" s="193"/>
      <c r="U3" s="193"/>
      <c r="V3" s="394" t="s">
        <v>2361</v>
      </c>
      <c r="W3" s="395"/>
      <c r="X3" s="395"/>
      <c r="Y3" s="395"/>
      <c r="Z3" s="395"/>
      <c r="AA3" s="396"/>
      <c r="AB3" s="394" t="s">
        <v>2362</v>
      </c>
      <c r="AC3" s="395"/>
      <c r="AD3" s="395"/>
      <c r="AE3" s="409"/>
      <c r="AF3" s="409"/>
      <c r="AG3" s="410"/>
      <c r="AH3" s="394" t="s">
        <v>2363</v>
      </c>
      <c r="AI3" s="395"/>
      <c r="AJ3" s="395"/>
      <c r="AK3" s="395"/>
      <c r="AL3" s="395"/>
      <c r="AM3" s="396"/>
      <c r="AN3" s="394" t="s">
        <v>2364</v>
      </c>
      <c r="AO3" s="395"/>
      <c r="AP3" s="396"/>
      <c r="AQ3" s="388" t="s">
        <v>2365</v>
      </c>
      <c r="AR3" s="389"/>
      <c r="AS3" s="390"/>
      <c r="AT3" s="192"/>
      <c r="BL3" s="3"/>
      <c r="BM3" s="3"/>
      <c r="BN3" s="3"/>
      <c r="BO3" s="3"/>
      <c r="BP3" s="3"/>
      <c r="BQ3" s="3"/>
      <c r="BR3" s="3"/>
      <c r="BS3" s="3"/>
      <c r="BT3" s="3"/>
      <c r="BU3" s="3"/>
      <c r="BV3" s="3"/>
      <c r="BW3" s="3"/>
      <c r="BX3" s="3"/>
      <c r="BY3" s="3"/>
      <c r="BZ3" s="3"/>
    </row>
    <row r="4" spans="1:78" ht="45" customHeight="1">
      <c r="A4" s="30" t="s">
        <v>121</v>
      </c>
      <c r="B4" s="191">
        <f>IF(VAL_C1!$H$33&lt;&gt;"", YEAR(VAL_C1!$H$33),"")</f>
        <v>2020</v>
      </c>
      <c r="C4" s="34"/>
      <c r="D4" s="384"/>
      <c r="E4" s="385"/>
      <c r="F4" s="193"/>
      <c r="G4" s="193"/>
      <c r="H4" s="193"/>
      <c r="I4" s="193"/>
      <c r="J4" s="193"/>
      <c r="K4" s="193"/>
      <c r="L4" s="193"/>
      <c r="M4" s="193"/>
      <c r="N4" s="193"/>
      <c r="O4" s="193"/>
      <c r="P4" s="193"/>
      <c r="Q4" s="193"/>
      <c r="R4" s="193"/>
      <c r="S4" s="193"/>
      <c r="T4" s="193"/>
      <c r="U4" s="193"/>
      <c r="V4" s="394" t="s">
        <v>2366</v>
      </c>
      <c r="W4" s="395"/>
      <c r="X4" s="396"/>
      <c r="Y4" s="399" t="s">
        <v>2598</v>
      </c>
      <c r="Z4" s="400"/>
      <c r="AA4" s="401"/>
      <c r="AB4" s="394" t="s">
        <v>2366</v>
      </c>
      <c r="AC4" s="395"/>
      <c r="AD4" s="396"/>
      <c r="AE4" s="399" t="s">
        <v>2367</v>
      </c>
      <c r="AF4" s="400"/>
      <c r="AG4" s="401"/>
      <c r="AH4" s="402" t="s">
        <v>2366</v>
      </c>
      <c r="AI4" s="403"/>
      <c r="AJ4" s="404"/>
      <c r="AK4" s="405" t="s">
        <v>2367</v>
      </c>
      <c r="AL4" s="406"/>
      <c r="AM4" s="407"/>
      <c r="AN4" s="402" t="s">
        <v>2366</v>
      </c>
      <c r="AO4" s="403"/>
      <c r="AP4" s="404"/>
      <c r="AQ4" s="379" t="s">
        <v>2366</v>
      </c>
      <c r="AR4" s="380"/>
      <c r="AS4" s="381"/>
      <c r="AT4" s="192"/>
      <c r="BL4" s="3"/>
      <c r="BM4" s="3"/>
      <c r="BN4" s="3"/>
      <c r="BO4" s="3"/>
      <c r="BP4" s="3"/>
      <c r="BQ4" s="3"/>
      <c r="BR4" s="3"/>
      <c r="BS4" s="3"/>
      <c r="BT4" s="3"/>
      <c r="BU4" s="3"/>
      <c r="BV4" s="3"/>
      <c r="BW4" s="3"/>
      <c r="BX4" s="3"/>
      <c r="BY4" s="3"/>
      <c r="BZ4" s="3"/>
    </row>
    <row r="5" spans="1:78" ht="18.75" customHeight="1">
      <c r="A5" s="30" t="s">
        <v>123</v>
      </c>
      <c r="B5" s="31" t="s">
        <v>0</v>
      </c>
      <c r="C5" s="34"/>
      <c r="D5" s="386"/>
      <c r="E5" s="387"/>
      <c r="F5" s="193"/>
      <c r="G5" s="193"/>
      <c r="H5" s="193"/>
      <c r="I5" s="193"/>
      <c r="J5" s="193"/>
      <c r="K5" s="193"/>
      <c r="L5" s="193"/>
      <c r="M5" s="193"/>
      <c r="N5" s="193"/>
      <c r="O5" s="193"/>
      <c r="P5" s="193"/>
      <c r="Q5" s="193"/>
      <c r="R5" s="193"/>
      <c r="S5" s="193"/>
      <c r="T5" s="193"/>
      <c r="U5" s="193"/>
      <c r="V5" s="397" t="s">
        <v>2368</v>
      </c>
      <c r="W5" s="397"/>
      <c r="X5" s="397"/>
      <c r="Y5" s="394" t="s">
        <v>2599</v>
      </c>
      <c r="Z5" s="395"/>
      <c r="AA5" s="396"/>
      <c r="AB5" s="397" t="s">
        <v>2369</v>
      </c>
      <c r="AC5" s="397"/>
      <c r="AD5" s="397"/>
      <c r="AE5" s="402" t="s">
        <v>2370</v>
      </c>
      <c r="AF5" s="403"/>
      <c r="AG5" s="404"/>
      <c r="AH5" s="397" t="s">
        <v>2371</v>
      </c>
      <c r="AI5" s="397"/>
      <c r="AJ5" s="397"/>
      <c r="AK5" s="394" t="s">
        <v>2372</v>
      </c>
      <c r="AL5" s="395"/>
      <c r="AM5" s="396"/>
      <c r="AN5" s="397" t="s">
        <v>2373</v>
      </c>
      <c r="AO5" s="397"/>
      <c r="AP5" s="397"/>
      <c r="AQ5" s="398" t="s">
        <v>2374</v>
      </c>
      <c r="AR5" s="398"/>
      <c r="AS5" s="398"/>
      <c r="AT5" s="192"/>
      <c r="BL5" s="3"/>
      <c r="BM5" s="3"/>
      <c r="BN5" s="3"/>
      <c r="BO5" s="3"/>
      <c r="BP5" s="3"/>
      <c r="BQ5" s="3"/>
      <c r="BR5" s="3"/>
      <c r="BS5" s="3"/>
      <c r="BT5" s="3"/>
      <c r="BU5" s="3"/>
      <c r="BV5" s="3"/>
      <c r="BW5" s="3"/>
      <c r="BX5" s="3"/>
      <c r="BY5" s="3"/>
      <c r="BZ5" s="3"/>
    </row>
    <row r="6" spans="1:78" ht="18.75" hidden="1" customHeight="1">
      <c r="A6" s="30" t="s">
        <v>125</v>
      </c>
      <c r="B6" s="31"/>
      <c r="C6" s="34"/>
      <c r="D6" s="194"/>
      <c r="E6" s="194"/>
      <c r="F6" s="194"/>
      <c r="G6" s="194"/>
      <c r="H6" s="194"/>
      <c r="I6" s="194"/>
      <c r="J6" s="194"/>
      <c r="K6" s="194"/>
      <c r="L6" s="194"/>
      <c r="M6" s="194"/>
      <c r="N6" s="194"/>
      <c r="O6" s="194"/>
      <c r="P6" s="194"/>
      <c r="Q6" s="194"/>
      <c r="R6" s="194"/>
      <c r="S6" s="194"/>
      <c r="T6" s="194"/>
      <c r="U6" s="195" t="s">
        <v>1</v>
      </c>
      <c r="V6" s="195" t="s">
        <v>202</v>
      </c>
      <c r="W6" s="195"/>
      <c r="X6" s="195"/>
      <c r="Y6" s="335" t="s">
        <v>202</v>
      </c>
      <c r="Z6" s="195"/>
      <c r="AA6" s="195"/>
      <c r="AB6" s="195" t="s">
        <v>202</v>
      </c>
      <c r="AC6" s="195"/>
      <c r="AD6" s="195"/>
      <c r="AE6" s="195" t="s">
        <v>202</v>
      </c>
      <c r="AF6" s="195"/>
      <c r="AG6" s="195"/>
      <c r="AH6" s="195" t="s">
        <v>202</v>
      </c>
      <c r="AI6" s="195"/>
      <c r="AJ6" s="195"/>
      <c r="AK6" s="195" t="s">
        <v>202</v>
      </c>
      <c r="AL6" s="195"/>
      <c r="AM6" s="195"/>
      <c r="AN6" s="195" t="s">
        <v>202</v>
      </c>
      <c r="AO6" s="195"/>
      <c r="AP6" s="195"/>
      <c r="AQ6" s="195" t="s">
        <v>202</v>
      </c>
      <c r="AR6" s="195"/>
      <c r="AS6" s="195"/>
      <c r="AT6" s="192"/>
      <c r="BL6" s="3"/>
      <c r="BM6" s="3"/>
      <c r="BN6" s="3"/>
      <c r="BO6" s="3"/>
      <c r="BP6" s="3"/>
      <c r="BQ6" s="3"/>
      <c r="BR6" s="3"/>
      <c r="BS6" s="3"/>
      <c r="BT6" s="3"/>
      <c r="BU6" s="3"/>
      <c r="BV6" s="3"/>
      <c r="BW6" s="3"/>
      <c r="BX6" s="3"/>
      <c r="BY6" s="3"/>
      <c r="BZ6" s="3"/>
    </row>
    <row r="7" spans="1:78" ht="18.75" hidden="1" customHeight="1">
      <c r="A7" s="30" t="s">
        <v>127</v>
      </c>
      <c r="B7" s="191">
        <f>IF(VAL_C1!$H$33&lt;&gt;"", YEAR(VAL_C1!$H$33),"")</f>
        <v>2020</v>
      </c>
      <c r="C7" s="34"/>
      <c r="D7" s="194"/>
      <c r="E7" s="194"/>
      <c r="F7" s="194"/>
      <c r="G7" s="194"/>
      <c r="H7" s="196"/>
      <c r="I7" s="196"/>
      <c r="J7" s="196"/>
      <c r="K7" s="196"/>
      <c r="L7" s="196"/>
      <c r="M7" s="196"/>
      <c r="N7" s="196"/>
      <c r="O7" s="196"/>
      <c r="P7" s="196"/>
      <c r="Q7" s="196"/>
      <c r="R7" s="196"/>
      <c r="S7" s="196"/>
      <c r="T7" s="196"/>
      <c r="U7" s="197" t="s">
        <v>149</v>
      </c>
      <c r="V7" s="195" t="s">
        <v>163</v>
      </c>
      <c r="W7" s="195"/>
      <c r="X7" s="195"/>
      <c r="Y7" s="335" t="s">
        <v>163</v>
      </c>
      <c r="Z7" s="195"/>
      <c r="AA7" s="195"/>
      <c r="AB7" s="198" t="s">
        <v>164</v>
      </c>
      <c r="AC7" s="198"/>
      <c r="AD7" s="198"/>
      <c r="AE7" s="198" t="s">
        <v>164</v>
      </c>
      <c r="AF7" s="198"/>
      <c r="AG7" s="198"/>
      <c r="AH7" s="198" t="s">
        <v>165</v>
      </c>
      <c r="AI7" s="198"/>
      <c r="AJ7" s="198"/>
      <c r="AK7" s="198" t="s">
        <v>165</v>
      </c>
      <c r="AL7" s="198"/>
      <c r="AM7" s="198"/>
      <c r="AN7" s="198" t="s">
        <v>166</v>
      </c>
      <c r="AO7" s="198"/>
      <c r="AP7" s="198"/>
      <c r="AQ7" s="198" t="s">
        <v>167</v>
      </c>
      <c r="AR7" s="198"/>
      <c r="AS7" s="198"/>
      <c r="AT7" s="192"/>
      <c r="BL7" s="3"/>
      <c r="BM7" s="3"/>
      <c r="BN7" s="3"/>
      <c r="BO7" s="3"/>
      <c r="BP7" s="3"/>
      <c r="BQ7" s="3"/>
      <c r="BR7" s="3"/>
      <c r="BS7" s="3"/>
      <c r="BT7" s="3"/>
      <c r="BU7" s="3"/>
      <c r="BV7" s="3"/>
      <c r="BW7" s="3"/>
      <c r="BX7" s="3"/>
      <c r="BY7" s="3"/>
      <c r="BZ7" s="3"/>
    </row>
    <row r="8" spans="1:78" ht="18.75" hidden="1" customHeight="1">
      <c r="A8" s="30" t="s">
        <v>129</v>
      </c>
      <c r="B8" s="191">
        <f>IF(VAL_C1!$H$34&lt;&gt;"", YEAR(VAL_C1!$H$34),"")</f>
        <v>2020</v>
      </c>
      <c r="C8" s="34"/>
      <c r="D8" s="196"/>
      <c r="E8" s="196"/>
      <c r="F8" s="199"/>
      <c r="G8" s="199"/>
      <c r="H8" s="199"/>
      <c r="I8" s="199"/>
      <c r="J8" s="199"/>
      <c r="K8" s="199"/>
      <c r="L8" s="199"/>
      <c r="M8" s="199"/>
      <c r="N8" s="39"/>
      <c r="O8" s="39"/>
      <c r="P8" s="39"/>
      <c r="Q8" s="39"/>
      <c r="R8" s="39"/>
      <c r="S8" s="39"/>
      <c r="T8" s="39"/>
      <c r="U8" s="38" t="s">
        <v>150</v>
      </c>
      <c r="V8" s="195" t="s">
        <v>0</v>
      </c>
      <c r="W8" s="195"/>
      <c r="X8" s="195"/>
      <c r="Y8" s="335" t="s">
        <v>2597</v>
      </c>
      <c r="Z8" s="195"/>
      <c r="AA8" s="195"/>
      <c r="AB8" s="198" t="s">
        <v>0</v>
      </c>
      <c r="AC8" s="198"/>
      <c r="AD8" s="198"/>
      <c r="AE8" s="198" t="s">
        <v>0</v>
      </c>
      <c r="AF8" s="198"/>
      <c r="AG8" s="198"/>
      <c r="AH8" s="198" t="s">
        <v>0</v>
      </c>
      <c r="AI8" s="198"/>
      <c r="AJ8" s="198"/>
      <c r="AK8" s="198" t="s">
        <v>0</v>
      </c>
      <c r="AL8" s="198"/>
      <c r="AM8" s="198"/>
      <c r="AN8" s="198" t="s">
        <v>0</v>
      </c>
      <c r="AO8" s="198"/>
      <c r="AP8" s="198"/>
      <c r="AQ8" s="198" t="s">
        <v>0</v>
      </c>
      <c r="AR8" s="198"/>
      <c r="AS8" s="198"/>
      <c r="AT8" s="192"/>
      <c r="BL8" s="3"/>
      <c r="BM8" s="3"/>
      <c r="BN8" s="3"/>
      <c r="BO8" s="3"/>
      <c r="BP8" s="3"/>
      <c r="BQ8" s="3"/>
      <c r="BR8" s="3"/>
      <c r="BS8" s="3"/>
      <c r="BT8" s="3"/>
      <c r="BU8" s="3"/>
      <c r="BV8" s="3"/>
      <c r="BW8" s="3"/>
      <c r="BX8" s="3"/>
      <c r="BY8" s="3"/>
      <c r="BZ8" s="3"/>
    </row>
    <row r="9" spans="1:78" ht="18.75" hidden="1" customHeight="1">
      <c r="A9" s="30" t="s">
        <v>131</v>
      </c>
      <c r="B9" s="31" t="s">
        <v>477</v>
      </c>
      <c r="C9" s="34"/>
      <c r="D9" s="196"/>
      <c r="E9" s="196"/>
      <c r="F9" s="199"/>
      <c r="G9" s="199"/>
      <c r="H9" s="199"/>
      <c r="I9" s="199"/>
      <c r="J9" s="199"/>
      <c r="K9" s="199"/>
      <c r="L9" s="199"/>
      <c r="M9" s="199"/>
      <c r="N9" s="39"/>
      <c r="O9" s="39"/>
      <c r="P9" s="39"/>
      <c r="Q9" s="39"/>
      <c r="R9" s="39"/>
      <c r="S9" s="39"/>
      <c r="T9" s="39"/>
      <c r="U9" s="38" t="s">
        <v>151</v>
      </c>
      <c r="V9" s="195" t="s">
        <v>0</v>
      </c>
      <c r="W9" s="195"/>
      <c r="X9" s="195"/>
      <c r="Y9" s="335" t="s">
        <v>0</v>
      </c>
      <c r="Z9" s="195"/>
      <c r="AA9" s="195"/>
      <c r="AB9" s="195" t="s">
        <v>0</v>
      </c>
      <c r="AC9" s="198"/>
      <c r="AD9" s="198"/>
      <c r="AE9" s="195" t="s">
        <v>204</v>
      </c>
      <c r="AF9" s="198"/>
      <c r="AG9" s="198"/>
      <c r="AH9" s="198" t="s">
        <v>0</v>
      </c>
      <c r="AI9" s="198"/>
      <c r="AJ9" s="198"/>
      <c r="AK9" s="198" t="s">
        <v>204</v>
      </c>
      <c r="AL9" s="198"/>
      <c r="AM9" s="198"/>
      <c r="AN9" s="198" t="s">
        <v>0</v>
      </c>
      <c r="AO9" s="198"/>
      <c r="AP9" s="198"/>
      <c r="AQ9" s="198" t="s">
        <v>0</v>
      </c>
      <c r="AR9" s="198"/>
      <c r="AS9" s="198"/>
      <c r="AT9" s="192"/>
      <c r="BL9" s="3"/>
      <c r="BM9" s="3"/>
      <c r="BN9" s="3"/>
      <c r="BO9" s="3"/>
      <c r="BP9" s="3"/>
      <c r="BQ9" s="3"/>
      <c r="BR9" s="3"/>
      <c r="BS9" s="3"/>
      <c r="BT9" s="3"/>
      <c r="BU9" s="3"/>
      <c r="BV9" s="3"/>
      <c r="BW9" s="3"/>
      <c r="BX9" s="3"/>
      <c r="BY9" s="3"/>
      <c r="BZ9" s="3"/>
    </row>
    <row r="10" spans="1:78" ht="18.75" hidden="1" customHeight="1">
      <c r="A10" s="30" t="s">
        <v>133</v>
      </c>
      <c r="B10" s="31">
        <v>0</v>
      </c>
      <c r="C10" s="34"/>
      <c r="D10" s="196"/>
      <c r="E10" s="196"/>
      <c r="F10" s="199"/>
      <c r="G10" s="199"/>
      <c r="H10" s="199"/>
      <c r="I10" s="199"/>
      <c r="J10" s="199"/>
      <c r="K10" s="199"/>
      <c r="L10" s="199"/>
      <c r="M10" s="199"/>
      <c r="N10" s="39"/>
      <c r="O10" s="39"/>
      <c r="P10" s="39"/>
      <c r="Q10" s="39"/>
      <c r="R10" s="39"/>
      <c r="S10" s="39"/>
      <c r="T10" s="39"/>
      <c r="U10" s="38" t="s">
        <v>2</v>
      </c>
      <c r="V10" s="195" t="s">
        <v>0</v>
      </c>
      <c r="W10" s="195"/>
      <c r="X10" s="195"/>
      <c r="Y10" s="335" t="s">
        <v>0</v>
      </c>
      <c r="Z10" s="195"/>
      <c r="AA10" s="195"/>
      <c r="AB10" s="198" t="s">
        <v>0</v>
      </c>
      <c r="AC10" s="198"/>
      <c r="AD10" s="198"/>
      <c r="AE10" s="198" t="s">
        <v>0</v>
      </c>
      <c r="AF10" s="198"/>
      <c r="AG10" s="198"/>
      <c r="AH10" s="198" t="s">
        <v>0</v>
      </c>
      <c r="AI10" s="198"/>
      <c r="AJ10" s="198"/>
      <c r="AK10" s="198" t="s">
        <v>0</v>
      </c>
      <c r="AL10" s="198"/>
      <c r="AM10" s="198"/>
      <c r="AN10" s="198" t="s">
        <v>0</v>
      </c>
      <c r="AO10" s="198"/>
      <c r="AP10" s="198"/>
      <c r="AQ10" s="198" t="s">
        <v>0</v>
      </c>
      <c r="AR10" s="198"/>
      <c r="AS10" s="198"/>
      <c r="AT10" s="192"/>
      <c r="BL10" s="3"/>
      <c r="BM10" s="3"/>
      <c r="BN10" s="3"/>
      <c r="BO10" s="3"/>
      <c r="BP10" s="3"/>
      <c r="BQ10" s="3"/>
      <c r="BR10" s="3"/>
      <c r="BS10" s="3"/>
      <c r="BT10" s="3"/>
      <c r="BU10" s="3"/>
      <c r="BV10" s="3"/>
      <c r="BW10" s="3"/>
      <c r="BX10" s="3"/>
      <c r="BY10" s="3"/>
      <c r="BZ10" s="3"/>
    </row>
    <row r="11" spans="1:78" ht="18.75" hidden="1" customHeight="1">
      <c r="A11" s="30" t="s">
        <v>135</v>
      </c>
      <c r="B11" s="31">
        <v>0</v>
      </c>
      <c r="C11" s="34"/>
      <c r="D11" s="196"/>
      <c r="E11" s="196"/>
      <c r="F11" s="199"/>
      <c r="G11" s="199"/>
      <c r="H11" s="199"/>
      <c r="I11" s="199"/>
      <c r="J11" s="199"/>
      <c r="K11" s="199"/>
      <c r="L11" s="199"/>
      <c r="M11" s="199"/>
      <c r="N11" s="39"/>
      <c r="O11" s="39"/>
      <c r="P11" s="39"/>
      <c r="Q11" s="39"/>
      <c r="R11" s="39"/>
      <c r="S11" s="39"/>
      <c r="T11" s="39"/>
      <c r="U11" s="38"/>
      <c r="V11" s="195"/>
      <c r="W11" s="195"/>
      <c r="X11" s="195"/>
      <c r="Y11" s="195"/>
      <c r="Z11" s="195"/>
      <c r="AA11" s="195"/>
      <c r="AB11" s="198"/>
      <c r="AC11" s="198"/>
      <c r="AD11" s="198"/>
      <c r="AE11" s="198"/>
      <c r="AF11" s="198"/>
      <c r="AG11" s="198"/>
      <c r="AH11" s="198"/>
      <c r="AI11" s="198"/>
      <c r="AJ11" s="198"/>
      <c r="AK11" s="198"/>
      <c r="AL11" s="198"/>
      <c r="AM11" s="198"/>
      <c r="AN11" s="198"/>
      <c r="AO11" s="198"/>
      <c r="AP11" s="198"/>
      <c r="AQ11" s="198"/>
      <c r="AR11" s="198"/>
      <c r="AS11" s="198"/>
      <c r="AT11" s="192"/>
      <c r="BL11" s="3"/>
      <c r="BM11" s="3"/>
      <c r="BN11" s="3"/>
      <c r="BO11" s="3"/>
      <c r="BP11" s="3"/>
      <c r="BQ11" s="3"/>
      <c r="BR11" s="3"/>
      <c r="BS11" s="3"/>
      <c r="BT11" s="3"/>
      <c r="BU11" s="3"/>
      <c r="BV11" s="3"/>
      <c r="BW11" s="3"/>
      <c r="BX11" s="3"/>
      <c r="BY11" s="3"/>
      <c r="BZ11" s="3"/>
    </row>
    <row r="12" spans="1:78" ht="18.75" hidden="1" customHeight="1">
      <c r="A12" s="200"/>
      <c r="B12" s="201"/>
      <c r="C12" s="34"/>
      <c r="D12" s="196"/>
      <c r="E12" s="196"/>
      <c r="F12" s="199"/>
      <c r="G12" s="199"/>
      <c r="H12" s="199"/>
      <c r="I12" s="199"/>
      <c r="J12" s="199"/>
      <c r="K12" s="199"/>
      <c r="L12" s="199"/>
      <c r="M12" s="199"/>
      <c r="N12" s="39"/>
      <c r="O12" s="39"/>
      <c r="P12" s="39"/>
      <c r="Q12" s="39"/>
      <c r="R12" s="39"/>
      <c r="S12" s="39"/>
      <c r="T12" s="39"/>
      <c r="U12" s="38"/>
      <c r="V12" s="195"/>
      <c r="W12" s="195"/>
      <c r="X12" s="195"/>
      <c r="Y12" s="195"/>
      <c r="Z12" s="195"/>
      <c r="AA12" s="195"/>
      <c r="AB12" s="198"/>
      <c r="AC12" s="198"/>
      <c r="AD12" s="198"/>
      <c r="AE12" s="198"/>
      <c r="AF12" s="198"/>
      <c r="AG12" s="198"/>
      <c r="AH12" s="198"/>
      <c r="AI12" s="198"/>
      <c r="AJ12" s="198"/>
      <c r="AK12" s="198"/>
      <c r="AL12" s="198"/>
      <c r="AM12" s="198"/>
      <c r="AN12" s="198"/>
      <c r="AO12" s="198"/>
      <c r="AP12" s="198"/>
      <c r="AQ12" s="198"/>
      <c r="AR12" s="198"/>
      <c r="AS12" s="198"/>
      <c r="AT12" s="192"/>
      <c r="BL12" s="3"/>
      <c r="BM12" s="3"/>
      <c r="BN12" s="3"/>
      <c r="BO12" s="3"/>
      <c r="BP12" s="3"/>
      <c r="BQ12" s="3"/>
      <c r="BR12" s="3"/>
      <c r="BS12" s="3"/>
      <c r="BT12" s="3"/>
      <c r="BU12" s="3"/>
      <c r="BV12" s="3"/>
      <c r="BW12" s="3"/>
      <c r="BX12" s="3"/>
      <c r="BY12" s="3"/>
      <c r="BZ12" s="3"/>
    </row>
    <row r="13" spans="1:78" ht="3.75" customHeight="1">
      <c r="C13" s="34"/>
      <c r="D13" s="203"/>
      <c r="E13" s="203"/>
      <c r="F13" s="199"/>
      <c r="G13" s="204"/>
      <c r="H13" s="205" t="s">
        <v>136</v>
      </c>
      <c r="I13" s="205" t="s">
        <v>139</v>
      </c>
      <c r="J13" s="205" t="s">
        <v>141</v>
      </c>
      <c r="K13" s="205" t="s">
        <v>143</v>
      </c>
      <c r="L13" s="205" t="s">
        <v>144</v>
      </c>
      <c r="M13" s="205" t="s">
        <v>145</v>
      </c>
      <c r="N13" s="40" t="s">
        <v>146</v>
      </c>
      <c r="O13" s="102" t="s">
        <v>485</v>
      </c>
      <c r="P13" s="102" t="s">
        <v>487</v>
      </c>
      <c r="Q13" s="40"/>
      <c r="R13" s="40"/>
      <c r="S13" s="40"/>
      <c r="T13" s="40"/>
      <c r="U13" s="2"/>
      <c r="V13" s="192"/>
      <c r="W13" s="192"/>
      <c r="X13" s="192"/>
      <c r="Y13" s="192"/>
      <c r="Z13" s="192"/>
      <c r="AA13" s="192"/>
      <c r="AB13" s="192"/>
      <c r="AC13" s="192"/>
      <c r="AD13" s="192"/>
      <c r="AE13" s="206"/>
      <c r="AF13" s="206"/>
      <c r="AG13" s="206"/>
      <c r="AH13" s="192"/>
      <c r="AI13" s="192"/>
      <c r="AJ13" s="192"/>
      <c r="AK13" s="206"/>
      <c r="AL13" s="206"/>
      <c r="AM13" s="206"/>
      <c r="AN13" s="192"/>
      <c r="AO13" s="192"/>
      <c r="AP13" s="192"/>
      <c r="AQ13" s="192"/>
      <c r="AR13" s="192"/>
      <c r="AS13" s="192"/>
      <c r="AT13" s="192"/>
      <c r="BL13" s="3"/>
      <c r="BM13" s="3"/>
      <c r="BN13" s="3"/>
      <c r="BO13" s="3"/>
      <c r="BP13" s="3"/>
      <c r="BQ13" s="3"/>
      <c r="BR13" s="3"/>
      <c r="BS13" s="3"/>
      <c r="BT13" s="3"/>
      <c r="BU13" s="3"/>
      <c r="BV13" s="3"/>
      <c r="BW13" s="3"/>
      <c r="BX13" s="3"/>
      <c r="BY13" s="3"/>
      <c r="BZ13" s="3"/>
    </row>
    <row r="14" spans="1:78" ht="21" customHeight="1">
      <c r="B14" s="33"/>
      <c r="C14" s="34"/>
      <c r="D14" s="391" t="s">
        <v>2375</v>
      </c>
      <c r="E14" s="207" t="s">
        <v>2376</v>
      </c>
      <c r="F14" s="208"/>
      <c r="G14" s="204"/>
      <c r="H14" s="208" t="s">
        <v>155</v>
      </c>
      <c r="I14" s="208" t="s">
        <v>157</v>
      </c>
      <c r="J14" s="209" t="s">
        <v>0</v>
      </c>
      <c r="K14" s="209" t="s">
        <v>160</v>
      </c>
      <c r="L14" s="209" t="s">
        <v>0</v>
      </c>
      <c r="M14" s="209" t="s">
        <v>428</v>
      </c>
      <c r="N14" s="43" t="s">
        <v>428</v>
      </c>
      <c r="O14" s="43" t="s">
        <v>0</v>
      </c>
      <c r="P14" s="43" t="s">
        <v>477</v>
      </c>
      <c r="Q14" s="43"/>
      <c r="R14" s="43"/>
      <c r="S14" s="43"/>
      <c r="T14" s="43"/>
      <c r="U14" s="44"/>
      <c r="V14" s="67">
        <v>10248</v>
      </c>
      <c r="W14" s="68"/>
      <c r="X14" s="69"/>
      <c r="Y14" s="67"/>
      <c r="Z14" s="68"/>
      <c r="AA14" s="69"/>
      <c r="AB14" s="67">
        <v>37635</v>
      </c>
      <c r="AC14" s="68"/>
      <c r="AD14" s="69"/>
      <c r="AE14" s="67"/>
      <c r="AF14" s="68"/>
      <c r="AG14" s="69"/>
      <c r="AH14" s="67">
        <v>2432</v>
      </c>
      <c r="AI14" s="68"/>
      <c r="AJ14" s="69"/>
      <c r="AK14" s="67"/>
      <c r="AL14" s="68"/>
      <c r="AM14" s="69"/>
      <c r="AN14" s="67">
        <v>91</v>
      </c>
      <c r="AO14" s="68"/>
      <c r="AP14" s="69"/>
      <c r="AQ14" s="21">
        <f>IF(OR(EXACT(V14,W14),EXACT(AB14,AC14),EXACT(AH14,AI14),EXACT(AN14,AO14),AND(W14="X",AC14="X",AI14="X",AO14="X"),OR(W14="M",AC14="M",AI14="M",AO14="M")),"",SUM(V14,AB14,AH14,AN14))</f>
        <v>50406</v>
      </c>
      <c r="AR14" s="22" t="str">
        <f>IF(AND(AND(W14="X",AC14="X",AI14="X",AO14="X"),SUM(V14,AB14,AH14,AN14)=0,ISNUMBER(AQ14)),"",IF(OR(W14="M",AC14="M",AI14="M",AO14="M"),"M",IF(AND(W14=AC14,W14=AI14,W14=AO14,OR(W14="X",W14="W",W14="Z")),UPPER(W14),"")))</f>
        <v/>
      </c>
      <c r="AS14" s="23"/>
      <c r="AT14" s="210"/>
      <c r="BL14" s="3"/>
      <c r="BM14" s="3"/>
      <c r="BN14" s="3"/>
      <c r="BO14" s="3"/>
      <c r="BP14" s="3"/>
      <c r="BQ14" s="3"/>
      <c r="BR14" s="3"/>
      <c r="BS14" s="3"/>
      <c r="BT14" s="3"/>
      <c r="BU14" s="3"/>
      <c r="BV14" s="3"/>
      <c r="BW14" s="3"/>
      <c r="BX14" s="3"/>
      <c r="BY14" s="3"/>
      <c r="BZ14" s="3"/>
    </row>
    <row r="15" spans="1:78" ht="21" customHeight="1">
      <c r="B15" s="33"/>
      <c r="C15" s="34"/>
      <c r="D15" s="392"/>
      <c r="E15" s="207" t="s">
        <v>2377</v>
      </c>
      <c r="F15" s="208"/>
      <c r="G15" s="204"/>
      <c r="H15" s="208" t="s">
        <v>156</v>
      </c>
      <c r="I15" s="208" t="s">
        <v>157</v>
      </c>
      <c r="J15" s="209" t="s">
        <v>0</v>
      </c>
      <c r="K15" s="209" t="s">
        <v>160</v>
      </c>
      <c r="L15" s="209" t="s">
        <v>0</v>
      </c>
      <c r="M15" s="209" t="s">
        <v>428</v>
      </c>
      <c r="N15" s="43" t="s">
        <v>428</v>
      </c>
      <c r="O15" s="43" t="s">
        <v>0</v>
      </c>
      <c r="P15" s="43" t="s">
        <v>477</v>
      </c>
      <c r="Q15" s="43"/>
      <c r="R15" s="43"/>
      <c r="S15" s="43"/>
      <c r="T15" s="43"/>
      <c r="U15" s="44"/>
      <c r="V15" s="67">
        <v>18584</v>
      </c>
      <c r="W15" s="68"/>
      <c r="X15" s="69"/>
      <c r="Y15" s="67"/>
      <c r="Z15" s="68"/>
      <c r="AA15" s="69"/>
      <c r="AB15" s="67">
        <v>40534</v>
      </c>
      <c r="AC15" s="68"/>
      <c r="AD15" s="69"/>
      <c r="AE15" s="67"/>
      <c r="AF15" s="68"/>
      <c r="AG15" s="69"/>
      <c r="AH15" s="67">
        <v>2202</v>
      </c>
      <c r="AI15" s="68"/>
      <c r="AJ15" s="69"/>
      <c r="AK15" s="67"/>
      <c r="AL15" s="68"/>
      <c r="AM15" s="69"/>
      <c r="AN15" s="67">
        <v>77</v>
      </c>
      <c r="AO15" s="68"/>
      <c r="AP15" s="69"/>
      <c r="AQ15" s="21">
        <f>IF(OR(EXACT(V15,W15),EXACT(AB15,AC15),EXACT(AH15,AI15),EXACT(AN15,AO15),AND(W15="X",AC15="X",AI15="X",AO15="X"),OR(W15="M",AC15="M",AI15="M",AO15="M")),"",SUM(V15,AB15,AH15,AN15))</f>
        <v>61397</v>
      </c>
      <c r="AR15" s="22" t="str">
        <f>IF(AND(AND(W15="X",AC15="X",AI15="X",AO15="X"),SUM(V15,AB15,AH15,AN15)=0,ISNUMBER(AQ15)),"",IF(OR(W15="M",AC15="M",AI15="M",AO15="M"),"M",IF(AND(W15=AC15,W15=AI15,W15=AO15,OR(W15="X",W15="W",W15="Z")),UPPER(W15),"")))</f>
        <v/>
      </c>
      <c r="AS15" s="23"/>
      <c r="AT15" s="210"/>
      <c r="BL15" s="3"/>
      <c r="BM15" s="3"/>
      <c r="BN15" s="3"/>
      <c r="BO15" s="3"/>
      <c r="BP15" s="3"/>
      <c r="BQ15" s="3"/>
      <c r="BR15" s="3"/>
      <c r="BS15" s="3"/>
      <c r="BT15" s="3"/>
      <c r="BU15" s="3"/>
      <c r="BV15" s="3"/>
      <c r="BW15" s="3"/>
      <c r="BX15" s="3"/>
      <c r="BY15" s="3"/>
      <c r="BZ15" s="3"/>
    </row>
    <row r="16" spans="1:78" ht="21" customHeight="1">
      <c r="B16" s="33"/>
      <c r="C16" s="34"/>
      <c r="D16" s="393"/>
      <c r="E16" s="211" t="s">
        <v>2378</v>
      </c>
      <c r="F16" s="208"/>
      <c r="G16" s="204"/>
      <c r="H16" s="208" t="s">
        <v>0</v>
      </c>
      <c r="I16" s="208" t="s">
        <v>157</v>
      </c>
      <c r="J16" s="209" t="s">
        <v>0</v>
      </c>
      <c r="K16" s="209" t="s">
        <v>160</v>
      </c>
      <c r="L16" s="209" t="s">
        <v>0</v>
      </c>
      <c r="M16" s="209" t="s">
        <v>428</v>
      </c>
      <c r="N16" s="43" t="s">
        <v>428</v>
      </c>
      <c r="O16" s="43" t="s">
        <v>0</v>
      </c>
      <c r="P16" s="43" t="s">
        <v>477</v>
      </c>
      <c r="Q16" s="43"/>
      <c r="R16" s="43"/>
      <c r="S16" s="43"/>
      <c r="T16" s="43"/>
      <c r="U16" s="44"/>
      <c r="V16" s="21">
        <f>IF(OR(AND(V14="",W14=""),AND(V15="",W15=""),AND(W14="X",W15="X"),OR(W14="M",W15="M")),"",SUM(V14,V15))</f>
        <v>28832</v>
      </c>
      <c r="W16" s="22" t="str">
        <f>IF(AND(AND(W14="X",W15="X"),SUM(V14,V15)=0,ISNUMBER(V16)),"",IF(OR(W14="M",W15="M"),"M",IF(AND(W14=W15,OR(W14="X",W14="W",W14="Z")),UPPER(W14),"")))</f>
        <v/>
      </c>
      <c r="X16" s="23"/>
      <c r="Y16" s="21" t="str">
        <f>IF(OR(AND(Y14="",Z14=""),AND(Y15="",Z15=""),AND(Z14="X",Z15="X"),OR(Z14="M",Z15="M")),"",SUM(Y14,Y15))</f>
        <v/>
      </c>
      <c r="Z16" s="22" t="str">
        <f>IF(AND(AND(Z14="X",Z15="X"),SUM(Y14,Y15)=0,ISNUMBER(Y16)),"",IF(OR(Z14="M",Z15="M"),"M",IF(AND(Z14=Z15,OR(Z14="X",Z14="W",Z14="Z")),UPPER(Z14),"")))</f>
        <v/>
      </c>
      <c r="AA16" s="23"/>
      <c r="AB16" s="21">
        <f>IF(OR(AND(AB14="",AC14=""),AND(AB15="",AC15=""),AND(AC14="X",AC15="X"),OR(AC14="M",AC15="M")),"",SUM(AB14,AB15))</f>
        <v>78169</v>
      </c>
      <c r="AC16" s="22" t="str">
        <f>IF(AND(AND(AC14="X",AC15="X"),SUM(AB14,AB15)=0,ISNUMBER(AB16)),"",IF(OR(AC14="M",AC15="M"),"M",IF(AND(AC14=AC15,OR(AC14="X",AC14="W",AC14="Z")),UPPER(AC14),"")))</f>
        <v/>
      </c>
      <c r="AD16" s="23"/>
      <c r="AE16" s="21" t="str">
        <f>IF(OR(AND(AE14="",AF14=""),AND(AE15="",AF15=""),AND(AF14="X",AF15="X"),OR(AF14="M",AF15="M")),"",SUM(AE14,AE15))</f>
        <v/>
      </c>
      <c r="AF16" s="22" t="str">
        <f>IF(AND(AND(AF14="X",AF15="X"),SUM(AE14,AE15)=0,ISNUMBER(AE16)),"",IF(OR(AF14="M",AF15="M"),"M",IF(AND(AF14=AF15,OR(AF14="X",AF14="W",AF14="Z")),UPPER(AF14),"")))</f>
        <v/>
      </c>
      <c r="AG16" s="23"/>
      <c r="AH16" s="21">
        <f>IF(OR(AND(AH14="",AI14=""),AND(AH15="",AI15=""),AND(AI14="X",AI15="X"),OR(AI14="M",AI15="M")),"",SUM(AH14,AH15))</f>
        <v>4634</v>
      </c>
      <c r="AI16" s="22" t="str">
        <f>IF(AND(AND(AI14="X",AI15="X"),SUM(AH14,AH15)=0,ISNUMBER(AH16)),"",IF(OR(AI14="M",AI15="M"),"M",IF(AND(AI14=AI15,OR(AI14="X",AI14="W",AI14="Z")),UPPER(AI14),"")))</f>
        <v/>
      </c>
      <c r="AJ16" s="23"/>
      <c r="AK16" s="21" t="str">
        <f>IF(OR(AND(AK14="",AL14=""),AND(AK15="",AL15=""),AND(AL14="X",AL15="X"),OR(AL14="M",AL15="M")),"",SUM(AK14,AK15))</f>
        <v/>
      </c>
      <c r="AL16" s="22" t="str">
        <f>IF(AND(AND(AL14="X",AL15="X"),SUM(AK14,AK15)=0,ISNUMBER(AK16)),"",IF(OR(AL14="M",AL15="M"),"M",IF(AND(AL14=AL15,OR(AL14="X",AL14="W",AL14="Z")),UPPER(AL14),"")))</f>
        <v/>
      </c>
      <c r="AM16" s="23"/>
      <c r="AN16" s="21">
        <f>IF(OR(AND(AN14="",AO14=""),AND(AN15="",AO15=""),AND(AO14="X",AO15="X"),OR(AO14="M",AO15="M")),"",SUM(AN14,AN15))</f>
        <v>168</v>
      </c>
      <c r="AO16" s="22" t="str">
        <f>IF(AND(AND(AO14="X",AO15="X"),SUM(AN14,AN15)=0,ISNUMBER(AN16)),"",IF(OR(AO14="M",AO15="M"),"M",IF(AND(AO14=AO15,OR(AO14="X",AO14="W",AO14="Z")),UPPER(AO14),"")))</f>
        <v/>
      </c>
      <c r="AP16" s="23"/>
      <c r="AQ16" s="21">
        <f>IF(OR(AND(AQ14="",AR14=""),AND(AQ15="",AR15=""),AND(AR14="X",AR15="X"),OR(AR14="M",AR15="M")),"",SUM(AQ14,AQ15))</f>
        <v>111803</v>
      </c>
      <c r="AR16" s="22" t="str">
        <f>IF(AND(AND(AR14="X",AR15="X"),SUM(AQ14,AQ15)=0,ISNUMBER(AQ16)),"",IF(OR(AR14="M",AR15="M"),"M",IF(AND(AR14=AR15,OR(AR14="X",AR14="W",AR14="Z")),UPPER(AR14),"")))</f>
        <v/>
      </c>
      <c r="AS16" s="23"/>
      <c r="AT16" s="210"/>
      <c r="BL16" s="3"/>
      <c r="BM16" s="3"/>
      <c r="BN16" s="3"/>
      <c r="BO16" s="3"/>
      <c r="BP16" s="3"/>
      <c r="BQ16" s="3"/>
      <c r="BR16" s="3"/>
      <c r="BS16" s="3"/>
      <c r="BT16" s="3"/>
      <c r="BU16" s="3"/>
      <c r="BV16" s="3"/>
      <c r="BW16" s="3"/>
      <c r="BX16" s="3"/>
      <c r="BY16" s="3"/>
      <c r="BZ16" s="3"/>
    </row>
    <row r="17" spans="2:78" ht="21" customHeight="1">
      <c r="B17" s="33"/>
      <c r="C17" s="34"/>
      <c r="D17" s="391" t="s">
        <v>2379</v>
      </c>
      <c r="E17" s="207" t="s">
        <v>2376</v>
      </c>
      <c r="F17" s="208"/>
      <c r="G17" s="204"/>
      <c r="H17" s="208" t="s">
        <v>155</v>
      </c>
      <c r="I17" s="208" t="s">
        <v>158</v>
      </c>
      <c r="J17" s="209" t="s">
        <v>0</v>
      </c>
      <c r="K17" s="209" t="s">
        <v>160</v>
      </c>
      <c r="L17" s="209" t="s">
        <v>0</v>
      </c>
      <c r="M17" s="209" t="s">
        <v>428</v>
      </c>
      <c r="N17" s="43" t="s">
        <v>428</v>
      </c>
      <c r="O17" s="43" t="s">
        <v>0</v>
      </c>
      <c r="P17" s="43" t="s">
        <v>477</v>
      </c>
      <c r="Q17" s="43"/>
      <c r="R17" s="43"/>
      <c r="S17" s="43"/>
      <c r="T17" s="43"/>
      <c r="U17" s="44"/>
      <c r="V17" s="67">
        <v>0</v>
      </c>
      <c r="W17" s="68"/>
      <c r="X17" s="69"/>
      <c r="Y17" s="67"/>
      <c r="Z17" s="68"/>
      <c r="AA17" s="69"/>
      <c r="AB17" s="67">
        <v>0</v>
      </c>
      <c r="AC17" s="68"/>
      <c r="AD17" s="69"/>
      <c r="AE17" s="67"/>
      <c r="AF17" s="68"/>
      <c r="AG17" s="69"/>
      <c r="AH17" s="67">
        <v>0</v>
      </c>
      <c r="AI17" s="68"/>
      <c r="AJ17" s="69"/>
      <c r="AK17" s="67"/>
      <c r="AL17" s="68"/>
      <c r="AM17" s="69"/>
      <c r="AN17" s="67">
        <v>0</v>
      </c>
      <c r="AO17" s="68"/>
      <c r="AP17" s="69"/>
      <c r="AQ17" s="21">
        <f>IF(OR(EXACT(V17,W17),EXACT(AB17,AC17),EXACT(AH17,AI17),EXACT(AN17,AO17),AND(W17="X",AC17="X",AI17="X",AO17="X"),OR(W17="M",AC17="M",AI17="M",AO17="M")),"",SUM(V17,AB17,AH17,AN17))</f>
        <v>0</v>
      </c>
      <c r="AR17" s="22" t="str">
        <f>IF(AND(AND(W17="X",AC17="X",AI17="X",AO17="X"),SUM(V17,AB17,AH17,AN17)=0,ISNUMBER(AQ17)),"",IF(OR(W17="M",AC17="M",AI17="M",AO17="M"),"M",IF(AND(W17=AC17,W17=AI17,W17=AO17,OR(W17="X",W17="W",W17="Z")),UPPER(W17),"")))</f>
        <v/>
      </c>
      <c r="AS17" s="23"/>
      <c r="AT17" s="210"/>
      <c r="BL17" s="3"/>
      <c r="BM17" s="3"/>
      <c r="BN17" s="3"/>
      <c r="BO17" s="3"/>
      <c r="BP17" s="3"/>
      <c r="BQ17" s="3"/>
      <c r="BR17" s="3"/>
      <c r="BS17" s="3"/>
      <c r="BT17" s="3"/>
      <c r="BU17" s="3"/>
      <c r="BV17" s="3"/>
      <c r="BW17" s="3"/>
      <c r="BX17" s="3"/>
      <c r="BY17" s="3"/>
      <c r="BZ17" s="3"/>
    </row>
    <row r="18" spans="2:78" ht="21" customHeight="1">
      <c r="B18" s="33"/>
      <c r="C18" s="34"/>
      <c r="D18" s="392"/>
      <c r="E18" s="207" t="s">
        <v>2377</v>
      </c>
      <c r="F18" s="208"/>
      <c r="G18" s="204"/>
      <c r="H18" s="208" t="s">
        <v>156</v>
      </c>
      <c r="I18" s="208" t="s">
        <v>158</v>
      </c>
      <c r="J18" s="209" t="s">
        <v>0</v>
      </c>
      <c r="K18" s="209" t="s">
        <v>160</v>
      </c>
      <c r="L18" s="209" t="s">
        <v>0</v>
      </c>
      <c r="M18" s="209" t="s">
        <v>428</v>
      </c>
      <c r="N18" s="43" t="s">
        <v>428</v>
      </c>
      <c r="O18" s="43" t="s">
        <v>0</v>
      </c>
      <c r="P18" s="43" t="s">
        <v>477</v>
      </c>
      <c r="Q18" s="43"/>
      <c r="R18" s="43"/>
      <c r="S18" s="43"/>
      <c r="T18" s="43"/>
      <c r="U18" s="44"/>
      <c r="V18" s="67">
        <v>0</v>
      </c>
      <c r="W18" s="68"/>
      <c r="X18" s="69"/>
      <c r="Y18" s="67"/>
      <c r="Z18" s="68"/>
      <c r="AA18" s="69"/>
      <c r="AB18" s="67">
        <v>0</v>
      </c>
      <c r="AC18" s="68"/>
      <c r="AD18" s="69"/>
      <c r="AE18" s="67"/>
      <c r="AF18" s="68"/>
      <c r="AG18" s="69"/>
      <c r="AH18" s="67">
        <v>0</v>
      </c>
      <c r="AI18" s="68"/>
      <c r="AJ18" s="69"/>
      <c r="AK18" s="67"/>
      <c r="AL18" s="68"/>
      <c r="AM18" s="69"/>
      <c r="AN18" s="67">
        <v>0</v>
      </c>
      <c r="AO18" s="68"/>
      <c r="AP18" s="69"/>
      <c r="AQ18" s="21">
        <f>IF(OR(EXACT(V18,W18),EXACT(AB18,AC18),EXACT(AH18,AI18),EXACT(AN18,AO18),AND(W18="X",AC18="X",AI18="X",AO18="X"),OR(W18="M",AC18="M",AI18="M",AO18="M")),"",SUM(V18,AB18,AH18,AN18))</f>
        <v>0</v>
      </c>
      <c r="AR18" s="22" t="str">
        <f>IF(AND(AND(W18="X",AC18="X",AI18="X",AO18="X"),SUM(V18,AB18,AH18,AN18)=0,ISNUMBER(AQ18)),"",IF(OR(W18="M",AC18="M",AI18="M",AO18="M"),"M",IF(AND(W18=AC18,W18=AI18,W18=AO18,OR(W18="X",W18="W",W18="Z")),UPPER(W18),"")))</f>
        <v/>
      </c>
      <c r="AS18" s="23"/>
      <c r="AT18" s="210"/>
      <c r="BL18" s="3"/>
      <c r="BM18" s="3"/>
      <c r="BN18" s="3"/>
      <c r="BO18" s="3"/>
      <c r="BP18" s="3"/>
      <c r="BQ18" s="3"/>
      <c r="BR18" s="3"/>
      <c r="BS18" s="3"/>
      <c r="BT18" s="3"/>
      <c r="BU18" s="3"/>
      <c r="BV18" s="3"/>
      <c r="BW18" s="3"/>
      <c r="BX18" s="3"/>
      <c r="BY18" s="3"/>
      <c r="BZ18" s="3"/>
    </row>
    <row r="19" spans="2:78" ht="21" customHeight="1">
      <c r="B19" s="33"/>
      <c r="C19" s="34"/>
      <c r="D19" s="393"/>
      <c r="E19" s="211" t="s">
        <v>2378</v>
      </c>
      <c r="F19" s="208"/>
      <c r="G19" s="204"/>
      <c r="H19" s="208" t="s">
        <v>0</v>
      </c>
      <c r="I19" s="208" t="s">
        <v>158</v>
      </c>
      <c r="J19" s="209" t="s">
        <v>0</v>
      </c>
      <c r="K19" s="209" t="s">
        <v>160</v>
      </c>
      <c r="L19" s="209" t="s">
        <v>0</v>
      </c>
      <c r="M19" s="209" t="s">
        <v>428</v>
      </c>
      <c r="N19" s="43" t="s">
        <v>428</v>
      </c>
      <c r="O19" s="43" t="s">
        <v>0</v>
      </c>
      <c r="P19" s="43" t="s">
        <v>477</v>
      </c>
      <c r="Q19" s="43"/>
      <c r="R19" s="43"/>
      <c r="S19" s="43"/>
      <c r="T19" s="43"/>
      <c r="U19" s="44"/>
      <c r="V19" s="21">
        <f>IF(OR(AND(V17="",W17=""),AND(V18="",W18=""),AND(W17="X",W18="X"),OR(W17="M",W18="M")),"",SUM(V17,V18))</f>
        <v>0</v>
      </c>
      <c r="W19" s="22" t="str">
        <f>IF(AND(AND(W17="X",W18="X"),SUM(V17,V18)=0,ISNUMBER(V19)),"",IF(OR(W17="M",W18="M"),"M",IF(AND(W17=W18,OR(W17="X",W17="W",W17="Z")),UPPER(W17),"")))</f>
        <v/>
      </c>
      <c r="X19" s="23"/>
      <c r="Y19" s="21" t="str">
        <f>IF(OR(AND(Y17="",Z17=""),AND(Y18="",Z18=""),AND(Z17="X",Z18="X"),OR(Z17="M",Z18="M")),"",SUM(Y17,Y18))</f>
        <v/>
      </c>
      <c r="Z19" s="22" t="str">
        <f>IF(AND(AND(Z17="X",Z18="X"),SUM(Y17,Y18)=0,ISNUMBER(Y19)),"",IF(OR(Z17="M",Z18="M"),"M",IF(AND(Z17=Z18,OR(Z17="X",Z17="W",Z17="Z")),UPPER(Z17),"")))</f>
        <v/>
      </c>
      <c r="AA19" s="23"/>
      <c r="AB19" s="21">
        <f>IF(OR(AND(AB17="",AC17=""),AND(AB18="",AC18=""),AND(AC17="X",AC18="X"),OR(AC17="M",AC18="M")),"",SUM(AB17,AB18))</f>
        <v>0</v>
      </c>
      <c r="AC19" s="22" t="str">
        <f>IF(AND(AND(AC17="X",AC18="X"),SUM(AB17,AB18)=0,ISNUMBER(AB19)),"",IF(OR(AC17="M",AC18="M"),"M",IF(AND(AC17=AC18,OR(AC17="X",AC17="W",AC17="Z")),UPPER(AC17),"")))</f>
        <v/>
      </c>
      <c r="AD19" s="23"/>
      <c r="AE19" s="21" t="str">
        <f>IF(OR(AND(AE17="",AF17=""),AND(AE18="",AF18=""),AND(AF17="X",AF18="X"),OR(AF17="M",AF18="M")),"",SUM(AE17,AE18))</f>
        <v/>
      </c>
      <c r="AF19" s="22" t="str">
        <f>IF(AND(AND(AF17="X",AF18="X"),SUM(AE17,AE18)=0,ISNUMBER(AE19)),"",IF(OR(AF17="M",AF18="M"),"M",IF(AND(AF17=AF18,OR(AF17="X",AF17="W",AF17="Z")),UPPER(AF17),"")))</f>
        <v/>
      </c>
      <c r="AG19" s="23"/>
      <c r="AH19" s="21">
        <f>IF(OR(AND(AH17="",AI17=""),AND(AH18="",AI18=""),AND(AI17="X",AI18="X"),OR(AI17="M",AI18="M")),"",SUM(AH17,AH18))</f>
        <v>0</v>
      </c>
      <c r="AI19" s="22" t="str">
        <f>IF(AND(AND(AI17="X",AI18="X"),SUM(AH17,AH18)=0,ISNUMBER(AH19)),"",IF(OR(AI17="M",AI18="M"),"M",IF(AND(AI17=AI18,OR(AI17="X",AI17="W",AI17="Z")),UPPER(AI17),"")))</f>
        <v/>
      </c>
      <c r="AJ19" s="23"/>
      <c r="AK19" s="21" t="str">
        <f>IF(OR(AND(AK17="",AL17=""),AND(AK18="",AL18=""),AND(AL17="X",AL18="X"),OR(AL17="M",AL18="M")),"",SUM(AK17,AK18))</f>
        <v/>
      </c>
      <c r="AL19" s="22" t="str">
        <f>IF(AND(AND(AL17="X",AL18="X"),SUM(AK17,AK18)=0,ISNUMBER(AK19)),"",IF(OR(AL17="M",AL18="M"),"M",IF(AND(AL17=AL18,OR(AL17="X",AL17="W",AL17="Z")),UPPER(AL17),"")))</f>
        <v/>
      </c>
      <c r="AM19" s="23"/>
      <c r="AN19" s="21">
        <f>IF(OR(AND(AN17="",AO17=""),AND(AN18="",AO18=""),AND(AO17="X",AO18="X"),OR(AO17="M",AO18="M")),"",SUM(AN17,AN18))</f>
        <v>0</v>
      </c>
      <c r="AO19" s="22" t="str">
        <f>IF(AND(AND(AO17="X",AO18="X"),SUM(AN17,AN18)=0,ISNUMBER(AN19)),"",IF(OR(AO17="M",AO18="M"),"M",IF(AND(AO17=AO18,OR(AO17="X",AO17="W",AO17="Z")),UPPER(AO17),"")))</f>
        <v/>
      </c>
      <c r="AP19" s="23"/>
      <c r="AQ19" s="21">
        <f>IF(OR(AND(AQ17="",AR17=""),AND(AQ18="",AR18=""),AND(AR17="X",AR18="X"),OR(AR17="M",AR18="M")),"",SUM(AQ17,AQ18))</f>
        <v>0</v>
      </c>
      <c r="AR19" s="22" t="str">
        <f>IF(AND(AND(AR17="X",AR18="X"),SUM(AQ17,AQ18)=0,ISNUMBER(AQ19)),"",IF(OR(AR17="M",AR18="M"),"M",IF(AND(AR17=AR18,OR(AR17="X",AR17="W",AR17="Z")),UPPER(AR17),"")))</f>
        <v/>
      </c>
      <c r="AS19" s="23"/>
      <c r="AT19" s="210"/>
      <c r="BL19" s="3"/>
      <c r="BM19" s="3"/>
      <c r="BN19" s="3"/>
      <c r="BO19" s="3"/>
      <c r="BP19" s="3"/>
      <c r="BQ19" s="3"/>
      <c r="BR19" s="3"/>
      <c r="BS19" s="3"/>
      <c r="BT19" s="3"/>
      <c r="BU19" s="3"/>
      <c r="BV19" s="3"/>
      <c r="BW19" s="3"/>
      <c r="BX19" s="3"/>
      <c r="BY19" s="3"/>
      <c r="BZ19" s="3"/>
    </row>
    <row r="20" spans="2:78" ht="21" customHeight="1">
      <c r="B20" s="33"/>
      <c r="C20" s="34"/>
      <c r="D20" s="411" t="s">
        <v>2380</v>
      </c>
      <c r="E20" s="211" t="s">
        <v>2376</v>
      </c>
      <c r="F20" s="208"/>
      <c r="G20" s="204"/>
      <c r="H20" s="208" t="s">
        <v>155</v>
      </c>
      <c r="I20" s="208" t="s">
        <v>159</v>
      </c>
      <c r="J20" s="209" t="s">
        <v>0</v>
      </c>
      <c r="K20" s="209" t="s">
        <v>160</v>
      </c>
      <c r="L20" s="209" t="s">
        <v>0</v>
      </c>
      <c r="M20" s="209" t="s">
        <v>428</v>
      </c>
      <c r="N20" s="43" t="s">
        <v>428</v>
      </c>
      <c r="O20" s="43" t="s">
        <v>0</v>
      </c>
      <c r="P20" s="43" t="s">
        <v>477</v>
      </c>
      <c r="Q20" s="43"/>
      <c r="R20" s="43"/>
      <c r="S20" s="43"/>
      <c r="T20" s="43"/>
      <c r="U20" s="44"/>
      <c r="V20" s="21">
        <f>IF(OR(AND(V14="",W14=""),AND(V17="",W17=""),AND(W14="X",W17="X"),OR(W14="M",W17="M")),"",SUM(V14,V17))</f>
        <v>10248</v>
      </c>
      <c r="W20" s="22" t="str">
        <f>IF(AND(AND(W14="X",W17="X"),SUM(V14,V17)=0,ISNUMBER(V20)),"",IF(OR(W14="M",W17="M"),"M",IF(AND(W14=W17,OR(W14="X",W14="W",W14="Z")),UPPER(W14),"")))</f>
        <v/>
      </c>
      <c r="X20" s="23"/>
      <c r="Y20" s="21" t="str">
        <f>IF(OR(AND(Y14="",Z14=""),AND(Y17="",Z17=""),AND(Z14="X",Z17="X"),OR(Z14="M",Z17="M")),"",SUM(Y14,Y17))</f>
        <v/>
      </c>
      <c r="Z20" s="22" t="str">
        <f>IF(AND(AND(Z14="X",Z17="X"),SUM(Y14,Y17)=0,ISNUMBER(Y20)),"",IF(OR(Z14="M",Z17="M"),"M",IF(AND(Z14=Z17,OR(Z14="X",Z14="W",Z14="Z")),UPPER(Z14),"")))</f>
        <v/>
      </c>
      <c r="AA20" s="23"/>
      <c r="AB20" s="21">
        <f>IF(OR(AND(AB14="",AC14=""),AND(AB17="",AC17=""),AND(AC14="X",AC17="X"),OR(AC14="M",AC17="M")),"",SUM(AB14,AB17))</f>
        <v>37635</v>
      </c>
      <c r="AC20" s="22" t="str">
        <f>IF(AND(AND(AC14="X",AC17="X"),SUM(AB14,AB17)=0,ISNUMBER(AB20)),"",IF(OR(AC14="M",AC17="M"),"M",IF(AND(AC14=AC17,OR(AC14="X",AC14="W",AC14="Z")),UPPER(AC14),"")))</f>
        <v/>
      </c>
      <c r="AD20" s="23"/>
      <c r="AE20" s="21" t="str">
        <f>IF(OR(AND(AE14="",AF14=""),AND(AE17="",AF17=""),AND(AF14="X",AF17="X"),OR(AF14="M",AF17="M")),"",SUM(AE14,AE17))</f>
        <v/>
      </c>
      <c r="AF20" s="22" t="str">
        <f>IF(AND(AND(AF14="X",AF17="X"),SUM(AE14,AE17)=0,ISNUMBER(AE20)),"",IF(OR(AF14="M",AF17="M"),"M",IF(AND(AF14=AF17,OR(AF14="X",AF14="W",AF14="Z")),UPPER(AF14),"")))</f>
        <v/>
      </c>
      <c r="AG20" s="23"/>
      <c r="AH20" s="21">
        <f>IF(OR(AND(AH14="",AI14=""),AND(AH17="",AI17=""),AND(AI14="X",AI17="X"),OR(AI14="M",AI17="M")),"",SUM(AH14,AH17))</f>
        <v>2432</v>
      </c>
      <c r="AI20" s="22" t="str">
        <f>IF(AND(AND(AI14="X",AI17="X"),SUM(AH14,AH17)=0,ISNUMBER(AH20)),"",IF(OR(AI14="M",AI17="M"),"M",IF(AND(AI14=AI17,OR(AI14="X",AI14="W",AI14="Z")),UPPER(AI14),"")))</f>
        <v/>
      </c>
      <c r="AJ20" s="23"/>
      <c r="AK20" s="21" t="str">
        <f>IF(OR(AND(AK14="",AL14=""),AND(AK17="",AL17=""),AND(AL14="X",AL17="X"),OR(AL14="M",AL17="M")),"",SUM(AK14,AK17))</f>
        <v/>
      </c>
      <c r="AL20" s="22" t="str">
        <f>IF(AND(AND(AL14="X",AL17="X"),SUM(AK14,AK17)=0,ISNUMBER(AK20)),"",IF(OR(AL14="M",AL17="M"),"M",IF(AND(AL14=AL17,OR(AL14="X",AL14="W",AL14="Z")),UPPER(AL14),"")))</f>
        <v/>
      </c>
      <c r="AM20" s="23"/>
      <c r="AN20" s="21">
        <f>IF(OR(AND(AN14="",AO14=""),AND(AN17="",AO17=""),AND(AO14="X",AO17="X"),OR(AO14="M",AO17="M")),"",SUM(AN14,AN17))</f>
        <v>91</v>
      </c>
      <c r="AO20" s="22" t="str">
        <f>IF(AND(AND(AO14="X",AO17="X"),SUM(AN14,AN17)=0,ISNUMBER(AN20)),"",IF(OR(AO14="M",AO17="M"),"M",IF(AND(AO14=AO17,OR(AO14="X",AO14="W",AO14="Z")),UPPER(AO14),"")))</f>
        <v/>
      </c>
      <c r="AP20" s="23"/>
      <c r="AQ20" s="21">
        <f>IF(OR(AND(AQ14="",AR14=""),AND(AQ17="",AR17=""),AND(AR14="X",AR17="X"),OR(AR14="M",AR17="M")),"",SUM(AQ14,AQ17))</f>
        <v>50406</v>
      </c>
      <c r="AR20" s="22" t="str">
        <f>IF(AND(AND(AR14="X",AR17="X"),SUM(AQ14,AQ17)=0,ISNUMBER(AQ20)),"",IF(OR(AR14="M",AR17="M"),"M",IF(AND(AR14=AR17,OR(AR14="X",AR14="W",AR14="Z")),UPPER(AR14),"")))</f>
        <v/>
      </c>
      <c r="AS20" s="23"/>
      <c r="AT20" s="210"/>
      <c r="BL20" s="3"/>
      <c r="BM20" s="3"/>
      <c r="BN20" s="3"/>
      <c r="BO20" s="3"/>
      <c r="BP20" s="3"/>
      <c r="BQ20" s="3"/>
      <c r="BR20" s="3"/>
      <c r="BS20" s="3"/>
      <c r="BT20" s="3"/>
      <c r="BU20" s="3"/>
      <c r="BV20" s="3"/>
      <c r="BW20" s="3"/>
      <c r="BX20" s="3"/>
      <c r="BY20" s="3"/>
      <c r="BZ20" s="3"/>
    </row>
    <row r="21" spans="2:78" ht="21" customHeight="1">
      <c r="B21" s="33"/>
      <c r="C21" s="34"/>
      <c r="D21" s="412"/>
      <c r="E21" s="211" t="s">
        <v>2377</v>
      </c>
      <c r="F21" s="208"/>
      <c r="G21" s="204"/>
      <c r="H21" s="208" t="s">
        <v>156</v>
      </c>
      <c r="I21" s="208" t="s">
        <v>159</v>
      </c>
      <c r="J21" s="209" t="s">
        <v>0</v>
      </c>
      <c r="K21" s="209" t="s">
        <v>160</v>
      </c>
      <c r="L21" s="209" t="s">
        <v>0</v>
      </c>
      <c r="M21" s="209" t="s">
        <v>428</v>
      </c>
      <c r="N21" s="43" t="s">
        <v>428</v>
      </c>
      <c r="O21" s="43" t="s">
        <v>0</v>
      </c>
      <c r="P21" s="43" t="s">
        <v>477</v>
      </c>
      <c r="Q21" s="43"/>
      <c r="R21" s="43"/>
      <c r="S21" s="43"/>
      <c r="T21" s="43"/>
      <c r="U21" s="44"/>
      <c r="V21" s="21">
        <f>IF(OR(AND(V15="",W15=""),AND(V18="",W18=""),AND(W15="X",W18="X"),OR(W15="M",W18="M")),"",SUM(V15,V18))</f>
        <v>18584</v>
      </c>
      <c r="W21" s="22" t="str">
        <f>IF(AND(AND(W15="X",W18="X"),SUM(V15,V18)=0,ISNUMBER(V21)),"",IF(OR(W15="M",W18="M"),"M",IF(AND(W15=W18,OR(W15="X",W15="W",W15="Z")),UPPER(W15),"")))</f>
        <v/>
      </c>
      <c r="X21" s="23"/>
      <c r="Y21" s="21" t="str">
        <f>IF(OR(AND(Y15="",Z15=""),AND(Y18="",Z18=""),AND(Z15="X",Z18="X"),OR(Z15="M",Z18="M")),"",SUM(Y15,Y18))</f>
        <v/>
      </c>
      <c r="Z21" s="22" t="str">
        <f>IF(AND(AND(Z15="X",Z18="X"),SUM(Y15,Y18)=0,ISNUMBER(Y21)),"",IF(OR(Z15="M",Z18="M"),"M",IF(AND(Z15=Z18,OR(Z15="X",Z15="W",Z15="Z")),UPPER(Z15),"")))</f>
        <v/>
      </c>
      <c r="AA21" s="23"/>
      <c r="AB21" s="21">
        <f>IF(OR(AND(AB15="",AC15=""),AND(AB18="",AC18=""),AND(AC15="X",AC18="X"),OR(AC15="M",AC18="M")),"",SUM(AB15,AB18))</f>
        <v>40534</v>
      </c>
      <c r="AC21" s="22" t="str">
        <f>IF(AND(AND(AC15="X",AC18="X"),SUM(AB15,AB18)=0,ISNUMBER(AB21)),"",IF(OR(AC15="M",AC18="M"),"M",IF(AND(AC15=AC18,OR(AC15="X",AC15="W",AC15="Z")),UPPER(AC15),"")))</f>
        <v/>
      </c>
      <c r="AD21" s="23"/>
      <c r="AE21" s="21" t="str">
        <f>IF(OR(AND(AE15="",AF15=""),AND(AE18="",AF18=""),AND(AF15="X",AF18="X"),OR(AF15="M",AF18="M")),"",SUM(AE15,AE18))</f>
        <v/>
      </c>
      <c r="AF21" s="22" t="str">
        <f>IF(AND(AND(AF15="X",AF18="X"),SUM(AE15,AE18)=0,ISNUMBER(AE21)),"",IF(OR(AF15="M",AF18="M"),"M",IF(AND(AF15=AF18,OR(AF15="X",AF15="W",AF15="Z")),UPPER(AF15),"")))</f>
        <v/>
      </c>
      <c r="AG21" s="23"/>
      <c r="AH21" s="21">
        <f>IF(OR(AND(AH15="",AI15=""),AND(AH18="",AI18=""),AND(AI15="X",AI18="X"),OR(AI15="M",AI18="M")),"",SUM(AH15,AH18))</f>
        <v>2202</v>
      </c>
      <c r="AI21" s="22" t="str">
        <f>IF(AND(AND(AI15="X",AI18="X"),SUM(AH15,AH18)=0,ISNUMBER(AH21)),"",IF(OR(AI15="M",AI18="M"),"M",IF(AND(AI15=AI18,OR(AI15="X",AI15="W",AI15="Z")),UPPER(AI15),"")))</f>
        <v/>
      </c>
      <c r="AJ21" s="23"/>
      <c r="AK21" s="21" t="str">
        <f>IF(OR(AND(AK15="",AL15=""),AND(AK18="",AL18=""),AND(AL15="X",AL18="X"),OR(AL15="M",AL18="M")),"",SUM(AK15,AK18))</f>
        <v/>
      </c>
      <c r="AL21" s="22" t="str">
        <f>IF(AND(AND(AL15="X",AL18="X"),SUM(AK15,AK18)=0,ISNUMBER(AK21)),"",IF(OR(AL15="M",AL18="M"),"M",IF(AND(AL15=AL18,OR(AL15="X",AL15="W",AL15="Z")),UPPER(AL15),"")))</f>
        <v/>
      </c>
      <c r="AM21" s="23"/>
      <c r="AN21" s="21">
        <f>IF(OR(AND(AN15="",AO15=""),AND(AN18="",AO18=""),AND(AO15="X",AO18="X"),OR(AO15="M",AO18="M")),"",SUM(AN15,AN18))</f>
        <v>77</v>
      </c>
      <c r="AO21" s="22" t="str">
        <f>IF(AND(AND(AO15="X",AO18="X"),SUM(AN15,AN18)=0,ISNUMBER(AN21)),"",IF(OR(AO15="M",AO18="M"),"M",IF(AND(AO15=AO18,OR(AO15="X",AO15="W",AO15="Z")),UPPER(AO15),"")))</f>
        <v/>
      </c>
      <c r="AP21" s="23"/>
      <c r="AQ21" s="21">
        <f>IF(OR(AND(AQ15="",AR15=""),AND(AQ18="",AR18=""),AND(AR15="X",AR18="X"),OR(AR15="M",AR18="M")),"",SUM(AQ15,AQ18))</f>
        <v>61397</v>
      </c>
      <c r="AR21" s="22" t="str">
        <f>IF(AND(AND(AR15="X",AR18="X"),SUM(AQ15,AQ18)=0,ISNUMBER(AQ21)),"",IF(OR(AR15="M",AR18="M"),"M",IF(AND(AR15=AR18,OR(AR15="X",AR15="W",AR15="Z")),UPPER(AR15),"")))</f>
        <v/>
      </c>
      <c r="AS21" s="23"/>
      <c r="AT21" s="210"/>
      <c r="BL21" s="3"/>
      <c r="BM21" s="3"/>
      <c r="BN21" s="3"/>
      <c r="BO21" s="3"/>
      <c r="BP21" s="3"/>
      <c r="BQ21" s="3"/>
      <c r="BR21" s="3"/>
      <c r="BS21" s="3"/>
      <c r="BT21" s="3"/>
      <c r="BU21" s="3"/>
      <c r="BV21" s="3"/>
      <c r="BW21" s="3"/>
      <c r="BX21" s="3"/>
      <c r="BY21" s="3"/>
      <c r="BZ21" s="3"/>
    </row>
    <row r="22" spans="2:78" ht="21" customHeight="1">
      <c r="B22" s="33"/>
      <c r="C22" s="34"/>
      <c r="D22" s="413"/>
      <c r="E22" s="211" t="s">
        <v>2378</v>
      </c>
      <c r="F22" s="208"/>
      <c r="G22" s="204"/>
      <c r="H22" s="208" t="s">
        <v>0</v>
      </c>
      <c r="I22" s="208" t="s">
        <v>159</v>
      </c>
      <c r="J22" s="209" t="s">
        <v>0</v>
      </c>
      <c r="K22" s="209" t="s">
        <v>160</v>
      </c>
      <c r="L22" s="209" t="s">
        <v>0</v>
      </c>
      <c r="M22" s="209" t="s">
        <v>428</v>
      </c>
      <c r="N22" s="43" t="s">
        <v>428</v>
      </c>
      <c r="O22" s="43" t="s">
        <v>0</v>
      </c>
      <c r="P22" s="43" t="s">
        <v>477</v>
      </c>
      <c r="Q22" s="43"/>
      <c r="R22" s="43"/>
      <c r="S22" s="43"/>
      <c r="T22" s="43"/>
      <c r="U22" s="44"/>
      <c r="V22" s="21">
        <f>IF(OR(AND(V16="",W16=""),AND(V19="",W19=""),AND(W16="X",W19="X"),OR(W16="M",W19="M")),"",SUM(V16,V19))</f>
        <v>28832</v>
      </c>
      <c r="W22" s="22" t="str">
        <f>IF(AND(AND(W16="X",W19="X"),SUM(V16,V19)=0,ISNUMBER(V22)),"",IF(OR(W16="M",W19="M"),"M",IF(AND(W16=W19,OR(W16="X",W16="W",W16="Z")),UPPER(W16),"")))</f>
        <v/>
      </c>
      <c r="X22" s="23"/>
      <c r="Y22" s="21" t="str">
        <f>IF(OR(AND(Y16="",Z16=""),AND(Y19="",Z19=""),AND(Z16="X",Z19="X"),OR(Z16="M",Z19="M")),"",SUM(Y16,Y19))</f>
        <v/>
      </c>
      <c r="Z22" s="22" t="str">
        <f>IF(AND(AND(Z16="X",Z19="X"),SUM(Y16,Y19)=0,ISNUMBER(Y22)),"",IF(OR(Z16="M",Z19="M"),"M",IF(AND(Z16=Z19,OR(Z16="X",Z16="W",Z16="Z")),UPPER(Z16),"")))</f>
        <v/>
      </c>
      <c r="AA22" s="23"/>
      <c r="AB22" s="21">
        <f>IF(OR(AND(AB16="",AC16=""),AND(AB19="",AC19=""),AND(AC16="X",AC19="X"),OR(AC16="M",AC19="M")),"",SUM(AB16,AB19))</f>
        <v>78169</v>
      </c>
      <c r="AC22" s="22" t="str">
        <f>IF(AND(AND(AC16="X",AC19="X"),SUM(AB16,AB19)=0,ISNUMBER(AB22)),"",IF(OR(AC16="M",AC19="M"),"M",IF(AND(AC16=AC19,OR(AC16="X",AC16="W",AC16="Z")),UPPER(AC16),"")))</f>
        <v/>
      </c>
      <c r="AD22" s="23"/>
      <c r="AE22" s="21" t="str">
        <f>IF(OR(AND(AE16="",AF16=""),AND(AE19="",AF19=""),AND(AF16="X",AF19="X"),OR(AF16="M",AF19="M")),"",SUM(AE16,AE19))</f>
        <v/>
      </c>
      <c r="AF22" s="22" t="str">
        <f>IF(AND(AND(AF16="X",AF19="X"),SUM(AE16,AE19)=0,ISNUMBER(AE22)),"",IF(OR(AF16="M",AF19="M"),"M",IF(AND(AF16=AF19,OR(AF16="X",AF16="W",AF16="Z")),UPPER(AF16),"")))</f>
        <v/>
      </c>
      <c r="AG22" s="23"/>
      <c r="AH22" s="21">
        <f>IF(OR(AND(AH16="",AI16=""),AND(AH19="",AI19=""),AND(AI16="X",AI19="X"),OR(AI16="M",AI19="M")),"",SUM(AH16,AH19))</f>
        <v>4634</v>
      </c>
      <c r="AI22" s="22" t="str">
        <f>IF(AND(AND(AI16="X",AI19="X"),SUM(AH16,AH19)=0,ISNUMBER(AH22)),"",IF(OR(AI16="M",AI19="M"),"M",IF(AND(AI16=AI19,OR(AI16="X",AI16="W",AI16="Z")),UPPER(AI16),"")))</f>
        <v/>
      </c>
      <c r="AJ22" s="23"/>
      <c r="AK22" s="21" t="str">
        <f>IF(OR(AND(AK16="",AL16=""),AND(AK19="",AL19=""),AND(AL16="X",AL19="X"),OR(AL16="M",AL19="M")),"",SUM(AK16,AK19))</f>
        <v/>
      </c>
      <c r="AL22" s="22" t="str">
        <f>IF(AND(AND(AL16="X",AL19="X"),SUM(AK16,AK19)=0,ISNUMBER(AK22)),"",IF(OR(AL16="M",AL19="M"),"M",IF(AND(AL16=AL19,OR(AL16="X",AL16="W",AL16="Z")),UPPER(AL16),"")))</f>
        <v/>
      </c>
      <c r="AM22" s="23"/>
      <c r="AN22" s="21">
        <f>IF(OR(AND(AN16="",AO16=""),AND(AN19="",AO19=""),AND(AO16="X",AO19="X"),OR(AO16="M",AO19="M")),"",SUM(AN16,AN19))</f>
        <v>168</v>
      </c>
      <c r="AO22" s="22" t="str">
        <f>IF(AND(AND(AO16="X",AO19="X"),SUM(AN16,AN19)=0,ISNUMBER(AN22)),"",IF(OR(AO16="M",AO19="M"),"M",IF(AND(AO16=AO19,OR(AO16="X",AO16="W",AO16="Z")),UPPER(AO16),"")))</f>
        <v/>
      </c>
      <c r="AP22" s="23"/>
      <c r="AQ22" s="21">
        <f>IF(OR(AND(AQ16="",AR16=""),AND(AQ19="",AR19=""),AND(AR16="X",AR19="X"),OR(AR16="M",AR19="M")),"",SUM(AQ16,AQ19))</f>
        <v>111803</v>
      </c>
      <c r="AR22" s="22" t="str">
        <f>IF(AND(AND(AR16="X",AR19="X"),SUM(AQ16,AQ19)=0,ISNUMBER(AQ22)),"",IF(OR(AR16="M",AR19="M"),"M",IF(AND(AR16=AR19,OR(AR16="X",AR16="W",AR16="Z")),UPPER(AR16),"")))</f>
        <v/>
      </c>
      <c r="AS22" s="23"/>
      <c r="AT22" s="210"/>
      <c r="BL22" s="3"/>
      <c r="BM22" s="3"/>
      <c r="BN22" s="3"/>
      <c r="BO22" s="3"/>
      <c r="BP22" s="3"/>
      <c r="BQ22" s="3"/>
      <c r="BR22" s="3"/>
      <c r="BS22" s="3"/>
      <c r="BT22" s="3"/>
      <c r="BU22" s="3"/>
      <c r="BV22" s="3"/>
      <c r="BW22" s="3"/>
      <c r="BX22" s="3"/>
      <c r="BY22" s="3"/>
      <c r="BZ22" s="3"/>
    </row>
    <row r="23" spans="2:78" ht="21" customHeight="1">
      <c r="B23" s="33"/>
      <c r="C23" s="34"/>
      <c r="D23" s="408" t="s">
        <v>2381</v>
      </c>
      <c r="E23" s="408"/>
      <c r="F23" s="208"/>
      <c r="G23" s="204"/>
      <c r="H23" s="208" t="s">
        <v>0</v>
      </c>
      <c r="I23" s="208" t="s">
        <v>159</v>
      </c>
      <c r="J23" s="209" t="s">
        <v>0</v>
      </c>
      <c r="K23" s="212" t="s">
        <v>161</v>
      </c>
      <c r="L23" s="209" t="s">
        <v>0</v>
      </c>
      <c r="M23" s="209" t="s">
        <v>428</v>
      </c>
      <c r="N23" s="43" t="s">
        <v>428</v>
      </c>
      <c r="O23" s="43" t="s">
        <v>0</v>
      </c>
      <c r="P23" s="43" t="s">
        <v>477</v>
      </c>
      <c r="Q23" s="43"/>
      <c r="R23" s="43"/>
      <c r="S23" s="43"/>
      <c r="T23" s="43"/>
      <c r="U23" s="103"/>
      <c r="V23" s="67">
        <v>24867.26</v>
      </c>
      <c r="W23" s="68"/>
      <c r="X23" s="69"/>
      <c r="Y23" s="67"/>
      <c r="Z23" s="68"/>
      <c r="AA23" s="69"/>
      <c r="AB23" s="67">
        <v>83242.03</v>
      </c>
      <c r="AC23" s="68"/>
      <c r="AD23" s="69"/>
      <c r="AE23" s="67"/>
      <c r="AF23" s="68"/>
      <c r="AG23" s="69"/>
      <c r="AH23" s="67">
        <v>4019.17</v>
      </c>
      <c r="AI23" s="68"/>
      <c r="AJ23" s="69"/>
      <c r="AK23" s="67"/>
      <c r="AL23" s="68"/>
      <c r="AM23" s="69"/>
      <c r="AN23" s="67">
        <v>135.55000000000001</v>
      </c>
      <c r="AO23" s="68"/>
      <c r="AP23" s="69"/>
      <c r="AQ23" s="21">
        <f>IF(OR(EXACT(V23,W23),EXACT(AB23,AC23),EXACT(AH23,AI23),EXACT(AN23,AO23),AND(W23="X",AC23="X",AI23="X",AO23="X"),OR(W23="M",AC23="M",AI23="M",AO23="M")),"",SUM(V23,AB23,AH23,AN23))</f>
        <v>112264.01</v>
      </c>
      <c r="AR23" s="22" t="str">
        <f>IF(AND(AND(W23="X",AC23="X",AI23="X",AO23="X"),SUM(V23,AB23,AH23,AN23)=0,ISNUMBER(AQ23)),"",IF(OR(W23="M",AC23="M",AI23="M",AO23="M"),"M",IF(AND(W23=AC23,W23=AI23,W23=AO23,OR(W23="X",W23="W",W23="Z")),UPPER(W23),"")))</f>
        <v/>
      </c>
      <c r="AS23" s="23"/>
      <c r="AT23" s="210"/>
      <c r="BL23" s="3"/>
      <c r="BM23" s="3"/>
      <c r="BN23" s="3"/>
      <c r="BO23" s="3"/>
      <c r="BP23" s="3"/>
      <c r="BQ23" s="3"/>
      <c r="BR23" s="3"/>
      <c r="BS23" s="3"/>
      <c r="BT23" s="3"/>
      <c r="BU23" s="3"/>
      <c r="BV23" s="3"/>
      <c r="BW23" s="3"/>
      <c r="BX23" s="3"/>
      <c r="BY23" s="3"/>
      <c r="BZ23" s="3"/>
    </row>
    <row r="24" spans="2:78" ht="15" customHeight="1">
      <c r="B24" s="33"/>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row>
    <row r="25" spans="2:78" ht="15" customHeight="1">
      <c r="B25" s="33"/>
      <c r="C25" s="3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row>
    <row r="26" spans="2:78" hidden="1">
      <c r="B26" s="33"/>
    </row>
    <row r="27" spans="2:78" hidden="1">
      <c r="B27" s="33"/>
      <c r="V27" s="213">
        <f>SUMPRODUCT(--(V14:V23=0),--(V14:V23&lt;&gt;""),--(W14:W23="Z"))+SUMPRODUCT(--(V14:V23=0),--(V14:V23&lt;&gt;""),--(W14:W23=""))+SUMPRODUCT(--(V14:V23&gt;0),--(W14:W23="W"))+SUMPRODUCT(--(V14:V23&gt;0), --(V14:V23&lt;&gt;""),--(W14:W23=""))+SUMPRODUCT(--(V14:V23=""),--(W14:W23="Z"))</f>
        <v>10</v>
      </c>
      <c r="W27" s="214"/>
      <c r="X27" s="214"/>
      <c r="Y27" s="213">
        <f>SUMPRODUCT(--(Y14:Y23=0),--(Y14:Y23&lt;&gt;""),--(Z14:Z23="Z"))+SUMPRODUCT(--(Y14:Y23=0),--(Y14:Y23&lt;&gt;""),--(Z14:Z23=""))+SUMPRODUCT(--(Y14:Y23&gt;0),--(Z14:Z23="W"))+SUMPRODUCT(--(Y14:Y23&gt;0), --(Y14:Y23&lt;&gt;""),--(Z14:Z23=""))+SUMPRODUCT(--(Y14:Y23=""),--(Z14:Z23="Z"))</f>
        <v>0</v>
      </c>
      <c r="Z27" s="214"/>
      <c r="AA27" s="214"/>
      <c r="AB27" s="213">
        <f>SUMPRODUCT(--(AB14:AB23=0),--(AB14:AB23&lt;&gt;""),--(AC14:AC23="Z"))+SUMPRODUCT(--(AB14:AB23=0),--(AB14:AB23&lt;&gt;""),--(AC14:AC23=""))+SUMPRODUCT(--(AB14:AB23&gt;0),--(AC14:AC23="W"))+SUMPRODUCT(--(AB14:AB23&gt;0), --(AB14:AB23&lt;&gt;""),--(AC14:AC23=""))+SUMPRODUCT(--(AB14:AB23=""),--(AC14:AC23="Z"))</f>
        <v>10</v>
      </c>
      <c r="AC27" s="214"/>
      <c r="AD27" s="214"/>
      <c r="AE27" s="213">
        <f>SUMPRODUCT(--(AE14:AE23=0),--(AE14:AE23&lt;&gt;""),--(AF14:AF23="Z"))+SUMPRODUCT(--(AE14:AE23=0),--(AE14:AE23&lt;&gt;""),--(AF14:AF23=""))+SUMPRODUCT(--(AE14:AE23&gt;0),--(AF14:AF23="W"))+SUMPRODUCT(--(AE14:AE23&gt;0), --(AE14:AE23&lt;&gt;""),--(AF14:AF23=""))+SUMPRODUCT(--(AE14:AE23=""),--(AF14:AF23="Z"))</f>
        <v>0</v>
      </c>
      <c r="AF27" s="214"/>
      <c r="AG27" s="214"/>
      <c r="AH27" s="213">
        <f>SUMPRODUCT(--(AH14:AH23=0),--(AH14:AH23&lt;&gt;""),--(AI14:AI23="Z"))+SUMPRODUCT(--(AH14:AH23=0),--(AH14:AH23&lt;&gt;""),--(AI14:AI23=""))+SUMPRODUCT(--(AH14:AH23&gt;0),--(AI14:AI23="W"))+SUMPRODUCT(--(AH14:AH23&gt;0), --(AH14:AH23&lt;&gt;""),--(AI14:AI23=""))+SUMPRODUCT(--(AH14:AH23=""),--(AI14:AI23="Z"))</f>
        <v>10</v>
      </c>
      <c r="AI27" s="214"/>
      <c r="AJ27" s="214"/>
      <c r="AK27" s="213">
        <f>SUMPRODUCT(--(AK14:AK23=0),--(AK14:AK23&lt;&gt;""),--(AL14:AL23="Z"))+SUMPRODUCT(--(AK14:AK23=0),--(AK14:AK23&lt;&gt;""),--(AL14:AL23=""))+SUMPRODUCT(--(AK14:AK23&gt;0),--(AL14:AL23="W"))+SUMPRODUCT(--(AK14:AK23&gt;0), --(AK14:AK23&lt;&gt;""),--(AL14:AL23=""))+SUMPRODUCT(--(AK14:AK23=""),--(AL14:AL23="Z"))</f>
        <v>0</v>
      </c>
      <c r="AL27" s="214"/>
      <c r="AM27" s="214"/>
      <c r="AN27" s="213">
        <f>SUMPRODUCT(--(AN14:AN23=0),--(AN14:AN23&lt;&gt;""),--(AO14:AO23="Z"))+SUMPRODUCT(--(AN14:AN23=0),--(AN14:AN23&lt;&gt;""),--(AO14:AO23=""))+SUMPRODUCT(--(AN14:AN23&gt;0),--(AO14:AO23="W"))+SUMPRODUCT(--(AN14:AN23&gt;0), --(AN14:AN23&lt;&gt;""),--(AO14:AO23=""))+SUMPRODUCT(--(AN14:AN23=""),--(AO14:AO23="Z"))</f>
        <v>10</v>
      </c>
      <c r="AO27" s="214"/>
      <c r="AP27" s="214"/>
      <c r="AQ27" s="213">
        <f>SUMPRODUCT(--(AQ14:AQ23=0),--(AQ14:AQ23&lt;&gt;""),--(AR14:AR23="Z"))+SUMPRODUCT(--(AQ14:AQ23=0),--(AQ14:AQ23&lt;&gt;""),--(AR14:AR23=""))+SUMPRODUCT(--(AQ14:AQ23&gt;0),--(AR14:AR23="W"))+SUMPRODUCT(--(AQ14:AQ23&gt;0), --(AQ14:AQ23&lt;&gt;""),--(AR14:AR23=""))+SUMPRODUCT(--(AQ14:AQ23=""),--(AR14:AR23="Z"))</f>
        <v>10</v>
      </c>
      <c r="AR27" s="214"/>
      <c r="AS27" s="214"/>
    </row>
    <row r="28" spans="2:78" hidden="1">
      <c r="B28" s="33"/>
    </row>
    <row r="29" spans="2:78" hidden="1">
      <c r="B29" s="33"/>
    </row>
    <row r="30" spans="2:78" hidden="1">
      <c r="B30" s="33"/>
    </row>
    <row r="31" spans="2:78" hidden="1">
      <c r="B31" s="33"/>
    </row>
    <row r="32" spans="2:78" hidden="1">
      <c r="B32" s="33"/>
    </row>
    <row r="33" spans="2:2" hidden="1">
      <c r="B33" s="33"/>
    </row>
    <row r="34" spans="2:2" hidden="1">
      <c r="B34" s="33"/>
    </row>
    <row r="35" spans="2:2" hidden="1">
      <c r="B35" s="33"/>
    </row>
    <row r="36" spans="2:2">
      <c r="B36" s="33"/>
    </row>
    <row r="37" spans="2:2">
      <c r="B37" s="33"/>
    </row>
    <row r="38" spans="2:2">
      <c r="B38" s="33"/>
    </row>
    <row r="39" spans="2:2">
      <c r="B39" s="33"/>
    </row>
    <row r="40" spans="2:2">
      <c r="B40" s="33"/>
    </row>
    <row r="41" spans="2:2">
      <c r="B41" s="33"/>
    </row>
    <row r="42" spans="2:2">
      <c r="B42" s="33"/>
    </row>
    <row r="43" spans="2:2">
      <c r="B43" s="33"/>
    </row>
    <row r="44" spans="2:2">
      <c r="B44" s="33"/>
    </row>
    <row r="45" spans="2:2">
      <c r="B45" s="33"/>
    </row>
    <row r="46" spans="2:2">
      <c r="B46" s="33"/>
    </row>
    <row r="47" spans="2:2">
      <c r="B47" s="33"/>
    </row>
    <row r="48" spans="2:2">
      <c r="B48" s="33"/>
    </row>
    <row r="49" spans="2:2">
      <c r="B49" s="33"/>
    </row>
    <row r="50" spans="2:2">
      <c r="B50" s="33"/>
    </row>
    <row r="51" spans="2:2">
      <c r="B51" s="33"/>
    </row>
    <row r="53" spans="2:2">
      <c r="B53" s="33"/>
    </row>
  </sheetData>
  <sheetProtection algorithmName="SHA-512" hashValue="tZREZvwnTPr7rWulACzPWwCR4T5xMI1++DVeODrMZYMVZZAUVwTAgtwg81Eb/WsMbcrLdX9uXmim21pyCA+duQ==" saltValue="ERjetMGcJQ7TyjfPMCfjkA==" spinCount="100000" sheet="1" objects="1" scenarios="1" formatCells="0" formatColumns="0" formatRows="0" sort="0" autoFilter="0"/>
  <mergeCells count="26">
    <mergeCell ref="D23:E23"/>
    <mergeCell ref="AB3:AG3"/>
    <mergeCell ref="AH3:AM3"/>
    <mergeCell ref="AN3:AP3"/>
    <mergeCell ref="AN4:AP4"/>
    <mergeCell ref="D20:D22"/>
    <mergeCell ref="V5:X5"/>
    <mergeCell ref="AB5:AD5"/>
    <mergeCell ref="AE5:AG5"/>
    <mergeCell ref="AH5:AJ5"/>
    <mergeCell ref="Y4:AA4"/>
    <mergeCell ref="Y5:AA5"/>
    <mergeCell ref="V3:AA3"/>
    <mergeCell ref="AQ4:AS4"/>
    <mergeCell ref="D3:E5"/>
    <mergeCell ref="AQ3:AS3"/>
    <mergeCell ref="D14:D16"/>
    <mergeCell ref="D17:D19"/>
    <mergeCell ref="AK5:AM5"/>
    <mergeCell ref="AN5:AP5"/>
    <mergeCell ref="AQ5:AS5"/>
    <mergeCell ref="V4:X4"/>
    <mergeCell ref="AB4:AD4"/>
    <mergeCell ref="AE4:AG4"/>
    <mergeCell ref="AH4:AJ4"/>
    <mergeCell ref="AK4:AM4"/>
  </mergeCells>
  <conditionalFormatting sqref="V14:V23 AB14:AB23 AE16 AH14:AH23 AK14:AK23 AN14:AN23 AQ14:AQ23 AE19:AE22">
    <cfRule type="expression" dxfId="159" priority="40">
      <formula xml:space="preserve"> OR(AND(V14=0,V14&lt;&gt;"",W14&lt;&gt;"Z",W14&lt;&gt;""),AND(V14&gt;0,V14&lt;&gt;"",W14&lt;&gt;"W",W14&lt;&gt;""),AND(V14="", W14="W"))</formula>
    </cfRule>
  </conditionalFormatting>
  <conditionalFormatting sqref="W14:W23 AC14:AC23 AF16 AI14:AI23 AL14:AL23 AO14:AO23 AR14:AR23 AF19:AF22">
    <cfRule type="expression" dxfId="158" priority="39">
      <formula xml:space="preserve"> OR(AND(V14=0,V14&lt;&gt;"",W14&lt;&gt;"Z",W14&lt;&gt;""),AND(V14&gt;0,V14&lt;&gt;"",W14&lt;&gt;"W",W14&lt;&gt;""),AND(V14="", W14="W"))</formula>
    </cfRule>
  </conditionalFormatting>
  <conditionalFormatting sqref="X14:X23 AD14:AD23 AG16 AJ14:AJ23 AM14:AM23 AP14:AP23 AS14:AS23 AG19:AG22">
    <cfRule type="expression" dxfId="157" priority="38">
      <formula xml:space="preserve"> AND(OR(W14="X",W14="W"),X14="")</formula>
    </cfRule>
  </conditionalFormatting>
  <conditionalFormatting sqref="AE16 AE19 AQ16 AQ19 V16 AB16 AH16 AK16 AN16 V19 AB19 AH19 AK19 AN19">
    <cfRule type="expression" dxfId="156" priority="41">
      <formula>OR(AND(W14="X",W15="X"),AND(W14="M",W15="M"))</formula>
    </cfRule>
    <cfRule type="expression" dxfId="155" priority="42">
      <formula>IF(OR(AND(V14="",W14=""),AND(V15="",W15=""),AND(W14="X",W15="X"),OR(W14="M",W15="M")),"",SUM(V14,V15)) &lt;&gt; V16</formula>
    </cfRule>
  </conditionalFormatting>
  <conditionalFormatting sqref="AF16 AF19 AR16 AR19 W16 AC16 AI16 AL16 AO16 W19 AC19 AI19 AL19 AO19">
    <cfRule type="expression" dxfId="154" priority="43">
      <formula>OR(AND(W14="X",W15="X"),AND(W14="M",W15="M"))</formula>
    </cfRule>
    <cfRule type="expression" dxfId="153" priority="44">
      <formula>IF(AND(AND(W14="X",W15="X"),SUM(V14,V15)=0,ISNUMBER(V16)),"",IF(OR(W14="M",W15="M"),"M",IF(AND(W14=W15,OR(W14="X",W14="W",W14="Z")),UPPER(W14),""))) &lt;&gt; W16</formula>
    </cfRule>
  </conditionalFormatting>
  <conditionalFormatting sqref="AE20:AE22 AQ20:AQ22 V20:V22 AB20:AB22 AH20:AH22 AK20:AK22 AN20:AN22">
    <cfRule type="expression" dxfId="152" priority="45">
      <formula>OR(AND(W14="X",W17="X"),AND(W14="M",W17="M"))</formula>
    </cfRule>
    <cfRule type="expression" dxfId="151" priority="46">
      <formula>IF(OR(AND(V14="",W14=""),AND(V17="",W17=""),AND(W14="X",W17="X"),OR(W14="M",W17="M")),"",SUM(V14,V17)) &lt;&gt; V20</formula>
    </cfRule>
  </conditionalFormatting>
  <conditionalFormatting sqref="AF20:AF22 AR20:AR22 W20:W22 AC20:AC22 AI20:AI22 AL20:AL22 AO20:AO22">
    <cfRule type="expression" dxfId="150" priority="47">
      <formula>OR(AND(W14="X",W17="X"),AND(W14="M",W17="M"))</formula>
    </cfRule>
    <cfRule type="expression" dxfId="149" priority="48">
      <formula>IF(AND(AND(W14="X",W17="X"),SUM(V14,V17)=0,ISNUMBER(V20)),"",IF(OR(W14="M",W17="M"),"M",IF(AND(W14=W17,OR(W14="X",W14="W",W14="Z")),UPPER(W14),""))) &lt;&gt; W20</formula>
    </cfRule>
  </conditionalFormatting>
  <conditionalFormatting sqref="AQ14:AQ15 AQ17:AQ18 AQ23">
    <cfRule type="expression" dxfId="148" priority="49">
      <formula>OR(AND(W14="X",AC14="X",AI14="X",AO14="X"),AND(W14="M",AC14="M",AI14="M",AO14="M"))</formula>
    </cfRule>
    <cfRule type="expression" dxfId="147" priority="50">
      <formula>IF(OR(EXACT(V14,W14),EXACT(AB14,AC14),EXACT(AH14,AI14),EXACT(AN14,AO14),AND(W14="X",AC14="X",AI14="X",AO14="X"),OR(W14="M",AC14="M",AI14="M",AO14="M")),"",SUM(V14,AB14,AH14,AN14)) &lt;&gt; AQ14</formula>
    </cfRule>
  </conditionalFormatting>
  <conditionalFormatting sqref="AR14:AR15 AR17:AR18 AR23">
    <cfRule type="expression" dxfId="146" priority="51">
      <formula>OR(AND(W14="X",AC14="X",AI14="X",AO14="X"),AND(W14="M",AC14="M",AI14="M",AO14="M"))</formula>
    </cfRule>
    <cfRule type="expression" dxfId="145" priority="52">
      <formula>IF(AND(AND(W14="X",AC14="X",AI14="X",AO14="X"),SUM(V14,AB14,AH14,AN14)=0,ISNUMBER(AQ14)),"",IF(OR(W14="M",AC14="M",AI14="M",AO14="M"),"M",IF(AND(W14=AC14,W14=AI14,W14=AO14,OR(W14="X",W14="W",W14="Z")),UPPER(W14),""))) &lt;&gt; AR14</formula>
    </cfRule>
  </conditionalFormatting>
  <conditionalFormatting sqref="AE14:AE15">
    <cfRule type="expression" dxfId="144" priority="37">
      <formula xml:space="preserve"> OR(AND(AE14=0,AE14&lt;&gt;"",AF14&lt;&gt;"Z",AF14&lt;&gt;""),AND(AE14&gt;0,AE14&lt;&gt;"",AF14&lt;&gt;"W",AF14&lt;&gt;""),AND(AE14="", AF14="W"))</formula>
    </cfRule>
  </conditionalFormatting>
  <conditionalFormatting sqref="AF14:AF15">
    <cfRule type="expression" dxfId="143" priority="36">
      <formula xml:space="preserve"> OR(AND(AE14=0,AE14&lt;&gt;"",AF14&lt;&gt;"Z",AF14&lt;&gt;""),AND(AE14&gt;0,AE14&lt;&gt;"",AF14&lt;&gt;"W",AF14&lt;&gt;""),AND(AE14="", AF14="W"))</formula>
    </cfRule>
  </conditionalFormatting>
  <conditionalFormatting sqref="AG14:AG15">
    <cfRule type="expression" dxfId="142" priority="35">
      <formula xml:space="preserve"> AND(OR(AF14="X",AF14="W"),AG14="")</formula>
    </cfRule>
  </conditionalFormatting>
  <conditionalFormatting sqref="AE17:AE18">
    <cfRule type="expression" dxfId="141" priority="34">
      <formula xml:space="preserve"> OR(AND(AE17=0,AE17&lt;&gt;"",AF17&lt;&gt;"Z",AF17&lt;&gt;""),AND(AE17&gt;0,AE17&lt;&gt;"",AF17&lt;&gt;"W",AF17&lt;&gt;""),AND(AE17="", AF17="W"))</formula>
    </cfRule>
  </conditionalFormatting>
  <conditionalFormatting sqref="AF17:AF18">
    <cfRule type="expression" dxfId="140" priority="33">
      <formula xml:space="preserve"> OR(AND(AE17=0,AE17&lt;&gt;"",AF17&lt;&gt;"Z",AF17&lt;&gt;""),AND(AE17&gt;0,AE17&lt;&gt;"",AF17&lt;&gt;"W",AF17&lt;&gt;""),AND(AE17="", AF17="W"))</formula>
    </cfRule>
  </conditionalFormatting>
  <conditionalFormatting sqref="AG17:AG18">
    <cfRule type="expression" dxfId="139" priority="32">
      <formula xml:space="preserve"> AND(OR(AF17="X",AF17="W"),AG17="")</formula>
    </cfRule>
  </conditionalFormatting>
  <conditionalFormatting sqref="AE23">
    <cfRule type="expression" dxfId="138" priority="31">
      <formula xml:space="preserve"> OR(AND(AE23=0,AE23&lt;&gt;"",AF23&lt;&gt;"Z",AF23&lt;&gt;""),AND(AE23&gt;0,AE23&lt;&gt;"",AF23&lt;&gt;"W",AF23&lt;&gt;""),AND(AE23="", AF23="W"))</formula>
    </cfRule>
  </conditionalFormatting>
  <conditionalFormatting sqref="AF23">
    <cfRule type="expression" dxfId="137" priority="30">
      <formula xml:space="preserve"> OR(AND(AE23=0,AE23&lt;&gt;"",AF23&lt;&gt;"Z",AF23&lt;&gt;""),AND(AE23&gt;0,AE23&lt;&gt;"",AF23&lt;&gt;"W",AF23&lt;&gt;""),AND(AE23="", AF23="W"))</formula>
    </cfRule>
  </conditionalFormatting>
  <conditionalFormatting sqref="AG23">
    <cfRule type="expression" dxfId="136" priority="29">
      <formula xml:space="preserve"> AND(OR(AF23="X",AF23="W"),AG23="")</formula>
    </cfRule>
  </conditionalFormatting>
  <conditionalFormatting sqref="Y14:Y23">
    <cfRule type="expression" dxfId="135" priority="3">
      <formula xml:space="preserve"> OR(AND(Y14=0,Y14&lt;&gt;"",Z14&lt;&gt;"Z",Z14&lt;&gt;""),AND(Y14&gt;0,Y14&lt;&gt;"",Z14&lt;&gt;"W",Z14&lt;&gt;""),AND(Y14="", Z14="W"))</formula>
    </cfRule>
  </conditionalFormatting>
  <conditionalFormatting sqref="Z14:Z23">
    <cfRule type="expression" dxfId="134" priority="2">
      <formula xml:space="preserve"> OR(AND(Y14=0,Y14&lt;&gt;"",Z14&lt;&gt;"Z",Z14&lt;&gt;""),AND(Y14&gt;0,Y14&lt;&gt;"",Z14&lt;&gt;"W",Z14&lt;&gt;""),AND(Y14="", Z14="W"))</formula>
    </cfRule>
  </conditionalFormatting>
  <conditionalFormatting sqref="AA14:AA23">
    <cfRule type="expression" dxfId="133" priority="1">
      <formula xml:space="preserve"> AND(OR(Z14="X",Z14="W"),AA14="")</formula>
    </cfRule>
  </conditionalFormatting>
  <conditionalFormatting sqref="Y16 Y19">
    <cfRule type="expression" dxfId="132" priority="4">
      <formula>OR(AND(Z14="X",Z15="X"),AND(Z14="M",Z15="M"))</formula>
    </cfRule>
    <cfRule type="expression" dxfId="131" priority="5">
      <formula>IF(OR(AND(Y14="",Z14=""),AND(Y15="",Z15=""),AND(Z14="X",Z15="X"),OR(Z14="M",Z15="M")),"",SUM(Y14,Y15)) &lt;&gt; Y16</formula>
    </cfRule>
  </conditionalFormatting>
  <conditionalFormatting sqref="Z16 Z19">
    <cfRule type="expression" dxfId="130" priority="6">
      <formula>OR(AND(Z14="X",Z15="X"),AND(Z14="M",Z15="M"))</formula>
    </cfRule>
    <cfRule type="expression" dxfId="129" priority="7">
      <formula>IF(AND(AND(Z14="X",Z15="X"),SUM(Y14,Y15)=0,ISNUMBER(Y16)),"",IF(OR(Z14="M",Z15="M"),"M",IF(AND(Z14=Z15,OR(Z14="X",Z14="W",Z14="Z")),UPPER(Z14),""))) &lt;&gt; Z16</formula>
    </cfRule>
  </conditionalFormatting>
  <conditionalFormatting sqref="Y20:Y22">
    <cfRule type="expression" dxfId="128" priority="8">
      <formula>OR(AND(Z14="X",Z17="X"),AND(Z14="M",Z17="M"))</formula>
    </cfRule>
    <cfRule type="expression" dxfId="127" priority="9">
      <formula>IF(OR(AND(Y14="",Z14=""),AND(Y17="",Z17=""),AND(Z14="X",Z17="X"),OR(Z14="M",Z17="M")),"",SUM(Y14,Y17)) &lt;&gt; Y20</formula>
    </cfRule>
  </conditionalFormatting>
  <conditionalFormatting sqref="Z20:Z22">
    <cfRule type="expression" dxfId="126" priority="10">
      <formula>OR(AND(Z14="X",Z17="X"),AND(Z14="M",Z17="M"))</formula>
    </cfRule>
    <cfRule type="expression" dxfId="125" priority="11">
      <formula>IF(AND(AND(Z14="X",Z17="X"),SUM(Y14,Y17)=0,ISNUMBER(Y20)),"",IF(OR(Z14="M",Z17="M"),"M",IF(AND(Z14=Z17,OR(Z14="X",Z14="W",Z14="Z")),UPPER(Z14),""))) &lt;&gt; Z20</formula>
    </cfRule>
  </conditionalFormatting>
  <dataValidations count="4">
    <dataValidation allowBlank="1" showInputMessage="1" showErrorMessage="1" sqref="AT1:XFD1048576 A1:U1048576 V24:AS1048576 Z6:AA13 AB1:AS13 V1:V13 W1:AA2 W4:Y13"/>
    <dataValidation type="decimal" operator="greaterThanOrEqual" allowBlank="1" showInputMessage="1" showErrorMessage="1" errorTitle="Entrada no válida" error="Por favor, ingrese un valor numérico" sqref="V14:V23 AB14:AB23 AE14:AE23 AH14:AH23 AK14:AK23 AN14:AN23 AQ14:AQ23 Y14:Y23">
      <formula1>0</formula1>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23 AC14:AC23 AF14:AF23 AI14:AI23 AL14:AL23 AO14:AO23 AR14:AR23 Z14:Z23">
      <formula1>"Z,M,X,W"</formula1>
    </dataValidation>
    <dataValidation type="textLength" allowBlank="1" showInputMessage="1" showErrorMessage="1" errorTitle="Entrada no válida" error="La longitud del texto debe ser entre 2 y 500 caracteres" sqref="AS14:AS23 AD14:AD23 AG14:AG23 AJ14:AJ23 AM14:AM23 AP14:AP23 X14:X23 AA14:AA23">
      <formula1>2</formula1>
      <formula2>500</formula2>
    </dataValidation>
  </dataValidations>
  <pageMargins left="0.23622047244094491" right="0.23622047244094491" top="0.74803149606299213" bottom="0.74803149606299213" header="0.31496062992125984" footer="0.31496062992125984"/>
  <pageSetup scale="69" fitToHeight="0" orientation="landscape" r:id="rId1"/>
  <headerFooter>
    <oddFooter>&amp;C&amp;P&amp;R&amp;F</oddFooter>
  </headerFooter>
  <colBreaks count="1" manualBreakCount="1">
    <brk id="4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W61"/>
  <sheetViews>
    <sheetView showGridLines="0" topLeftCell="C1" zoomScaleNormal="100" workbookViewId="0">
      <pane xSplit="19" ySplit="13" topLeftCell="V14" activePane="bottomRight" state="frozen"/>
      <selection activeCell="C1" sqref="C1"/>
      <selection pane="topRight" activeCell="V1" sqref="V1"/>
      <selection pane="bottomLeft" activeCell="C14" sqref="C14"/>
      <selection pane="bottomRight" activeCell="V14" sqref="V14"/>
    </sheetView>
  </sheetViews>
  <sheetFormatPr baseColWidth="10" defaultColWidth="9.140625" defaultRowHeight="15"/>
  <cols>
    <col min="1" max="1" width="18.28515625" style="227" hidden="1" customWidth="1"/>
    <col min="2" max="2" width="5" style="227" hidden="1" customWidth="1"/>
    <col min="3" max="3" width="5.7109375" style="227" customWidth="1"/>
    <col min="4" max="4" width="14.28515625" style="227" customWidth="1"/>
    <col min="5" max="5" width="54.140625" style="227" customWidth="1"/>
    <col min="6" max="7" width="8.7109375" style="227" hidden="1" customWidth="1"/>
    <col min="8" max="8" width="3" style="227" hidden="1" customWidth="1"/>
    <col min="9" max="9" width="5.85546875" style="227" hidden="1" customWidth="1"/>
    <col min="10" max="10" width="3" style="227" hidden="1" customWidth="1"/>
    <col min="11" max="11" width="5.28515625" style="227" hidden="1" customWidth="1"/>
    <col min="12" max="12" width="3.7109375" style="227" hidden="1" customWidth="1"/>
    <col min="13" max="13" width="6.7109375" style="227" hidden="1" customWidth="1"/>
    <col min="14" max="20" width="4.140625" style="227" hidden="1" customWidth="1"/>
    <col min="21" max="21" width="11" style="227" hidden="1" customWidth="1"/>
    <col min="22" max="22" width="12.7109375" style="227" customWidth="1"/>
    <col min="23" max="23" width="2.7109375" style="227" customWidth="1"/>
    <col min="24" max="24" width="5.7109375" style="227" customWidth="1"/>
    <col min="25" max="25" width="12.7109375" style="227" customWidth="1"/>
    <col min="26" max="26" width="2.7109375" style="227" customWidth="1"/>
    <col min="27" max="27" width="5.7109375" style="227" customWidth="1"/>
    <col min="28" max="28" width="12.7109375" style="227" customWidth="1"/>
    <col min="29" max="29" width="2.7109375" style="227" customWidth="1"/>
    <col min="30" max="30" width="5.7109375" style="227" customWidth="1"/>
    <col min="31" max="31" width="12.7109375" style="227" customWidth="1"/>
    <col min="32" max="32" width="2.7109375" style="227" customWidth="1"/>
    <col min="33" max="33" width="5.7109375" style="227" customWidth="1"/>
    <col min="34" max="34" width="12.7109375" style="227" customWidth="1"/>
    <col min="35" max="35" width="2.7109375" style="227" customWidth="1"/>
    <col min="36" max="37" width="5.7109375" style="227" customWidth="1"/>
    <col min="38" max="16384" width="9.140625" style="227"/>
  </cols>
  <sheetData>
    <row r="1" spans="1:75" s="215" customFormat="1" ht="45" customHeight="1">
      <c r="A1" s="30" t="s">
        <v>108</v>
      </c>
      <c r="B1" s="31" t="s">
        <v>429</v>
      </c>
      <c r="C1" s="32"/>
      <c r="D1" s="414" t="s">
        <v>2426</v>
      </c>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36"/>
      <c r="AM1" s="36"/>
      <c r="AN1" s="36"/>
      <c r="AO1" s="36"/>
      <c r="AP1" s="36"/>
      <c r="AQ1" s="36"/>
      <c r="AR1" s="36"/>
      <c r="BI1" s="45"/>
      <c r="BJ1" s="45"/>
      <c r="BK1" s="45"/>
      <c r="BL1" s="45"/>
      <c r="BM1" s="45"/>
      <c r="BN1" s="45"/>
      <c r="BO1" s="45"/>
      <c r="BP1" s="45"/>
      <c r="BQ1" s="45"/>
      <c r="BR1" s="45"/>
      <c r="BS1" s="45"/>
      <c r="BT1" s="45"/>
      <c r="BU1" s="45"/>
      <c r="BV1" s="45"/>
      <c r="BW1" s="45"/>
    </row>
    <row r="2" spans="1:75" s="36" customFormat="1" ht="3.75" customHeight="1">
      <c r="A2" s="30" t="s">
        <v>114</v>
      </c>
      <c r="B2" s="191" t="str">
        <f>VLOOKUP(VAL_C1!$B$2,VAL_Drop_Down_Lists!$A$3:$B$214,2,FALSE)</f>
        <v>CR</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37"/>
      <c r="BI2" s="28"/>
      <c r="BJ2" s="28"/>
      <c r="BK2" s="28"/>
      <c r="BL2" s="28"/>
      <c r="BM2" s="28"/>
      <c r="BN2" s="28"/>
      <c r="BO2" s="28"/>
      <c r="BP2" s="28"/>
      <c r="BQ2" s="28"/>
      <c r="BR2" s="28"/>
      <c r="BS2" s="28"/>
      <c r="BT2" s="28"/>
      <c r="BU2" s="28"/>
      <c r="BV2" s="28"/>
      <c r="BW2" s="28"/>
    </row>
    <row r="3" spans="1:75" s="36" customFormat="1" ht="45" customHeight="1">
      <c r="A3" s="30" t="s">
        <v>118</v>
      </c>
      <c r="B3" s="191">
        <f>IF(VAL_C1!$H$32&lt;&gt;"", YEAR(VAL_C1!$H$32),"")</f>
        <v>2020</v>
      </c>
      <c r="C3" s="192"/>
      <c r="D3" s="382" t="s">
        <v>2413</v>
      </c>
      <c r="E3" s="383"/>
      <c r="F3" s="194"/>
      <c r="G3" s="194"/>
      <c r="H3" s="194"/>
      <c r="I3" s="194"/>
      <c r="J3" s="194"/>
      <c r="K3" s="194"/>
      <c r="L3" s="194"/>
      <c r="M3" s="194"/>
      <c r="N3" s="194"/>
      <c r="O3" s="194"/>
      <c r="P3" s="194"/>
      <c r="Q3" s="194"/>
      <c r="R3" s="194"/>
      <c r="S3" s="194"/>
      <c r="T3" s="194"/>
      <c r="U3" s="194"/>
      <c r="V3" s="416" t="s">
        <v>2361</v>
      </c>
      <c r="W3" s="416"/>
      <c r="X3" s="416"/>
      <c r="Y3" s="416" t="s">
        <v>2362</v>
      </c>
      <c r="Z3" s="416"/>
      <c r="AA3" s="416"/>
      <c r="AB3" s="416" t="s">
        <v>2363</v>
      </c>
      <c r="AC3" s="416"/>
      <c r="AD3" s="416"/>
      <c r="AE3" s="416" t="s">
        <v>2364</v>
      </c>
      <c r="AF3" s="416"/>
      <c r="AG3" s="416"/>
      <c r="AH3" s="417" t="s">
        <v>2365</v>
      </c>
      <c r="AI3" s="417"/>
      <c r="AJ3" s="417"/>
      <c r="AK3" s="37"/>
      <c r="BI3" s="28"/>
      <c r="BJ3" s="28"/>
      <c r="BK3" s="28"/>
      <c r="BL3" s="28"/>
      <c r="BM3" s="28"/>
      <c r="BN3" s="28"/>
      <c r="BO3" s="28"/>
      <c r="BP3" s="28"/>
      <c r="BQ3" s="28"/>
      <c r="BR3" s="28"/>
      <c r="BS3" s="28"/>
      <c r="BT3" s="28"/>
      <c r="BU3" s="28"/>
      <c r="BV3" s="28"/>
      <c r="BW3" s="28"/>
    </row>
    <row r="4" spans="1:75" s="36" customFormat="1" ht="32.25" customHeight="1">
      <c r="A4" s="30" t="s">
        <v>121</v>
      </c>
      <c r="B4" s="191">
        <f>IF(VAL_C1!$H$33&lt;&gt;"", YEAR(VAL_C1!$H$33),"")</f>
        <v>2020</v>
      </c>
      <c r="C4" s="192"/>
      <c r="D4" s="216" t="s">
        <v>2382</v>
      </c>
      <c r="E4" s="189" t="s">
        <v>2424</v>
      </c>
      <c r="F4" s="217"/>
      <c r="G4" s="217"/>
      <c r="H4" s="217"/>
      <c r="I4" s="217"/>
      <c r="J4" s="217"/>
      <c r="K4" s="217"/>
      <c r="L4" s="217"/>
      <c r="M4" s="217"/>
      <c r="N4" s="217"/>
      <c r="O4" s="217"/>
      <c r="P4" s="217"/>
      <c r="Q4" s="217"/>
      <c r="R4" s="217"/>
      <c r="S4" s="217"/>
      <c r="T4" s="217"/>
      <c r="U4" s="217"/>
      <c r="V4" s="416" t="s">
        <v>2368</v>
      </c>
      <c r="W4" s="416"/>
      <c r="X4" s="416"/>
      <c r="Y4" s="416" t="s">
        <v>2369</v>
      </c>
      <c r="Z4" s="416"/>
      <c r="AA4" s="416"/>
      <c r="AB4" s="416" t="s">
        <v>2371</v>
      </c>
      <c r="AC4" s="416"/>
      <c r="AD4" s="416"/>
      <c r="AE4" s="416" t="s">
        <v>2373</v>
      </c>
      <c r="AF4" s="416"/>
      <c r="AG4" s="416"/>
      <c r="AH4" s="417" t="s">
        <v>2374</v>
      </c>
      <c r="AI4" s="417"/>
      <c r="AJ4" s="417"/>
      <c r="AK4" s="37"/>
      <c r="BI4" s="28"/>
      <c r="BJ4" s="28"/>
      <c r="BK4" s="28"/>
      <c r="BL4" s="28"/>
      <c r="BM4" s="28"/>
      <c r="BN4" s="28"/>
      <c r="BO4" s="28"/>
      <c r="BP4" s="28"/>
      <c r="BQ4" s="28"/>
      <c r="BR4" s="28"/>
      <c r="BS4" s="28"/>
      <c r="BT4" s="28"/>
      <c r="BU4" s="28"/>
      <c r="BV4" s="28"/>
      <c r="BW4" s="28"/>
    </row>
    <row r="5" spans="1:75" s="36" customFormat="1" ht="21" hidden="1">
      <c r="A5" s="30" t="s">
        <v>123</v>
      </c>
      <c r="B5" s="31" t="s">
        <v>0</v>
      </c>
      <c r="C5" s="192"/>
      <c r="D5" s="194"/>
      <c r="E5" s="194"/>
      <c r="F5" s="218"/>
      <c r="G5" s="218"/>
      <c r="H5" s="218"/>
      <c r="I5" s="218"/>
      <c r="J5" s="218"/>
      <c r="K5" s="218"/>
      <c r="L5" s="218"/>
      <c r="M5" s="218"/>
      <c r="N5" s="218"/>
      <c r="O5" s="219"/>
      <c r="P5" s="219"/>
      <c r="Q5" s="219"/>
      <c r="R5" s="219"/>
      <c r="S5" s="219"/>
      <c r="T5" s="219"/>
      <c r="U5" s="199"/>
      <c r="V5" s="220"/>
      <c r="W5" s="220"/>
      <c r="X5" s="220"/>
      <c r="Y5" s="220"/>
      <c r="Z5" s="220"/>
      <c r="AA5" s="220"/>
      <c r="AB5" s="220"/>
      <c r="AC5" s="220"/>
      <c r="AD5" s="220"/>
      <c r="AE5" s="220"/>
      <c r="AF5" s="220"/>
      <c r="AG5" s="220"/>
      <c r="AH5" s="220"/>
      <c r="AI5" s="220"/>
      <c r="AJ5" s="220"/>
      <c r="AK5" s="37"/>
      <c r="BI5" s="28"/>
      <c r="BJ5" s="28"/>
      <c r="BK5" s="28"/>
      <c r="BL5" s="28"/>
      <c r="BM5" s="28"/>
      <c r="BN5" s="28"/>
      <c r="BO5" s="28"/>
      <c r="BP5" s="28"/>
      <c r="BQ5" s="28"/>
      <c r="BR5" s="28"/>
      <c r="BS5" s="28"/>
      <c r="BT5" s="28"/>
      <c r="BU5" s="28"/>
      <c r="BV5" s="28"/>
      <c r="BW5" s="28"/>
    </row>
    <row r="6" spans="1:75" s="36" customFormat="1" ht="21" hidden="1">
      <c r="A6" s="30" t="s">
        <v>125</v>
      </c>
      <c r="B6" s="31"/>
      <c r="C6" s="192"/>
      <c r="D6" s="217"/>
      <c r="E6" s="217"/>
      <c r="F6" s="218"/>
      <c r="G6" s="218"/>
      <c r="H6" s="218"/>
      <c r="I6" s="218"/>
      <c r="J6" s="218"/>
      <c r="K6" s="218"/>
      <c r="L6" s="218"/>
      <c r="M6" s="218"/>
      <c r="N6" s="218"/>
      <c r="O6" s="219"/>
      <c r="P6" s="219"/>
      <c r="Q6" s="219"/>
      <c r="R6" s="219"/>
      <c r="S6" s="219"/>
      <c r="T6" s="219"/>
      <c r="U6" s="199" t="s">
        <v>1</v>
      </c>
      <c r="V6" s="220" t="s">
        <v>202</v>
      </c>
      <c r="W6" s="220"/>
      <c r="X6" s="220"/>
      <c r="Y6" s="220" t="s">
        <v>202</v>
      </c>
      <c r="Z6" s="220"/>
      <c r="AA6" s="220"/>
      <c r="AB6" s="220" t="s">
        <v>202</v>
      </c>
      <c r="AC6" s="220"/>
      <c r="AD6" s="220"/>
      <c r="AE6" s="220" t="s">
        <v>202</v>
      </c>
      <c r="AF6" s="220"/>
      <c r="AG6" s="220"/>
      <c r="AH6" s="220" t="s">
        <v>202</v>
      </c>
      <c r="AI6" s="220"/>
      <c r="AJ6" s="220"/>
      <c r="AK6" s="37"/>
      <c r="BI6" s="28"/>
      <c r="BJ6" s="28"/>
      <c r="BK6" s="28"/>
      <c r="BL6" s="28"/>
      <c r="BM6" s="28"/>
      <c r="BN6" s="28"/>
      <c r="BO6" s="28"/>
      <c r="BP6" s="28"/>
      <c r="BQ6" s="28"/>
      <c r="BR6" s="28"/>
      <c r="BS6" s="28"/>
      <c r="BT6" s="28"/>
      <c r="BU6" s="28"/>
      <c r="BV6" s="28"/>
      <c r="BW6" s="28"/>
    </row>
    <row r="7" spans="1:75" s="36" customFormat="1" ht="21" hidden="1">
      <c r="A7" s="30" t="s">
        <v>127</v>
      </c>
      <c r="B7" s="191">
        <f>IF(VAL_C1!$H$33&lt;&gt;"", YEAR(VAL_C1!$H$33),"")</f>
        <v>2020</v>
      </c>
      <c r="C7" s="192"/>
      <c r="D7" s="217"/>
      <c r="E7" s="217"/>
      <c r="F7" s="218"/>
      <c r="G7" s="218"/>
      <c r="H7" s="218"/>
      <c r="I7" s="218"/>
      <c r="J7" s="218"/>
      <c r="K7" s="218"/>
      <c r="L7" s="218"/>
      <c r="M7" s="218"/>
      <c r="N7" s="218"/>
      <c r="O7" s="219"/>
      <c r="P7" s="219"/>
      <c r="Q7" s="219"/>
      <c r="R7" s="219"/>
      <c r="S7" s="219"/>
      <c r="T7" s="219"/>
      <c r="U7" s="199" t="s">
        <v>149</v>
      </c>
      <c r="V7" s="220" t="s">
        <v>163</v>
      </c>
      <c r="W7" s="220"/>
      <c r="X7" s="220"/>
      <c r="Y7" s="220" t="s">
        <v>164</v>
      </c>
      <c r="Z7" s="220"/>
      <c r="AA7" s="220"/>
      <c r="AB7" s="220" t="s">
        <v>165</v>
      </c>
      <c r="AC7" s="220"/>
      <c r="AD7" s="220"/>
      <c r="AE7" s="220" t="s">
        <v>166</v>
      </c>
      <c r="AF7" s="220"/>
      <c r="AG7" s="220"/>
      <c r="AH7" s="220" t="s">
        <v>167</v>
      </c>
      <c r="AI7" s="220"/>
      <c r="AJ7" s="220"/>
      <c r="AK7" s="37"/>
      <c r="BI7" s="28"/>
      <c r="BJ7" s="28"/>
      <c r="BK7" s="28"/>
      <c r="BL7" s="28"/>
      <c r="BM7" s="28"/>
      <c r="BN7" s="28"/>
      <c r="BO7" s="28"/>
      <c r="BP7" s="28"/>
      <c r="BQ7" s="28"/>
      <c r="BR7" s="28"/>
      <c r="BS7" s="28"/>
      <c r="BT7" s="28"/>
      <c r="BU7" s="28"/>
      <c r="BV7" s="28"/>
      <c r="BW7" s="28"/>
    </row>
    <row r="8" spans="1:75" s="36" customFormat="1" ht="21" hidden="1">
      <c r="A8" s="30" t="s">
        <v>129</v>
      </c>
      <c r="B8" s="191">
        <f>IF(VAL_C1!$H$34&lt;&gt;"", YEAR(VAL_C1!$H$34),"")</f>
        <v>2020</v>
      </c>
      <c r="C8" s="192"/>
      <c r="D8" s="217"/>
      <c r="E8" s="217"/>
      <c r="F8" s="218"/>
      <c r="G8" s="218"/>
      <c r="H8" s="218"/>
      <c r="I8" s="218"/>
      <c r="J8" s="218"/>
      <c r="K8" s="218"/>
      <c r="L8" s="218"/>
      <c r="M8" s="218"/>
      <c r="N8" s="46"/>
      <c r="O8" s="47"/>
      <c r="P8" s="47"/>
      <c r="Q8" s="47"/>
      <c r="R8" s="47"/>
      <c r="S8" s="47"/>
      <c r="T8" s="47"/>
      <c r="U8" s="39" t="s">
        <v>150</v>
      </c>
      <c r="V8" s="220" t="s">
        <v>0</v>
      </c>
      <c r="W8" s="220"/>
      <c r="X8" s="220"/>
      <c r="Y8" s="220" t="s">
        <v>0</v>
      </c>
      <c r="Z8" s="220"/>
      <c r="AA8" s="220"/>
      <c r="AB8" s="220" t="s">
        <v>0</v>
      </c>
      <c r="AC8" s="220"/>
      <c r="AD8" s="220"/>
      <c r="AE8" s="220" t="s">
        <v>0</v>
      </c>
      <c r="AF8" s="220"/>
      <c r="AG8" s="220"/>
      <c r="AH8" s="220" t="s">
        <v>0</v>
      </c>
      <c r="AI8" s="220"/>
      <c r="AJ8" s="220"/>
      <c r="AK8" s="37"/>
      <c r="BI8" s="28"/>
      <c r="BJ8" s="28"/>
      <c r="BK8" s="28"/>
      <c r="BL8" s="28"/>
      <c r="BM8" s="28"/>
      <c r="BN8" s="28"/>
      <c r="BO8" s="28"/>
      <c r="BP8" s="28"/>
      <c r="BQ8" s="28"/>
      <c r="BR8" s="28"/>
      <c r="BS8" s="28"/>
      <c r="BT8" s="28"/>
      <c r="BU8" s="28"/>
      <c r="BV8" s="28"/>
      <c r="BW8" s="28"/>
    </row>
    <row r="9" spans="1:75" s="36" customFormat="1" ht="21" hidden="1">
      <c r="A9" s="30" t="s">
        <v>131</v>
      </c>
      <c r="B9" s="31" t="s">
        <v>477</v>
      </c>
      <c r="C9" s="192"/>
      <c r="D9" s="217"/>
      <c r="E9" s="217"/>
      <c r="F9" s="218"/>
      <c r="G9" s="218"/>
      <c r="H9" s="218"/>
      <c r="I9" s="218"/>
      <c r="J9" s="218"/>
      <c r="K9" s="218"/>
      <c r="L9" s="218"/>
      <c r="M9" s="218"/>
      <c r="N9" s="46"/>
      <c r="O9" s="47"/>
      <c r="P9" s="47"/>
      <c r="Q9" s="47"/>
      <c r="R9" s="47"/>
      <c r="S9" s="47"/>
      <c r="T9" s="47"/>
      <c r="U9" s="39" t="s">
        <v>151</v>
      </c>
      <c r="V9" s="220" t="s">
        <v>0</v>
      </c>
      <c r="W9" s="220"/>
      <c r="X9" s="220"/>
      <c r="Y9" s="220" t="s">
        <v>0</v>
      </c>
      <c r="Z9" s="220"/>
      <c r="AA9" s="220"/>
      <c r="AB9" s="220" t="s">
        <v>0</v>
      </c>
      <c r="AC9" s="220"/>
      <c r="AD9" s="220"/>
      <c r="AE9" s="220" t="s">
        <v>0</v>
      </c>
      <c r="AF9" s="220"/>
      <c r="AG9" s="220"/>
      <c r="AH9" s="220" t="s">
        <v>0</v>
      </c>
      <c r="AI9" s="220"/>
      <c r="AJ9" s="220"/>
      <c r="AK9" s="37"/>
      <c r="BI9" s="28"/>
      <c r="BJ9" s="28"/>
      <c r="BK9" s="28"/>
      <c r="BL9" s="28"/>
      <c r="BM9" s="28"/>
      <c r="BN9" s="28"/>
      <c r="BO9" s="28"/>
      <c r="BP9" s="28"/>
      <c r="BQ9" s="28"/>
      <c r="BR9" s="28"/>
      <c r="BS9" s="28"/>
      <c r="BT9" s="28"/>
      <c r="BU9" s="28"/>
      <c r="BV9" s="28"/>
      <c r="BW9" s="28"/>
    </row>
    <row r="10" spans="1:75" s="36" customFormat="1" ht="21" hidden="1">
      <c r="A10" s="30" t="s">
        <v>133</v>
      </c>
      <c r="B10" s="31">
        <v>0</v>
      </c>
      <c r="C10" s="192"/>
      <c r="D10" s="217"/>
      <c r="E10" s="217"/>
      <c r="F10" s="218"/>
      <c r="G10" s="218"/>
      <c r="H10" s="218"/>
      <c r="I10" s="218"/>
      <c r="J10" s="218"/>
      <c r="K10" s="218"/>
      <c r="L10" s="218"/>
      <c r="M10" s="218"/>
      <c r="N10" s="46"/>
      <c r="O10" s="39"/>
      <c r="P10" s="39"/>
      <c r="Q10" s="39"/>
      <c r="R10" s="39"/>
      <c r="S10" s="39"/>
      <c r="T10" s="39"/>
      <c r="U10" s="39" t="s">
        <v>2</v>
      </c>
      <c r="V10" s="220" t="s">
        <v>0</v>
      </c>
      <c r="W10" s="220"/>
      <c r="X10" s="220"/>
      <c r="Y10" s="220" t="s">
        <v>0</v>
      </c>
      <c r="Z10" s="220"/>
      <c r="AA10" s="220"/>
      <c r="AB10" s="220" t="s">
        <v>0</v>
      </c>
      <c r="AC10" s="220"/>
      <c r="AD10" s="220"/>
      <c r="AE10" s="220" t="s">
        <v>0</v>
      </c>
      <c r="AF10" s="220"/>
      <c r="AG10" s="220"/>
      <c r="AH10" s="220" t="s">
        <v>0</v>
      </c>
      <c r="AI10" s="220"/>
      <c r="AJ10" s="220"/>
      <c r="AK10" s="37"/>
      <c r="BI10" s="28"/>
      <c r="BJ10" s="28"/>
      <c r="BK10" s="28"/>
      <c r="BL10" s="28"/>
      <c r="BM10" s="28"/>
      <c r="BN10" s="28"/>
      <c r="BO10" s="28"/>
      <c r="BP10" s="28"/>
      <c r="BQ10" s="28"/>
      <c r="BR10" s="28"/>
      <c r="BS10" s="28"/>
      <c r="BT10" s="28"/>
      <c r="BU10" s="28"/>
      <c r="BV10" s="28"/>
      <c r="BW10" s="28"/>
    </row>
    <row r="11" spans="1:75" s="36" customFormat="1" ht="21" hidden="1">
      <c r="A11" s="30" t="s">
        <v>135</v>
      </c>
      <c r="B11" s="31">
        <v>0</v>
      </c>
      <c r="C11" s="192"/>
      <c r="D11" s="217"/>
      <c r="E11" s="217"/>
      <c r="F11" s="218"/>
      <c r="G11" s="218"/>
      <c r="H11" s="218"/>
      <c r="I11" s="218"/>
      <c r="J11" s="218"/>
      <c r="K11" s="218"/>
      <c r="L11" s="218"/>
      <c r="M11" s="218"/>
      <c r="N11" s="46"/>
      <c r="O11" s="39"/>
      <c r="P11" s="39"/>
      <c r="Q11" s="39"/>
      <c r="R11" s="39"/>
      <c r="S11" s="39"/>
      <c r="T11" s="39"/>
      <c r="U11" s="39"/>
      <c r="V11" s="220"/>
      <c r="W11" s="220"/>
      <c r="X11" s="220"/>
      <c r="Y11" s="220"/>
      <c r="Z11" s="220"/>
      <c r="AA11" s="220"/>
      <c r="AB11" s="220"/>
      <c r="AC11" s="220"/>
      <c r="AD11" s="220"/>
      <c r="AE11" s="220"/>
      <c r="AF11" s="220"/>
      <c r="AG11" s="220"/>
      <c r="AH11" s="220"/>
      <c r="AI11" s="220"/>
      <c r="AJ11" s="220"/>
      <c r="AK11" s="37"/>
      <c r="BI11" s="28"/>
      <c r="BJ11" s="28"/>
      <c r="BK11" s="28"/>
      <c r="BL11" s="28"/>
      <c r="BM11" s="28"/>
      <c r="BN11" s="28"/>
      <c r="BO11" s="28"/>
      <c r="BP11" s="28"/>
      <c r="BQ11" s="28"/>
      <c r="BR11" s="28"/>
      <c r="BS11" s="28"/>
      <c r="BT11" s="28"/>
      <c r="BU11" s="28"/>
      <c r="BV11" s="28"/>
      <c r="BW11" s="28"/>
    </row>
    <row r="12" spans="1:75" s="36" customFormat="1" ht="21" hidden="1">
      <c r="C12" s="192"/>
      <c r="D12" s="217"/>
      <c r="E12" s="217"/>
      <c r="F12" s="218"/>
      <c r="G12" s="218"/>
      <c r="H12" s="218"/>
      <c r="I12" s="218"/>
      <c r="J12" s="218"/>
      <c r="K12" s="218"/>
      <c r="L12" s="218"/>
      <c r="M12" s="218"/>
      <c r="N12" s="46"/>
      <c r="O12" s="39"/>
      <c r="P12" s="39"/>
      <c r="Q12" s="39"/>
      <c r="R12" s="39"/>
      <c r="S12" s="39"/>
      <c r="T12" s="39"/>
      <c r="U12" s="39"/>
      <c r="V12" s="220"/>
      <c r="W12" s="220"/>
      <c r="X12" s="220"/>
      <c r="Y12" s="220"/>
      <c r="Z12" s="220"/>
      <c r="AA12" s="220"/>
      <c r="AB12" s="220"/>
      <c r="AC12" s="220"/>
      <c r="AD12" s="220"/>
      <c r="AE12" s="220"/>
      <c r="AF12" s="220"/>
      <c r="AG12" s="220"/>
      <c r="AH12" s="220"/>
      <c r="AI12" s="220"/>
      <c r="AJ12" s="220"/>
      <c r="AK12" s="37"/>
      <c r="BI12" s="28"/>
      <c r="BJ12" s="28"/>
      <c r="BK12" s="28"/>
      <c r="BL12" s="28"/>
      <c r="BM12" s="28"/>
      <c r="BN12" s="28"/>
      <c r="BO12" s="28"/>
      <c r="BP12" s="28"/>
      <c r="BQ12" s="28"/>
      <c r="BR12" s="28"/>
      <c r="BS12" s="28"/>
      <c r="BT12" s="28"/>
      <c r="BU12" s="28"/>
      <c r="BV12" s="28"/>
      <c r="BW12" s="28"/>
    </row>
    <row r="13" spans="1:75" s="36" customFormat="1" ht="3.75" customHeight="1">
      <c r="C13" s="192"/>
      <c r="D13" s="37"/>
      <c r="E13" s="37"/>
      <c r="F13" s="199"/>
      <c r="G13" s="199"/>
      <c r="H13" s="205" t="s">
        <v>136</v>
      </c>
      <c r="I13" s="205" t="s">
        <v>139</v>
      </c>
      <c r="J13" s="205" t="s">
        <v>141</v>
      </c>
      <c r="K13" s="205" t="s">
        <v>143</v>
      </c>
      <c r="L13" s="205" t="s">
        <v>144</v>
      </c>
      <c r="M13" s="205" t="s">
        <v>145</v>
      </c>
      <c r="N13" s="40" t="s">
        <v>146</v>
      </c>
      <c r="O13" s="102" t="s">
        <v>485</v>
      </c>
      <c r="P13" s="102" t="s">
        <v>487</v>
      </c>
      <c r="Q13" s="40"/>
      <c r="R13" s="40"/>
      <c r="S13" s="40"/>
      <c r="T13" s="40"/>
      <c r="U13" s="39"/>
      <c r="V13" s="37"/>
      <c r="W13" s="37"/>
      <c r="X13" s="37"/>
      <c r="Y13" s="37"/>
      <c r="Z13" s="37"/>
      <c r="AA13" s="37"/>
      <c r="AB13" s="37"/>
      <c r="AC13" s="37"/>
      <c r="AD13" s="37"/>
      <c r="AE13" s="37"/>
      <c r="AF13" s="37"/>
      <c r="AG13" s="37"/>
      <c r="AH13" s="37"/>
      <c r="AI13" s="37"/>
      <c r="AJ13" s="37"/>
      <c r="AK13" s="37"/>
      <c r="BI13" s="28"/>
      <c r="BJ13" s="28"/>
      <c r="BK13" s="28"/>
      <c r="BL13" s="28"/>
      <c r="BM13" s="28"/>
      <c r="BN13" s="28"/>
      <c r="BO13" s="28"/>
      <c r="BP13" s="28"/>
      <c r="BQ13" s="28"/>
      <c r="BR13" s="28"/>
      <c r="BS13" s="28"/>
      <c r="BT13" s="28"/>
      <c r="BU13" s="28"/>
      <c r="BV13" s="28"/>
      <c r="BW13" s="28"/>
    </row>
    <row r="14" spans="1:75" s="221" customFormat="1" ht="21" customHeight="1">
      <c r="C14" s="192"/>
      <c r="D14" s="415" t="s">
        <v>2376</v>
      </c>
      <c r="E14" s="222" t="s">
        <v>2414</v>
      </c>
      <c r="F14" s="220"/>
      <c r="G14" s="220"/>
      <c r="H14" s="220" t="s">
        <v>155</v>
      </c>
      <c r="I14" s="220" t="s">
        <v>159</v>
      </c>
      <c r="J14" s="220" t="s">
        <v>0</v>
      </c>
      <c r="K14" s="220" t="s">
        <v>160</v>
      </c>
      <c r="L14" s="220" t="s">
        <v>467</v>
      </c>
      <c r="M14" s="220" t="s">
        <v>428</v>
      </c>
      <c r="N14" s="48" t="s">
        <v>428</v>
      </c>
      <c r="O14" s="48" t="s">
        <v>0</v>
      </c>
      <c r="P14" s="48" t="s">
        <v>477</v>
      </c>
      <c r="Q14" s="48"/>
      <c r="R14" s="48"/>
      <c r="S14" s="48"/>
      <c r="T14" s="48"/>
      <c r="U14" s="50"/>
      <c r="V14" s="70"/>
      <c r="W14" s="71"/>
      <c r="X14" s="72"/>
      <c r="Y14" s="70"/>
      <c r="Z14" s="71"/>
      <c r="AA14" s="72"/>
      <c r="AB14" s="70"/>
      <c r="AC14" s="71"/>
      <c r="AD14" s="72"/>
      <c r="AE14" s="70"/>
      <c r="AF14" s="71"/>
      <c r="AG14" s="72"/>
      <c r="AH14" s="24" t="str">
        <f t="shared" ref="AH14:AH24" si="0">IF(OR(EXACT(V14,W14),EXACT(Y14,Z14), EXACT(AB14,AC14),EXACT(AE14,AF14), COUNTIF(W14:AF14,"M")&gt;0,COUNTIF(W14:AF14,"X")=4),"",SUM(V14,Y14, AB14,AE14))</f>
        <v/>
      </c>
      <c r="AI14" s="25" t="str">
        <f t="shared" ref="AI14:AI24" si="1">IF(AND(COUNTIF(W14:AF14,"X")=4,SUM(V14,Y14, AB14, AE14)=0,ISNUMBER(AH14)),"",IF(COUNTIF(W14:AF14,"M")&gt;0,"M", IF(AND(COUNTIF(W14:AF14,W14)=4,OR(W14="X",W14="W",W14="Z")),UPPER(W14),"")))</f>
        <v/>
      </c>
      <c r="AJ14" s="26"/>
      <c r="AK14" s="224"/>
      <c r="BI14" s="49"/>
      <c r="BJ14" s="49"/>
      <c r="BK14" s="49"/>
      <c r="BL14" s="49"/>
      <c r="BM14" s="49"/>
      <c r="BN14" s="49"/>
      <c r="BO14" s="49"/>
      <c r="BP14" s="49"/>
      <c r="BQ14" s="49"/>
      <c r="BR14" s="49"/>
      <c r="BS14" s="49"/>
      <c r="BT14" s="49"/>
      <c r="BU14" s="49"/>
      <c r="BV14" s="49"/>
      <c r="BW14" s="49"/>
    </row>
    <row r="15" spans="1:75" s="221" customFormat="1" ht="21" customHeight="1">
      <c r="C15" s="192"/>
      <c r="D15" s="415"/>
      <c r="E15" s="222" t="s">
        <v>2415</v>
      </c>
      <c r="F15" s="220"/>
      <c r="G15" s="220"/>
      <c r="H15" s="220" t="s">
        <v>155</v>
      </c>
      <c r="I15" s="220" t="s">
        <v>159</v>
      </c>
      <c r="J15" s="220" t="s">
        <v>0</v>
      </c>
      <c r="K15" s="220" t="s">
        <v>160</v>
      </c>
      <c r="L15" s="220" t="s">
        <v>468</v>
      </c>
      <c r="M15" s="220" t="s">
        <v>428</v>
      </c>
      <c r="N15" s="48" t="s">
        <v>428</v>
      </c>
      <c r="O15" s="48" t="s">
        <v>0</v>
      </c>
      <c r="P15" s="48" t="s">
        <v>477</v>
      </c>
      <c r="Q15" s="48"/>
      <c r="R15" s="48"/>
      <c r="S15" s="48"/>
      <c r="T15" s="48"/>
      <c r="U15" s="50"/>
      <c r="V15" s="73"/>
      <c r="W15" s="74"/>
      <c r="X15" s="75"/>
      <c r="Y15" s="73"/>
      <c r="Z15" s="74"/>
      <c r="AA15" s="75"/>
      <c r="AB15" s="73"/>
      <c r="AC15" s="74"/>
      <c r="AD15" s="75"/>
      <c r="AE15" s="73"/>
      <c r="AF15" s="74"/>
      <c r="AG15" s="75"/>
      <c r="AH15" s="24" t="str">
        <f t="shared" si="0"/>
        <v/>
      </c>
      <c r="AI15" s="25" t="str">
        <f t="shared" si="1"/>
        <v/>
      </c>
      <c r="AJ15" s="26"/>
      <c r="AK15" s="224"/>
      <c r="BI15" s="49"/>
      <c r="BJ15" s="49"/>
      <c r="BK15" s="49"/>
      <c r="BL15" s="49"/>
      <c r="BM15" s="49"/>
      <c r="BN15" s="49"/>
      <c r="BO15" s="49"/>
      <c r="BP15" s="49"/>
      <c r="BQ15" s="49"/>
      <c r="BR15" s="49"/>
      <c r="BS15" s="49"/>
      <c r="BT15" s="49"/>
      <c r="BU15" s="49"/>
      <c r="BV15" s="49"/>
      <c r="BW15" s="49"/>
    </row>
    <row r="16" spans="1:75" s="221" customFormat="1" ht="21" customHeight="1">
      <c r="C16" s="192"/>
      <c r="D16" s="415"/>
      <c r="E16" s="222" t="s">
        <v>2416</v>
      </c>
      <c r="F16" s="220"/>
      <c r="G16" s="220"/>
      <c r="H16" s="220" t="s">
        <v>155</v>
      </c>
      <c r="I16" s="220" t="s">
        <v>159</v>
      </c>
      <c r="J16" s="220" t="s">
        <v>0</v>
      </c>
      <c r="K16" s="220" t="s">
        <v>160</v>
      </c>
      <c r="L16" s="220" t="s">
        <v>469</v>
      </c>
      <c r="M16" s="220" t="s">
        <v>428</v>
      </c>
      <c r="N16" s="48" t="s">
        <v>428</v>
      </c>
      <c r="O16" s="48" t="s">
        <v>0</v>
      </c>
      <c r="P16" s="48" t="s">
        <v>477</v>
      </c>
      <c r="Q16" s="48"/>
      <c r="R16" s="48"/>
      <c r="S16" s="48"/>
      <c r="T16" s="48"/>
      <c r="U16" s="50"/>
      <c r="V16" s="73"/>
      <c r="W16" s="74"/>
      <c r="X16" s="75"/>
      <c r="Y16" s="73"/>
      <c r="Z16" s="74"/>
      <c r="AA16" s="75"/>
      <c r="AB16" s="73"/>
      <c r="AC16" s="74"/>
      <c r="AD16" s="75"/>
      <c r="AE16" s="73"/>
      <c r="AF16" s="74"/>
      <c r="AG16" s="75"/>
      <c r="AH16" s="24" t="str">
        <f t="shared" si="0"/>
        <v/>
      </c>
      <c r="AI16" s="25" t="str">
        <f t="shared" si="1"/>
        <v/>
      </c>
      <c r="AJ16" s="26"/>
      <c r="AK16" s="224"/>
      <c r="BI16" s="49"/>
      <c r="BJ16" s="49"/>
      <c r="BK16" s="49"/>
      <c r="BL16" s="49"/>
      <c r="BM16" s="49"/>
      <c r="BN16" s="49"/>
      <c r="BO16" s="49"/>
      <c r="BP16" s="49"/>
      <c r="BQ16" s="49"/>
      <c r="BR16" s="49"/>
      <c r="BS16" s="49"/>
      <c r="BT16" s="49"/>
      <c r="BU16" s="49"/>
      <c r="BV16" s="49"/>
      <c r="BW16" s="49"/>
    </row>
    <row r="17" spans="3:75" s="221" customFormat="1" ht="21" customHeight="1">
      <c r="C17" s="192"/>
      <c r="D17" s="415"/>
      <c r="E17" s="222" t="s">
        <v>2417</v>
      </c>
      <c r="F17" s="220"/>
      <c r="G17" s="220"/>
      <c r="H17" s="220" t="s">
        <v>155</v>
      </c>
      <c r="I17" s="220" t="s">
        <v>159</v>
      </c>
      <c r="J17" s="220" t="s">
        <v>0</v>
      </c>
      <c r="K17" s="220" t="s">
        <v>160</v>
      </c>
      <c r="L17" s="220" t="s">
        <v>470</v>
      </c>
      <c r="M17" s="220" t="s">
        <v>428</v>
      </c>
      <c r="N17" s="48" t="s">
        <v>428</v>
      </c>
      <c r="O17" s="48" t="s">
        <v>0</v>
      </c>
      <c r="P17" s="48" t="s">
        <v>477</v>
      </c>
      <c r="Q17" s="48"/>
      <c r="R17" s="48"/>
      <c r="S17" s="48"/>
      <c r="T17" s="48"/>
      <c r="U17" s="50"/>
      <c r="V17" s="73"/>
      <c r="W17" s="74"/>
      <c r="X17" s="75"/>
      <c r="Y17" s="73"/>
      <c r="Z17" s="74"/>
      <c r="AA17" s="75"/>
      <c r="AB17" s="73"/>
      <c r="AC17" s="74"/>
      <c r="AD17" s="75"/>
      <c r="AE17" s="73"/>
      <c r="AF17" s="74"/>
      <c r="AG17" s="75"/>
      <c r="AH17" s="24" t="str">
        <f t="shared" si="0"/>
        <v/>
      </c>
      <c r="AI17" s="25" t="str">
        <f t="shared" si="1"/>
        <v/>
      </c>
      <c r="AJ17" s="26"/>
      <c r="AK17" s="224"/>
      <c r="BI17" s="49"/>
      <c r="BJ17" s="49"/>
      <c r="BK17" s="49"/>
      <c r="BL17" s="49"/>
      <c r="BM17" s="49"/>
      <c r="BN17" s="49"/>
      <c r="BO17" s="49"/>
      <c r="BP17" s="49"/>
      <c r="BQ17" s="49"/>
      <c r="BR17" s="49"/>
      <c r="BS17" s="49"/>
      <c r="BT17" s="49"/>
      <c r="BU17" s="49"/>
      <c r="BV17" s="49"/>
      <c r="BW17" s="49"/>
    </row>
    <row r="18" spans="3:75" s="221" customFormat="1" ht="21" customHeight="1">
      <c r="C18" s="192"/>
      <c r="D18" s="415"/>
      <c r="E18" s="222" t="s">
        <v>2418</v>
      </c>
      <c r="F18" s="220"/>
      <c r="G18" s="220"/>
      <c r="H18" s="220" t="s">
        <v>155</v>
      </c>
      <c r="I18" s="220" t="s">
        <v>159</v>
      </c>
      <c r="J18" s="220" t="s">
        <v>0</v>
      </c>
      <c r="K18" s="220" t="s">
        <v>160</v>
      </c>
      <c r="L18" s="220" t="s">
        <v>471</v>
      </c>
      <c r="M18" s="220" t="s">
        <v>428</v>
      </c>
      <c r="N18" s="48" t="s">
        <v>428</v>
      </c>
      <c r="O18" s="48" t="s">
        <v>0</v>
      </c>
      <c r="P18" s="48" t="s">
        <v>477</v>
      </c>
      <c r="Q18" s="48"/>
      <c r="R18" s="48"/>
      <c r="S18" s="48"/>
      <c r="T18" s="48"/>
      <c r="U18" s="50"/>
      <c r="V18" s="73"/>
      <c r="W18" s="74"/>
      <c r="X18" s="75"/>
      <c r="Y18" s="73"/>
      <c r="Z18" s="74"/>
      <c r="AA18" s="75"/>
      <c r="AB18" s="73"/>
      <c r="AC18" s="74"/>
      <c r="AD18" s="75"/>
      <c r="AE18" s="73"/>
      <c r="AF18" s="74"/>
      <c r="AG18" s="75"/>
      <c r="AH18" s="24" t="str">
        <f t="shared" si="0"/>
        <v/>
      </c>
      <c r="AI18" s="25" t="str">
        <f t="shared" si="1"/>
        <v/>
      </c>
      <c r="AJ18" s="26"/>
      <c r="AK18" s="224"/>
      <c r="BI18" s="49"/>
      <c r="BJ18" s="49"/>
      <c r="BK18" s="49"/>
      <c r="BL18" s="49"/>
      <c r="BM18" s="49"/>
      <c r="BN18" s="49"/>
      <c r="BO18" s="49"/>
      <c r="BP18" s="49"/>
      <c r="BQ18" s="49"/>
      <c r="BR18" s="49"/>
      <c r="BS18" s="49"/>
      <c r="BT18" s="49"/>
      <c r="BU18" s="49"/>
      <c r="BV18" s="49"/>
      <c r="BW18" s="49"/>
    </row>
    <row r="19" spans="3:75" s="221" customFormat="1" ht="21" customHeight="1">
      <c r="C19" s="192"/>
      <c r="D19" s="415"/>
      <c r="E19" s="222" t="s">
        <v>2419</v>
      </c>
      <c r="F19" s="220"/>
      <c r="G19" s="220"/>
      <c r="H19" s="220" t="s">
        <v>155</v>
      </c>
      <c r="I19" s="220" t="s">
        <v>159</v>
      </c>
      <c r="J19" s="220" t="s">
        <v>0</v>
      </c>
      <c r="K19" s="220" t="s">
        <v>160</v>
      </c>
      <c r="L19" s="220" t="s">
        <v>472</v>
      </c>
      <c r="M19" s="220" t="s">
        <v>428</v>
      </c>
      <c r="N19" s="48" t="s">
        <v>428</v>
      </c>
      <c r="O19" s="48" t="s">
        <v>0</v>
      </c>
      <c r="P19" s="48" t="s">
        <v>477</v>
      </c>
      <c r="Q19" s="48"/>
      <c r="R19" s="48"/>
      <c r="S19" s="48"/>
      <c r="T19" s="48"/>
      <c r="U19" s="50"/>
      <c r="V19" s="73"/>
      <c r="W19" s="74"/>
      <c r="X19" s="75"/>
      <c r="Y19" s="73"/>
      <c r="Z19" s="74"/>
      <c r="AA19" s="75"/>
      <c r="AB19" s="73"/>
      <c r="AC19" s="74"/>
      <c r="AD19" s="75"/>
      <c r="AE19" s="73"/>
      <c r="AF19" s="74"/>
      <c r="AG19" s="75"/>
      <c r="AH19" s="24" t="str">
        <f t="shared" si="0"/>
        <v/>
      </c>
      <c r="AI19" s="25" t="str">
        <f t="shared" si="1"/>
        <v/>
      </c>
      <c r="AJ19" s="26"/>
      <c r="AK19" s="224"/>
      <c r="BI19" s="49"/>
      <c r="BJ19" s="49"/>
      <c r="BK19" s="49"/>
      <c r="BL19" s="49"/>
      <c r="BM19" s="49"/>
      <c r="BN19" s="49"/>
      <c r="BO19" s="49"/>
      <c r="BP19" s="49"/>
      <c r="BQ19" s="49"/>
      <c r="BR19" s="49"/>
      <c r="BS19" s="49"/>
      <c r="BT19" s="49"/>
      <c r="BU19" s="49"/>
      <c r="BV19" s="49"/>
      <c r="BW19" s="49"/>
    </row>
    <row r="20" spans="3:75" s="221" customFormat="1" ht="21" customHeight="1">
      <c r="C20" s="192"/>
      <c r="D20" s="415"/>
      <c r="E20" s="222" t="s">
        <v>2420</v>
      </c>
      <c r="F20" s="220"/>
      <c r="G20" s="220"/>
      <c r="H20" s="220" t="s">
        <v>155</v>
      </c>
      <c r="I20" s="220" t="s">
        <v>159</v>
      </c>
      <c r="J20" s="220" t="s">
        <v>0</v>
      </c>
      <c r="K20" s="220" t="s">
        <v>160</v>
      </c>
      <c r="L20" s="220" t="s">
        <v>473</v>
      </c>
      <c r="M20" s="220" t="s">
        <v>428</v>
      </c>
      <c r="N20" s="48" t="s">
        <v>428</v>
      </c>
      <c r="O20" s="48" t="s">
        <v>0</v>
      </c>
      <c r="P20" s="48" t="s">
        <v>477</v>
      </c>
      <c r="Q20" s="48"/>
      <c r="R20" s="48"/>
      <c r="S20" s="48"/>
      <c r="T20" s="48"/>
      <c r="U20" s="50"/>
      <c r="V20" s="73"/>
      <c r="W20" s="74"/>
      <c r="X20" s="75"/>
      <c r="Y20" s="73"/>
      <c r="Z20" s="74"/>
      <c r="AA20" s="75"/>
      <c r="AB20" s="73"/>
      <c r="AC20" s="74"/>
      <c r="AD20" s="75"/>
      <c r="AE20" s="73"/>
      <c r="AF20" s="74"/>
      <c r="AG20" s="75"/>
      <c r="AH20" s="24" t="str">
        <f t="shared" si="0"/>
        <v/>
      </c>
      <c r="AI20" s="25" t="str">
        <f t="shared" si="1"/>
        <v/>
      </c>
      <c r="AJ20" s="26"/>
      <c r="AK20" s="224"/>
      <c r="BI20" s="49"/>
      <c r="BJ20" s="49"/>
      <c r="BK20" s="49"/>
      <c r="BL20" s="49"/>
      <c r="BM20" s="49"/>
      <c r="BN20" s="49"/>
      <c r="BO20" s="49"/>
      <c r="BP20" s="49"/>
      <c r="BQ20" s="49"/>
      <c r="BR20" s="49"/>
      <c r="BS20" s="49"/>
      <c r="BT20" s="49"/>
      <c r="BU20" s="49"/>
      <c r="BV20" s="49"/>
      <c r="BW20" s="49"/>
    </row>
    <row r="21" spans="3:75" s="221" customFormat="1" ht="21" customHeight="1">
      <c r="C21" s="192"/>
      <c r="D21" s="415"/>
      <c r="E21" s="222" t="s">
        <v>2421</v>
      </c>
      <c r="F21" s="220"/>
      <c r="G21" s="220"/>
      <c r="H21" s="220" t="s">
        <v>155</v>
      </c>
      <c r="I21" s="220" t="s">
        <v>159</v>
      </c>
      <c r="J21" s="220" t="s">
        <v>0</v>
      </c>
      <c r="K21" s="220" t="s">
        <v>160</v>
      </c>
      <c r="L21" s="220" t="s">
        <v>474</v>
      </c>
      <c r="M21" s="220" t="s">
        <v>428</v>
      </c>
      <c r="N21" s="48" t="s">
        <v>428</v>
      </c>
      <c r="O21" s="48" t="s">
        <v>0</v>
      </c>
      <c r="P21" s="48" t="s">
        <v>477</v>
      </c>
      <c r="Q21" s="48"/>
      <c r="R21" s="48"/>
      <c r="S21" s="48"/>
      <c r="T21" s="48"/>
      <c r="U21" s="50"/>
      <c r="V21" s="73"/>
      <c r="W21" s="74"/>
      <c r="X21" s="75"/>
      <c r="Y21" s="73"/>
      <c r="Z21" s="74"/>
      <c r="AA21" s="75"/>
      <c r="AB21" s="73"/>
      <c r="AC21" s="74"/>
      <c r="AD21" s="75"/>
      <c r="AE21" s="73"/>
      <c r="AF21" s="74"/>
      <c r="AG21" s="75"/>
      <c r="AH21" s="24" t="str">
        <f t="shared" si="0"/>
        <v/>
      </c>
      <c r="AI21" s="25" t="str">
        <f t="shared" si="1"/>
        <v/>
      </c>
      <c r="AJ21" s="26"/>
      <c r="AK21" s="224"/>
      <c r="BI21" s="49"/>
      <c r="BJ21" s="49"/>
      <c r="BK21" s="49"/>
      <c r="BL21" s="49"/>
      <c r="BM21" s="49"/>
      <c r="BN21" s="49"/>
      <c r="BO21" s="49"/>
      <c r="BP21" s="49"/>
      <c r="BQ21" s="49"/>
      <c r="BR21" s="49"/>
      <c r="BS21" s="49"/>
      <c r="BT21" s="49"/>
      <c r="BU21" s="49"/>
      <c r="BV21" s="49"/>
      <c r="BW21" s="49"/>
    </row>
    <row r="22" spans="3:75" s="221" customFormat="1" ht="21" customHeight="1">
      <c r="C22" s="192"/>
      <c r="D22" s="415"/>
      <c r="E22" s="222" t="s">
        <v>2422</v>
      </c>
      <c r="F22" s="220"/>
      <c r="G22" s="220"/>
      <c r="H22" s="220" t="s">
        <v>155</v>
      </c>
      <c r="I22" s="220" t="s">
        <v>159</v>
      </c>
      <c r="J22" s="220" t="s">
        <v>0</v>
      </c>
      <c r="K22" s="220" t="s">
        <v>160</v>
      </c>
      <c r="L22" s="220" t="s">
        <v>475</v>
      </c>
      <c r="M22" s="220" t="s">
        <v>428</v>
      </c>
      <c r="N22" s="48" t="s">
        <v>428</v>
      </c>
      <c r="O22" s="48" t="s">
        <v>0</v>
      </c>
      <c r="P22" s="48" t="s">
        <v>477</v>
      </c>
      <c r="Q22" s="48"/>
      <c r="R22" s="48"/>
      <c r="S22" s="48"/>
      <c r="T22" s="48"/>
      <c r="U22" s="50"/>
      <c r="V22" s="73"/>
      <c r="W22" s="74"/>
      <c r="X22" s="75"/>
      <c r="Y22" s="73"/>
      <c r="Z22" s="74"/>
      <c r="AA22" s="75"/>
      <c r="AB22" s="73"/>
      <c r="AC22" s="74"/>
      <c r="AD22" s="75"/>
      <c r="AE22" s="73"/>
      <c r="AF22" s="74"/>
      <c r="AG22" s="75"/>
      <c r="AH22" s="24" t="str">
        <f t="shared" si="0"/>
        <v/>
      </c>
      <c r="AI22" s="25" t="str">
        <f t="shared" si="1"/>
        <v/>
      </c>
      <c r="AJ22" s="26"/>
      <c r="AK22" s="224"/>
      <c r="BI22" s="49"/>
      <c r="BJ22" s="49"/>
      <c r="BK22" s="49"/>
      <c r="BL22" s="49"/>
      <c r="BM22" s="49"/>
      <c r="BN22" s="49"/>
      <c r="BO22" s="49"/>
      <c r="BP22" s="49"/>
      <c r="BQ22" s="49"/>
      <c r="BR22" s="49"/>
      <c r="BS22" s="49"/>
      <c r="BT22" s="49"/>
      <c r="BU22" s="49"/>
      <c r="BV22" s="49"/>
      <c r="BW22" s="49"/>
    </row>
    <row r="23" spans="3:75" s="221" customFormat="1" ht="21" customHeight="1">
      <c r="C23" s="192"/>
      <c r="D23" s="415"/>
      <c r="E23" s="222" t="s">
        <v>2423</v>
      </c>
      <c r="F23" s="220"/>
      <c r="G23" s="220"/>
      <c r="H23" s="220" t="s">
        <v>155</v>
      </c>
      <c r="I23" s="220" t="s">
        <v>159</v>
      </c>
      <c r="J23" s="220" t="s">
        <v>0</v>
      </c>
      <c r="K23" s="220" t="s">
        <v>160</v>
      </c>
      <c r="L23" s="220" t="s">
        <v>476</v>
      </c>
      <c r="M23" s="220" t="s">
        <v>428</v>
      </c>
      <c r="N23" s="48" t="s">
        <v>428</v>
      </c>
      <c r="O23" s="48" t="s">
        <v>0</v>
      </c>
      <c r="P23" s="48" t="s">
        <v>477</v>
      </c>
      <c r="Q23" s="48"/>
      <c r="R23" s="48"/>
      <c r="S23" s="48"/>
      <c r="T23" s="48"/>
      <c r="U23" s="50"/>
      <c r="V23" s="73"/>
      <c r="W23" s="74"/>
      <c r="X23" s="75"/>
      <c r="Y23" s="73"/>
      <c r="Z23" s="74"/>
      <c r="AA23" s="75"/>
      <c r="AB23" s="73"/>
      <c r="AC23" s="74"/>
      <c r="AD23" s="75"/>
      <c r="AE23" s="73"/>
      <c r="AF23" s="74"/>
      <c r="AG23" s="75"/>
      <c r="AH23" s="24" t="str">
        <f t="shared" si="0"/>
        <v/>
      </c>
      <c r="AI23" s="25" t="str">
        <f t="shared" si="1"/>
        <v/>
      </c>
      <c r="AJ23" s="26"/>
      <c r="AK23" s="224"/>
      <c r="BI23" s="49"/>
      <c r="BJ23" s="49"/>
      <c r="BK23" s="49"/>
      <c r="BL23" s="49"/>
      <c r="BM23" s="49"/>
      <c r="BN23" s="49"/>
      <c r="BO23" s="49"/>
      <c r="BP23" s="49"/>
      <c r="BQ23" s="49"/>
      <c r="BR23" s="49"/>
      <c r="BS23" s="49"/>
      <c r="BT23" s="49"/>
      <c r="BU23" s="49"/>
      <c r="BV23" s="49"/>
      <c r="BW23" s="49"/>
    </row>
    <row r="24" spans="3:75" s="221" customFormat="1" ht="21" customHeight="1">
      <c r="C24" s="192"/>
      <c r="D24" s="415"/>
      <c r="E24" s="222" t="s">
        <v>2383</v>
      </c>
      <c r="F24" s="220"/>
      <c r="G24" s="220"/>
      <c r="H24" s="220" t="s">
        <v>155</v>
      </c>
      <c r="I24" s="220" t="s">
        <v>159</v>
      </c>
      <c r="J24" s="220" t="s">
        <v>0</v>
      </c>
      <c r="K24" s="220" t="s">
        <v>160</v>
      </c>
      <c r="L24" s="220" t="s">
        <v>162</v>
      </c>
      <c r="M24" s="220" t="s">
        <v>428</v>
      </c>
      <c r="N24" s="48" t="s">
        <v>428</v>
      </c>
      <c r="O24" s="48" t="s">
        <v>0</v>
      </c>
      <c r="P24" s="48" t="s">
        <v>477</v>
      </c>
      <c r="Q24" s="48"/>
      <c r="R24" s="48"/>
      <c r="S24" s="48"/>
      <c r="T24" s="48"/>
      <c r="U24" s="50"/>
      <c r="V24" s="73"/>
      <c r="W24" s="74"/>
      <c r="X24" s="75"/>
      <c r="Y24" s="73"/>
      <c r="Z24" s="74"/>
      <c r="AA24" s="75"/>
      <c r="AB24" s="73"/>
      <c r="AC24" s="74"/>
      <c r="AD24" s="75"/>
      <c r="AE24" s="73"/>
      <c r="AF24" s="74"/>
      <c r="AG24" s="75"/>
      <c r="AH24" s="24" t="str">
        <f t="shared" si="0"/>
        <v/>
      </c>
      <c r="AI24" s="25" t="str">
        <f t="shared" si="1"/>
        <v/>
      </c>
      <c r="AJ24" s="26"/>
      <c r="AK24" s="224"/>
      <c r="BI24" s="49"/>
      <c r="BJ24" s="49"/>
      <c r="BK24" s="49"/>
      <c r="BL24" s="49"/>
      <c r="BM24" s="49"/>
      <c r="BN24" s="49"/>
      <c r="BO24" s="49"/>
      <c r="BP24" s="49"/>
      <c r="BQ24" s="49"/>
      <c r="BR24" s="49"/>
      <c r="BS24" s="49"/>
      <c r="BT24" s="49"/>
      <c r="BU24" s="49"/>
      <c r="BV24" s="49"/>
      <c r="BW24" s="49"/>
    </row>
    <row r="25" spans="3:75" s="221" customFormat="1" ht="21" customHeight="1">
      <c r="C25" s="192"/>
      <c r="D25" s="415"/>
      <c r="E25" s="225" t="s">
        <v>2384</v>
      </c>
      <c r="F25" s="220"/>
      <c r="G25" s="220"/>
      <c r="H25" s="220" t="s">
        <v>155</v>
      </c>
      <c r="I25" s="220" t="s">
        <v>159</v>
      </c>
      <c r="J25" s="220" t="s">
        <v>0</v>
      </c>
      <c r="K25" s="220" t="s">
        <v>160</v>
      </c>
      <c r="L25" s="220" t="s">
        <v>0</v>
      </c>
      <c r="M25" s="220" t="s">
        <v>428</v>
      </c>
      <c r="N25" s="48" t="s">
        <v>428</v>
      </c>
      <c r="O25" s="48" t="s">
        <v>0</v>
      </c>
      <c r="P25" s="48" t="s">
        <v>477</v>
      </c>
      <c r="Q25" s="48"/>
      <c r="R25" s="48"/>
      <c r="S25" s="48"/>
      <c r="T25" s="48"/>
      <c r="U25" s="51"/>
      <c r="V25" s="21" t="str">
        <f>IF(OR(SUMPRODUCT(--(V14:V24=""),--(W14:W24=""))&gt;0,COUNTIF(W14:W24,"M")&gt;0,COUNTIF(W14:W24,"X")=11),"",SUM(V14:V24))</f>
        <v/>
      </c>
      <c r="W25" s="22" t="str">
        <f>IF(AND(COUNTIF(W14:W24,"X")=11,SUM(V14:V24)=0,ISNUMBER(V25)),"",IF(COUNTIF(W14:W24,"M")&gt;0,"M",IF(AND(COUNTIF(W14:W24,W14)=11,OR(W14="X",W14="W",W14="Z")),UPPER(W14),"")))</f>
        <v/>
      </c>
      <c r="X25" s="23"/>
      <c r="Y25" s="21" t="str">
        <f>IF(OR(SUMPRODUCT(--(Y14:Y24=""),--(Z14:Z24=""))&gt;0,COUNTIF(Z14:Z24,"M")&gt;0,COUNTIF(Z14:Z24,"X")=11),"",SUM(Y14:Y24))</f>
        <v/>
      </c>
      <c r="Z25" s="22" t="str">
        <f>IF(AND(COUNTIF(Z14:Z24,"X")=11,SUM(Y14:Y24)=0,ISNUMBER(Y25)),"",IF(COUNTIF(Z14:Z24,"M")&gt;0,"M",IF(AND(COUNTIF(Z14:Z24,Z14)=11,OR(Z14="X",Z14="W",Z14="Z")),UPPER(Z14),"")))</f>
        <v/>
      </c>
      <c r="AA25" s="23"/>
      <c r="AB25" s="21" t="str">
        <f>IF(OR(SUMPRODUCT(--(AB14:AB24=""),--(AC14:AC24=""))&gt;0,COUNTIF(AC14:AC24,"M")&gt;0,COUNTIF(AC14:AC24,"X")=11),"",SUM(AB14:AB24))</f>
        <v/>
      </c>
      <c r="AC25" s="22" t="str">
        <f>IF(AND(COUNTIF(AC14:AC24,"X")=11,SUM(AB14:AB24)=0,ISNUMBER(AB25)),"",IF(COUNTIF(AC14:AC24,"M")&gt;0,"M",IF(AND(COUNTIF(AC14:AC24,AC14)=11,OR(AC14="X",AC14="W",AC14="Z")),UPPER(AC14),"")))</f>
        <v/>
      </c>
      <c r="AD25" s="23"/>
      <c r="AE25" s="21" t="str">
        <f>IF(OR(SUMPRODUCT(--(AE14:AE24=""),--(AF14:AF24=""))&gt;0,COUNTIF(AF14:AF24,"M")&gt;0,COUNTIF(AF14:AF24,"X")=11),"",SUM(AE14:AE24))</f>
        <v/>
      </c>
      <c r="AF25" s="22" t="str">
        <f>IF(AND(COUNTIF(AF14:AF24,"X")=11,SUM(AE14:AE24)=0,ISNUMBER(AE25)),"",IF(COUNTIF(AF14:AF24,"M")&gt;0,"M",IF(AND(COUNTIF(AF14:AF24,AF14)=11,OR(AF14="X",AF14="W",AF14="Z")),UPPER(AF14),"")))</f>
        <v/>
      </c>
      <c r="AG25" s="23"/>
      <c r="AH25" s="21" t="str">
        <f>IF(OR(SUMPRODUCT(--(AH14:AH24=""),--(AI14:AI24=""))&gt;0,COUNTIF(AI14:AI24,"M")&gt;0,COUNTIF(AI14:AI24,"X")=11),"",SUM(AH14:AH24))</f>
        <v/>
      </c>
      <c r="AI25" s="22" t="str">
        <f>IF(AND(COUNTIF(AI14:AI24,"X")=11,SUM(AH14:AH24)=0,ISNUMBER(AH25)),"",IF(COUNTIF(AI14:AI24,"M")&gt;0,"M",IF(AND(COUNTIF(AI14:AI24,AI14)=11,OR(AI14="X",AI14="W",AI14="Z")),UPPER(AI14),"")))</f>
        <v/>
      </c>
      <c r="AJ25" s="23"/>
      <c r="AK25" s="224"/>
      <c r="BI25" s="49"/>
      <c r="BJ25" s="49"/>
      <c r="BK25" s="49"/>
      <c r="BL25" s="49"/>
      <c r="BM25" s="49"/>
      <c r="BN25" s="49"/>
      <c r="BO25" s="49"/>
      <c r="BP25" s="49"/>
      <c r="BQ25" s="49"/>
      <c r="BR25" s="49"/>
      <c r="BS25" s="49"/>
      <c r="BT25" s="49"/>
      <c r="BU25" s="49"/>
      <c r="BV25" s="49"/>
      <c r="BW25" s="49"/>
    </row>
    <row r="26" spans="3:75" s="221" customFormat="1" ht="21" customHeight="1">
      <c r="C26" s="192"/>
      <c r="D26" s="391" t="s">
        <v>2377</v>
      </c>
      <c r="E26" s="222" t="s">
        <v>2414</v>
      </c>
      <c r="F26" s="220"/>
      <c r="G26" s="220"/>
      <c r="H26" s="220" t="s">
        <v>156</v>
      </c>
      <c r="I26" s="220" t="s">
        <v>159</v>
      </c>
      <c r="J26" s="220" t="s">
        <v>0</v>
      </c>
      <c r="K26" s="220" t="s">
        <v>160</v>
      </c>
      <c r="L26" s="220" t="s">
        <v>467</v>
      </c>
      <c r="M26" s="220" t="s">
        <v>428</v>
      </c>
      <c r="N26" s="48" t="s">
        <v>428</v>
      </c>
      <c r="O26" s="48" t="s">
        <v>0</v>
      </c>
      <c r="P26" s="48" t="s">
        <v>477</v>
      </c>
      <c r="Q26" s="48"/>
      <c r="R26" s="48"/>
      <c r="S26" s="48"/>
      <c r="T26" s="48"/>
      <c r="U26" s="50"/>
      <c r="V26" s="73"/>
      <c r="W26" s="74"/>
      <c r="X26" s="75"/>
      <c r="Y26" s="73"/>
      <c r="Z26" s="74"/>
      <c r="AA26" s="75"/>
      <c r="AB26" s="73"/>
      <c r="AC26" s="74"/>
      <c r="AD26" s="75"/>
      <c r="AE26" s="73"/>
      <c r="AF26" s="74"/>
      <c r="AG26" s="75"/>
      <c r="AH26" s="24" t="str">
        <f t="shared" ref="AH26:AH36" si="2">IF(OR(EXACT(V26,W26),EXACT(Y26,Z26), EXACT(AB26,AC26),EXACT(AE26,AF26), COUNTIF(W26:AF26,"M")&gt;0,COUNTIF(W26:AF26,"X")=4),"",SUM(V26,Y26, AB26,AE26))</f>
        <v/>
      </c>
      <c r="AI26" s="25" t="str">
        <f t="shared" ref="AI26:AI36" si="3">IF(AND(COUNTIF(W26:AF26,"X")=4,SUM(V26,Y26, AB26, AE26)=0,ISNUMBER(AH26)),"",IF(COUNTIF(W26:AF26,"M")&gt;0,"M", IF(AND(COUNTIF(W26:AF26,W26)=4,OR(W26="X",W26="W",W26="Z")),UPPER(W26),"")))</f>
        <v/>
      </c>
      <c r="AJ26" s="26"/>
      <c r="AK26" s="224"/>
      <c r="BI26" s="49"/>
      <c r="BJ26" s="49"/>
      <c r="BK26" s="49"/>
      <c r="BL26" s="49"/>
      <c r="BM26" s="49"/>
      <c r="BN26" s="49"/>
      <c r="BO26" s="49"/>
      <c r="BP26" s="49"/>
      <c r="BQ26" s="49"/>
      <c r="BR26" s="49"/>
      <c r="BS26" s="49"/>
      <c r="BT26" s="49"/>
      <c r="BU26" s="49"/>
      <c r="BV26" s="49"/>
      <c r="BW26" s="49"/>
    </row>
    <row r="27" spans="3:75" s="221" customFormat="1" ht="21" customHeight="1">
      <c r="C27" s="192"/>
      <c r="D27" s="392"/>
      <c r="E27" s="222" t="s">
        <v>2415</v>
      </c>
      <c r="F27" s="220"/>
      <c r="G27" s="220"/>
      <c r="H27" s="220" t="s">
        <v>156</v>
      </c>
      <c r="I27" s="220" t="s">
        <v>159</v>
      </c>
      <c r="J27" s="220" t="s">
        <v>0</v>
      </c>
      <c r="K27" s="220" t="s">
        <v>160</v>
      </c>
      <c r="L27" s="220" t="s">
        <v>468</v>
      </c>
      <c r="M27" s="220" t="s">
        <v>428</v>
      </c>
      <c r="N27" s="48" t="s">
        <v>428</v>
      </c>
      <c r="O27" s="48" t="s">
        <v>0</v>
      </c>
      <c r="P27" s="48" t="s">
        <v>477</v>
      </c>
      <c r="Q27" s="48"/>
      <c r="R27" s="48"/>
      <c r="S27" s="48"/>
      <c r="T27" s="48"/>
      <c r="U27" s="50"/>
      <c r="V27" s="73"/>
      <c r="W27" s="74"/>
      <c r="X27" s="75"/>
      <c r="Y27" s="73"/>
      <c r="Z27" s="74"/>
      <c r="AA27" s="75"/>
      <c r="AB27" s="73"/>
      <c r="AC27" s="74"/>
      <c r="AD27" s="75"/>
      <c r="AE27" s="73"/>
      <c r="AF27" s="74"/>
      <c r="AG27" s="75"/>
      <c r="AH27" s="24" t="str">
        <f t="shared" si="2"/>
        <v/>
      </c>
      <c r="AI27" s="25" t="str">
        <f t="shared" si="3"/>
        <v/>
      </c>
      <c r="AJ27" s="26"/>
      <c r="AK27" s="224"/>
      <c r="BI27" s="49"/>
      <c r="BJ27" s="49"/>
      <c r="BK27" s="49"/>
      <c r="BL27" s="49"/>
      <c r="BM27" s="49"/>
      <c r="BN27" s="49"/>
      <c r="BO27" s="49"/>
      <c r="BP27" s="49"/>
      <c r="BQ27" s="49"/>
      <c r="BR27" s="49"/>
      <c r="BS27" s="49"/>
      <c r="BT27" s="49"/>
      <c r="BU27" s="49"/>
      <c r="BV27" s="49"/>
      <c r="BW27" s="49"/>
    </row>
    <row r="28" spans="3:75" s="221" customFormat="1" ht="21" customHeight="1">
      <c r="C28" s="192"/>
      <c r="D28" s="392"/>
      <c r="E28" s="222" t="s">
        <v>2416</v>
      </c>
      <c r="F28" s="220"/>
      <c r="G28" s="220"/>
      <c r="H28" s="220" t="s">
        <v>156</v>
      </c>
      <c r="I28" s="220" t="s">
        <v>159</v>
      </c>
      <c r="J28" s="220" t="s">
        <v>0</v>
      </c>
      <c r="K28" s="220" t="s">
        <v>160</v>
      </c>
      <c r="L28" s="220" t="s">
        <v>469</v>
      </c>
      <c r="M28" s="220" t="s">
        <v>428</v>
      </c>
      <c r="N28" s="48" t="s">
        <v>428</v>
      </c>
      <c r="O28" s="48" t="s">
        <v>0</v>
      </c>
      <c r="P28" s="48" t="s">
        <v>477</v>
      </c>
      <c r="Q28" s="48"/>
      <c r="R28" s="48"/>
      <c r="S28" s="48"/>
      <c r="T28" s="48"/>
      <c r="U28" s="50"/>
      <c r="V28" s="73"/>
      <c r="W28" s="74"/>
      <c r="X28" s="75"/>
      <c r="Y28" s="73"/>
      <c r="Z28" s="74"/>
      <c r="AA28" s="75"/>
      <c r="AB28" s="73"/>
      <c r="AC28" s="74"/>
      <c r="AD28" s="75"/>
      <c r="AE28" s="73"/>
      <c r="AF28" s="74"/>
      <c r="AG28" s="75"/>
      <c r="AH28" s="24" t="str">
        <f t="shared" si="2"/>
        <v/>
      </c>
      <c r="AI28" s="25" t="str">
        <f t="shared" si="3"/>
        <v/>
      </c>
      <c r="AJ28" s="26"/>
      <c r="AK28" s="224"/>
      <c r="BI28" s="49"/>
      <c r="BJ28" s="49"/>
      <c r="BK28" s="49"/>
      <c r="BL28" s="49"/>
      <c r="BM28" s="49"/>
      <c r="BN28" s="49"/>
      <c r="BO28" s="49"/>
      <c r="BP28" s="49"/>
      <c r="BQ28" s="49"/>
      <c r="BR28" s="49"/>
      <c r="BS28" s="49"/>
      <c r="BT28" s="49"/>
      <c r="BU28" s="49"/>
      <c r="BV28" s="49"/>
      <c r="BW28" s="49"/>
    </row>
    <row r="29" spans="3:75" s="221" customFormat="1" ht="21" customHeight="1">
      <c r="C29" s="192"/>
      <c r="D29" s="392"/>
      <c r="E29" s="222" t="s">
        <v>2417</v>
      </c>
      <c r="F29" s="220"/>
      <c r="G29" s="220"/>
      <c r="H29" s="220" t="s">
        <v>156</v>
      </c>
      <c r="I29" s="220" t="s">
        <v>159</v>
      </c>
      <c r="J29" s="220" t="s">
        <v>0</v>
      </c>
      <c r="K29" s="220" t="s">
        <v>160</v>
      </c>
      <c r="L29" s="220" t="s">
        <v>470</v>
      </c>
      <c r="M29" s="220" t="s">
        <v>428</v>
      </c>
      <c r="N29" s="48" t="s">
        <v>428</v>
      </c>
      <c r="O29" s="48" t="s">
        <v>0</v>
      </c>
      <c r="P29" s="48" t="s">
        <v>477</v>
      </c>
      <c r="Q29" s="48"/>
      <c r="R29" s="48"/>
      <c r="S29" s="48"/>
      <c r="T29" s="48"/>
      <c r="U29" s="50"/>
      <c r="V29" s="73"/>
      <c r="W29" s="74"/>
      <c r="X29" s="75"/>
      <c r="Y29" s="73"/>
      <c r="Z29" s="74"/>
      <c r="AA29" s="75"/>
      <c r="AB29" s="73"/>
      <c r="AC29" s="74"/>
      <c r="AD29" s="75"/>
      <c r="AE29" s="73"/>
      <c r="AF29" s="74"/>
      <c r="AG29" s="75"/>
      <c r="AH29" s="24" t="str">
        <f t="shared" si="2"/>
        <v/>
      </c>
      <c r="AI29" s="25" t="str">
        <f t="shared" si="3"/>
        <v/>
      </c>
      <c r="AJ29" s="26"/>
      <c r="AK29" s="224"/>
      <c r="BI29" s="49"/>
      <c r="BJ29" s="49"/>
      <c r="BK29" s="49"/>
      <c r="BL29" s="49"/>
      <c r="BM29" s="49"/>
      <c r="BN29" s="49"/>
      <c r="BO29" s="49"/>
      <c r="BP29" s="49"/>
      <c r="BQ29" s="49"/>
      <c r="BR29" s="49"/>
      <c r="BS29" s="49"/>
      <c r="BT29" s="49"/>
      <c r="BU29" s="49"/>
      <c r="BV29" s="49"/>
      <c r="BW29" s="49"/>
    </row>
    <row r="30" spans="3:75" s="221" customFormat="1" ht="21" customHeight="1">
      <c r="C30" s="192"/>
      <c r="D30" s="392"/>
      <c r="E30" s="222" t="s">
        <v>2418</v>
      </c>
      <c r="F30" s="220"/>
      <c r="G30" s="220"/>
      <c r="H30" s="220" t="s">
        <v>156</v>
      </c>
      <c r="I30" s="220" t="s">
        <v>159</v>
      </c>
      <c r="J30" s="220" t="s">
        <v>0</v>
      </c>
      <c r="K30" s="220" t="s">
        <v>160</v>
      </c>
      <c r="L30" s="220" t="s">
        <v>471</v>
      </c>
      <c r="M30" s="220" t="s">
        <v>428</v>
      </c>
      <c r="N30" s="48" t="s">
        <v>428</v>
      </c>
      <c r="O30" s="48" t="s">
        <v>0</v>
      </c>
      <c r="P30" s="48" t="s">
        <v>477</v>
      </c>
      <c r="Q30" s="48"/>
      <c r="R30" s="48"/>
      <c r="S30" s="48"/>
      <c r="T30" s="48"/>
      <c r="U30" s="50"/>
      <c r="V30" s="73"/>
      <c r="W30" s="74"/>
      <c r="X30" s="75"/>
      <c r="Y30" s="73"/>
      <c r="Z30" s="74"/>
      <c r="AA30" s="75"/>
      <c r="AB30" s="73"/>
      <c r="AC30" s="74"/>
      <c r="AD30" s="75"/>
      <c r="AE30" s="73"/>
      <c r="AF30" s="74"/>
      <c r="AG30" s="75"/>
      <c r="AH30" s="24" t="str">
        <f t="shared" si="2"/>
        <v/>
      </c>
      <c r="AI30" s="25" t="str">
        <f t="shared" si="3"/>
        <v/>
      </c>
      <c r="AJ30" s="26"/>
      <c r="AK30" s="224"/>
      <c r="BI30" s="49"/>
      <c r="BJ30" s="49"/>
      <c r="BK30" s="49"/>
      <c r="BL30" s="49"/>
      <c r="BM30" s="49"/>
      <c r="BN30" s="49"/>
      <c r="BO30" s="49"/>
      <c r="BP30" s="49"/>
      <c r="BQ30" s="49"/>
      <c r="BR30" s="49"/>
      <c r="BS30" s="49"/>
      <c r="BT30" s="49"/>
      <c r="BU30" s="49"/>
      <c r="BV30" s="49"/>
      <c r="BW30" s="49"/>
    </row>
    <row r="31" spans="3:75" s="221" customFormat="1" ht="21" customHeight="1">
      <c r="C31" s="192"/>
      <c r="D31" s="392"/>
      <c r="E31" s="222" t="s">
        <v>2419</v>
      </c>
      <c r="F31" s="220"/>
      <c r="G31" s="220"/>
      <c r="H31" s="220" t="s">
        <v>156</v>
      </c>
      <c r="I31" s="220" t="s">
        <v>159</v>
      </c>
      <c r="J31" s="220" t="s">
        <v>0</v>
      </c>
      <c r="K31" s="220" t="s">
        <v>160</v>
      </c>
      <c r="L31" s="220" t="s">
        <v>472</v>
      </c>
      <c r="M31" s="220" t="s">
        <v>428</v>
      </c>
      <c r="N31" s="48" t="s">
        <v>428</v>
      </c>
      <c r="O31" s="48" t="s">
        <v>0</v>
      </c>
      <c r="P31" s="48" t="s">
        <v>477</v>
      </c>
      <c r="Q31" s="48"/>
      <c r="R31" s="48"/>
      <c r="S31" s="48"/>
      <c r="T31" s="48"/>
      <c r="U31" s="50"/>
      <c r="V31" s="73"/>
      <c r="W31" s="74"/>
      <c r="X31" s="75"/>
      <c r="Y31" s="73"/>
      <c r="Z31" s="74"/>
      <c r="AA31" s="75"/>
      <c r="AB31" s="73"/>
      <c r="AC31" s="74"/>
      <c r="AD31" s="75"/>
      <c r="AE31" s="73"/>
      <c r="AF31" s="74"/>
      <c r="AG31" s="75"/>
      <c r="AH31" s="24" t="str">
        <f t="shared" si="2"/>
        <v/>
      </c>
      <c r="AI31" s="25" t="str">
        <f t="shared" si="3"/>
        <v/>
      </c>
      <c r="AJ31" s="26"/>
      <c r="AK31" s="224"/>
      <c r="BI31" s="49"/>
      <c r="BJ31" s="49"/>
      <c r="BK31" s="49"/>
      <c r="BL31" s="49"/>
      <c r="BM31" s="49"/>
      <c r="BN31" s="49"/>
      <c r="BO31" s="49"/>
      <c r="BP31" s="49"/>
      <c r="BQ31" s="49"/>
      <c r="BR31" s="49"/>
      <c r="BS31" s="49"/>
      <c r="BT31" s="49"/>
      <c r="BU31" s="49"/>
      <c r="BV31" s="49"/>
      <c r="BW31" s="49"/>
    </row>
    <row r="32" spans="3:75" s="221" customFormat="1" ht="21" customHeight="1">
      <c r="C32" s="192"/>
      <c r="D32" s="392"/>
      <c r="E32" s="222" t="s">
        <v>2420</v>
      </c>
      <c r="F32" s="220"/>
      <c r="G32" s="220"/>
      <c r="H32" s="220" t="s">
        <v>156</v>
      </c>
      <c r="I32" s="220" t="s">
        <v>159</v>
      </c>
      <c r="J32" s="220" t="s">
        <v>0</v>
      </c>
      <c r="K32" s="220" t="s">
        <v>160</v>
      </c>
      <c r="L32" s="220" t="s">
        <v>473</v>
      </c>
      <c r="M32" s="220" t="s">
        <v>428</v>
      </c>
      <c r="N32" s="48" t="s">
        <v>428</v>
      </c>
      <c r="O32" s="48" t="s">
        <v>0</v>
      </c>
      <c r="P32" s="48" t="s">
        <v>477</v>
      </c>
      <c r="Q32" s="48"/>
      <c r="R32" s="48"/>
      <c r="S32" s="48"/>
      <c r="T32" s="48"/>
      <c r="U32" s="50"/>
      <c r="V32" s="73"/>
      <c r="W32" s="74"/>
      <c r="X32" s="75"/>
      <c r="Y32" s="73"/>
      <c r="Z32" s="74"/>
      <c r="AA32" s="75"/>
      <c r="AB32" s="73"/>
      <c r="AC32" s="74"/>
      <c r="AD32" s="75"/>
      <c r="AE32" s="73"/>
      <c r="AF32" s="74"/>
      <c r="AG32" s="75"/>
      <c r="AH32" s="24" t="str">
        <f t="shared" si="2"/>
        <v/>
      </c>
      <c r="AI32" s="25" t="str">
        <f t="shared" si="3"/>
        <v/>
      </c>
      <c r="AJ32" s="26"/>
      <c r="AK32" s="224"/>
      <c r="BI32" s="49"/>
      <c r="BJ32" s="49"/>
      <c r="BK32" s="49"/>
      <c r="BL32" s="49"/>
      <c r="BM32" s="49"/>
      <c r="BN32" s="49"/>
      <c r="BO32" s="49"/>
      <c r="BP32" s="49"/>
      <c r="BQ32" s="49"/>
      <c r="BR32" s="49"/>
      <c r="BS32" s="49"/>
      <c r="BT32" s="49"/>
      <c r="BU32" s="49"/>
      <c r="BV32" s="49"/>
      <c r="BW32" s="49"/>
    </row>
    <row r="33" spans="3:75" s="221" customFormat="1" ht="21" customHeight="1">
      <c r="C33" s="192"/>
      <c r="D33" s="392"/>
      <c r="E33" s="222" t="s">
        <v>2421</v>
      </c>
      <c r="F33" s="220"/>
      <c r="G33" s="220"/>
      <c r="H33" s="220" t="s">
        <v>156</v>
      </c>
      <c r="I33" s="220" t="s">
        <v>159</v>
      </c>
      <c r="J33" s="220" t="s">
        <v>0</v>
      </c>
      <c r="K33" s="220" t="s">
        <v>160</v>
      </c>
      <c r="L33" s="220" t="s">
        <v>474</v>
      </c>
      <c r="M33" s="220" t="s">
        <v>428</v>
      </c>
      <c r="N33" s="48" t="s">
        <v>428</v>
      </c>
      <c r="O33" s="48" t="s">
        <v>0</v>
      </c>
      <c r="P33" s="48" t="s">
        <v>477</v>
      </c>
      <c r="Q33" s="48"/>
      <c r="R33" s="48"/>
      <c r="S33" s="48"/>
      <c r="T33" s="48"/>
      <c r="U33" s="50"/>
      <c r="V33" s="73"/>
      <c r="W33" s="74"/>
      <c r="X33" s="75"/>
      <c r="Y33" s="73"/>
      <c r="Z33" s="74"/>
      <c r="AA33" s="75"/>
      <c r="AB33" s="73"/>
      <c r="AC33" s="74"/>
      <c r="AD33" s="75"/>
      <c r="AE33" s="73"/>
      <c r="AF33" s="74"/>
      <c r="AG33" s="75"/>
      <c r="AH33" s="24" t="str">
        <f t="shared" si="2"/>
        <v/>
      </c>
      <c r="AI33" s="25" t="str">
        <f t="shared" si="3"/>
        <v/>
      </c>
      <c r="AJ33" s="26"/>
      <c r="AK33" s="224"/>
      <c r="BI33" s="49"/>
      <c r="BJ33" s="49"/>
      <c r="BK33" s="49"/>
      <c r="BL33" s="49"/>
      <c r="BM33" s="49"/>
      <c r="BN33" s="49"/>
      <c r="BO33" s="49"/>
      <c r="BP33" s="49"/>
      <c r="BQ33" s="49"/>
      <c r="BR33" s="49"/>
      <c r="BS33" s="49"/>
      <c r="BT33" s="49"/>
      <c r="BU33" s="49"/>
      <c r="BV33" s="49"/>
      <c r="BW33" s="49"/>
    </row>
    <row r="34" spans="3:75" s="221" customFormat="1" ht="21" customHeight="1">
      <c r="C34" s="192"/>
      <c r="D34" s="392"/>
      <c r="E34" s="222" t="s">
        <v>2422</v>
      </c>
      <c r="F34" s="220"/>
      <c r="G34" s="220"/>
      <c r="H34" s="220" t="s">
        <v>156</v>
      </c>
      <c r="I34" s="220" t="s">
        <v>159</v>
      </c>
      <c r="J34" s="220" t="s">
        <v>0</v>
      </c>
      <c r="K34" s="220" t="s">
        <v>160</v>
      </c>
      <c r="L34" s="220" t="s">
        <v>475</v>
      </c>
      <c r="M34" s="220" t="s">
        <v>428</v>
      </c>
      <c r="N34" s="48" t="s">
        <v>428</v>
      </c>
      <c r="O34" s="48" t="s">
        <v>0</v>
      </c>
      <c r="P34" s="48" t="s">
        <v>477</v>
      </c>
      <c r="Q34" s="48"/>
      <c r="R34" s="48"/>
      <c r="S34" s="48"/>
      <c r="T34" s="48"/>
      <c r="U34" s="50"/>
      <c r="V34" s="73"/>
      <c r="W34" s="74"/>
      <c r="X34" s="75"/>
      <c r="Y34" s="73"/>
      <c r="Z34" s="74"/>
      <c r="AA34" s="75"/>
      <c r="AB34" s="73"/>
      <c r="AC34" s="74"/>
      <c r="AD34" s="75"/>
      <c r="AE34" s="73"/>
      <c r="AF34" s="74"/>
      <c r="AG34" s="75"/>
      <c r="AH34" s="24" t="str">
        <f t="shared" si="2"/>
        <v/>
      </c>
      <c r="AI34" s="25" t="str">
        <f t="shared" si="3"/>
        <v/>
      </c>
      <c r="AJ34" s="26"/>
      <c r="AK34" s="224"/>
      <c r="BI34" s="49"/>
      <c r="BJ34" s="49"/>
      <c r="BK34" s="49"/>
      <c r="BL34" s="49"/>
      <c r="BM34" s="49"/>
      <c r="BN34" s="49"/>
      <c r="BO34" s="49"/>
      <c r="BP34" s="49"/>
      <c r="BQ34" s="49"/>
      <c r="BR34" s="49"/>
      <c r="BS34" s="49"/>
      <c r="BT34" s="49"/>
      <c r="BU34" s="49"/>
      <c r="BV34" s="49"/>
      <c r="BW34" s="49"/>
    </row>
    <row r="35" spans="3:75" s="221" customFormat="1" ht="21" customHeight="1">
      <c r="C35" s="192"/>
      <c r="D35" s="392"/>
      <c r="E35" s="222" t="s">
        <v>2423</v>
      </c>
      <c r="F35" s="220"/>
      <c r="G35" s="220"/>
      <c r="H35" s="220" t="s">
        <v>156</v>
      </c>
      <c r="I35" s="220" t="s">
        <v>159</v>
      </c>
      <c r="J35" s="220" t="s">
        <v>0</v>
      </c>
      <c r="K35" s="220" t="s">
        <v>160</v>
      </c>
      <c r="L35" s="220" t="s">
        <v>476</v>
      </c>
      <c r="M35" s="220" t="s">
        <v>428</v>
      </c>
      <c r="N35" s="48" t="s">
        <v>428</v>
      </c>
      <c r="O35" s="48" t="s">
        <v>0</v>
      </c>
      <c r="P35" s="48" t="s">
        <v>477</v>
      </c>
      <c r="Q35" s="48"/>
      <c r="R35" s="48"/>
      <c r="S35" s="48"/>
      <c r="T35" s="48"/>
      <c r="U35" s="50"/>
      <c r="V35" s="73"/>
      <c r="W35" s="74"/>
      <c r="X35" s="75"/>
      <c r="Y35" s="73"/>
      <c r="Z35" s="74"/>
      <c r="AA35" s="75"/>
      <c r="AB35" s="73"/>
      <c r="AC35" s="74"/>
      <c r="AD35" s="75"/>
      <c r="AE35" s="73"/>
      <c r="AF35" s="74"/>
      <c r="AG35" s="75"/>
      <c r="AH35" s="24" t="str">
        <f t="shared" si="2"/>
        <v/>
      </c>
      <c r="AI35" s="25" t="str">
        <f t="shared" si="3"/>
        <v/>
      </c>
      <c r="AJ35" s="26"/>
      <c r="AK35" s="224"/>
      <c r="BI35" s="49"/>
      <c r="BJ35" s="49"/>
      <c r="BK35" s="49"/>
      <c r="BL35" s="49"/>
      <c r="BM35" s="49"/>
      <c r="BN35" s="49"/>
      <c r="BO35" s="49"/>
      <c r="BP35" s="49"/>
      <c r="BQ35" s="49"/>
      <c r="BR35" s="49"/>
      <c r="BS35" s="49"/>
      <c r="BT35" s="49"/>
      <c r="BU35" s="49"/>
      <c r="BV35" s="49"/>
      <c r="BW35" s="49"/>
    </row>
    <row r="36" spans="3:75" s="221" customFormat="1" ht="21" customHeight="1">
      <c r="C36" s="192"/>
      <c r="D36" s="392"/>
      <c r="E36" s="222" t="s">
        <v>2383</v>
      </c>
      <c r="F36" s="220"/>
      <c r="G36" s="220"/>
      <c r="H36" s="220" t="s">
        <v>156</v>
      </c>
      <c r="I36" s="220" t="s">
        <v>159</v>
      </c>
      <c r="J36" s="220" t="s">
        <v>0</v>
      </c>
      <c r="K36" s="220" t="s">
        <v>160</v>
      </c>
      <c r="L36" s="220" t="s">
        <v>162</v>
      </c>
      <c r="M36" s="220" t="s">
        <v>428</v>
      </c>
      <c r="N36" s="48" t="s">
        <v>428</v>
      </c>
      <c r="O36" s="48" t="s">
        <v>0</v>
      </c>
      <c r="P36" s="48" t="s">
        <v>477</v>
      </c>
      <c r="Q36" s="48"/>
      <c r="R36" s="48"/>
      <c r="S36" s="48"/>
      <c r="T36" s="48"/>
      <c r="U36" s="50"/>
      <c r="V36" s="73"/>
      <c r="W36" s="74"/>
      <c r="X36" s="75"/>
      <c r="Y36" s="73"/>
      <c r="Z36" s="74"/>
      <c r="AA36" s="75"/>
      <c r="AB36" s="73"/>
      <c r="AC36" s="74"/>
      <c r="AD36" s="75"/>
      <c r="AE36" s="73"/>
      <c r="AF36" s="74"/>
      <c r="AG36" s="75"/>
      <c r="AH36" s="24" t="str">
        <f t="shared" si="2"/>
        <v/>
      </c>
      <c r="AI36" s="25" t="str">
        <f t="shared" si="3"/>
        <v/>
      </c>
      <c r="AJ36" s="26"/>
      <c r="AK36" s="224"/>
      <c r="BI36" s="49"/>
      <c r="BJ36" s="49"/>
      <c r="BK36" s="49"/>
      <c r="BL36" s="49"/>
      <c r="BM36" s="49"/>
      <c r="BN36" s="49"/>
      <c r="BO36" s="49"/>
      <c r="BP36" s="49"/>
      <c r="BQ36" s="49"/>
      <c r="BR36" s="49"/>
      <c r="BS36" s="49"/>
      <c r="BT36" s="49"/>
      <c r="BU36" s="49"/>
      <c r="BV36" s="49"/>
      <c r="BW36" s="49"/>
    </row>
    <row r="37" spans="3:75" s="221" customFormat="1" ht="21" customHeight="1">
      <c r="C37" s="192"/>
      <c r="D37" s="393"/>
      <c r="E37" s="225" t="s">
        <v>2384</v>
      </c>
      <c r="F37" s="220"/>
      <c r="G37" s="220"/>
      <c r="H37" s="220" t="s">
        <v>156</v>
      </c>
      <c r="I37" s="220" t="s">
        <v>159</v>
      </c>
      <c r="J37" s="220" t="s">
        <v>0</v>
      </c>
      <c r="K37" s="220" t="s">
        <v>160</v>
      </c>
      <c r="L37" s="220" t="s">
        <v>0</v>
      </c>
      <c r="M37" s="220" t="s">
        <v>428</v>
      </c>
      <c r="N37" s="48" t="s">
        <v>428</v>
      </c>
      <c r="O37" s="48" t="s">
        <v>0</v>
      </c>
      <c r="P37" s="48" t="s">
        <v>477</v>
      </c>
      <c r="Q37" s="48"/>
      <c r="R37" s="48"/>
      <c r="S37" s="48"/>
      <c r="T37" s="48"/>
      <c r="U37" s="51"/>
      <c r="V37" s="21" t="str">
        <f>IF(OR(SUMPRODUCT(--(V26:V36=""),--(W26:W36=""))&gt;0,COUNTIF(W26:W36,"M")&gt;0,COUNTIF(W26:W36,"X")=11),"",SUM(V26:V36))</f>
        <v/>
      </c>
      <c r="W37" s="22" t="str">
        <f>IF(AND(COUNTIF(W26:W36,"X")=11,SUM(V26:V36)=0,ISNUMBER(V37)),"",IF(COUNTIF(W26:W36,"M")&gt;0,"M",IF(AND(COUNTIF(W26:W36,W26)=11,OR(W26="X",W26="W",W26="Z")),UPPER(W26),"")))</f>
        <v/>
      </c>
      <c r="X37" s="23"/>
      <c r="Y37" s="21" t="str">
        <f>IF(OR(SUMPRODUCT(--(Y26:Y36=""),--(Z26:Z36=""))&gt;0,COUNTIF(Z26:Z36,"M")&gt;0,COUNTIF(Z26:Z36,"X")=11),"",SUM(Y26:Y36))</f>
        <v/>
      </c>
      <c r="Z37" s="22" t="str">
        <f>IF(AND(COUNTIF(Z26:Z36,"X")=11,SUM(Y26:Y36)=0,ISNUMBER(Y37)),"",IF(COUNTIF(Z26:Z36,"M")&gt;0,"M",IF(AND(COUNTIF(Z26:Z36,Z26)=11,OR(Z26="X",Z26="W",Z26="Z")),UPPER(Z26),"")))</f>
        <v/>
      </c>
      <c r="AA37" s="23"/>
      <c r="AB37" s="21" t="str">
        <f>IF(OR(SUMPRODUCT(--(AB26:AB36=""),--(AC26:AC36=""))&gt;0,COUNTIF(AC26:AC36,"M")&gt;0,COUNTIF(AC26:AC36,"X")=11),"",SUM(AB26:AB36))</f>
        <v/>
      </c>
      <c r="AC37" s="22" t="str">
        <f>IF(AND(COUNTIF(AC26:AC36,"X")=11,SUM(AB26:AB36)=0,ISNUMBER(AB37)),"",IF(COUNTIF(AC26:AC36,"M")&gt;0,"M",IF(AND(COUNTIF(AC26:AC36,AC26)=11,OR(AC26="X",AC26="W",AC26="Z")),UPPER(AC26),"")))</f>
        <v/>
      </c>
      <c r="AD37" s="23"/>
      <c r="AE37" s="21" t="str">
        <f>IF(OR(SUMPRODUCT(--(AE26:AE36=""),--(AF26:AF36=""))&gt;0,COUNTIF(AF26:AF36,"M")&gt;0,COUNTIF(AF26:AF36,"X")=11),"",SUM(AE26:AE36))</f>
        <v/>
      </c>
      <c r="AF37" s="22" t="str">
        <f>IF(AND(COUNTIF(AF26:AF36,"X")=11,SUM(AE26:AE36)=0,ISNUMBER(AE37)),"",IF(COUNTIF(AF26:AF36,"M")&gt;0,"M",IF(AND(COUNTIF(AF26:AF36,AF26)=11,OR(AF26="X",AF26="W",AF26="Z")),UPPER(AF26),"")))</f>
        <v/>
      </c>
      <c r="AG37" s="23"/>
      <c r="AH37" s="21" t="str">
        <f>IF(OR(SUMPRODUCT(--(AH26:AH36=""),--(AI26:AI36=""))&gt;0,COUNTIF(AI26:AI36,"M")&gt;0,COUNTIF(AI26:AI36,"X")=11),"",SUM(AH26:AH36))</f>
        <v/>
      </c>
      <c r="AI37" s="22" t="str">
        <f>IF(AND(COUNTIF(AI26:AI36,"X")=11,SUM(AH26:AH36)=0,ISNUMBER(AH37)),"",IF(COUNTIF(AI26:AI36,"M")&gt;0,"M",IF(AND(COUNTIF(AI26:AI36,AI26)=11,OR(AI26="X",AI26="W",AI26="Z")),UPPER(AI26),"")))</f>
        <v/>
      </c>
      <c r="AJ37" s="23"/>
      <c r="AK37" s="224"/>
      <c r="BI37" s="49"/>
      <c r="BJ37" s="49"/>
      <c r="BK37" s="49"/>
      <c r="BL37" s="49"/>
      <c r="BM37" s="49"/>
      <c r="BN37" s="49"/>
      <c r="BO37" s="49"/>
      <c r="BP37" s="49"/>
      <c r="BQ37" s="49"/>
      <c r="BR37" s="49"/>
      <c r="BS37" s="49"/>
      <c r="BT37" s="49"/>
      <c r="BU37" s="49"/>
      <c r="BV37" s="49"/>
      <c r="BW37" s="49"/>
    </row>
    <row r="38" spans="3:75" s="221" customFormat="1" ht="21" customHeight="1">
      <c r="C38" s="192"/>
      <c r="D38" s="411" t="s">
        <v>2378</v>
      </c>
      <c r="E38" s="226" t="s">
        <v>2414</v>
      </c>
      <c r="F38" s="220"/>
      <c r="G38" s="220"/>
      <c r="H38" s="220" t="s">
        <v>0</v>
      </c>
      <c r="I38" s="220" t="s">
        <v>159</v>
      </c>
      <c r="J38" s="220" t="s">
        <v>0</v>
      </c>
      <c r="K38" s="220" t="s">
        <v>160</v>
      </c>
      <c r="L38" s="220" t="s">
        <v>467</v>
      </c>
      <c r="M38" s="220" t="s">
        <v>428</v>
      </c>
      <c r="N38" s="48" t="s">
        <v>428</v>
      </c>
      <c r="O38" s="48" t="s">
        <v>0</v>
      </c>
      <c r="P38" s="48" t="s">
        <v>477</v>
      </c>
      <c r="Q38" s="48"/>
      <c r="R38" s="48"/>
      <c r="S38" s="48"/>
      <c r="T38" s="48"/>
      <c r="U38" s="50"/>
      <c r="V38" s="21" t="str">
        <f t="shared" ref="V38:V49" si="4">IF(OR(AND(V14="",W14=""),AND(V26="",W26=""),AND(W14="X",W26="X"),OR(W14="M",W26="M")),"",SUM(V14,V26))</f>
        <v/>
      </c>
      <c r="W38" s="22" t="str">
        <f t="shared" ref="W38:W49" si="5">IF(AND(AND(W14="X",W26="X"),SUM(V14,V26)=0,ISNUMBER(V38)),"",IF(OR(W14="M",W26="M"),"M",IF(AND(W14=W26,OR(W14="X",W14="W",W14="Z")),UPPER(W14),"")))</f>
        <v/>
      </c>
      <c r="X38" s="23"/>
      <c r="Y38" s="21" t="str">
        <f t="shared" ref="Y38:Y49" si="6">IF(OR(AND(Y14="",Z14=""),AND(Y26="",Z26=""),AND(Z14="X",Z26="X"),OR(Z14="M",Z26="M")),"",SUM(Y14,Y26))</f>
        <v/>
      </c>
      <c r="Z38" s="22" t="str">
        <f t="shared" ref="Z38:Z49" si="7">IF(AND(AND(Z14="X",Z26="X"),SUM(Y14,Y26)=0,ISNUMBER(Y38)),"",IF(OR(Z14="M",Z26="M"),"M",IF(AND(Z14=Z26,OR(Z14="X",Z14="W",Z14="Z")),UPPER(Z14),"")))</f>
        <v/>
      </c>
      <c r="AA38" s="23"/>
      <c r="AB38" s="21" t="str">
        <f t="shared" ref="AB38:AB49" si="8">IF(OR(AND(AB14="",AC14=""),AND(AB26="",AC26=""),AND(AC14="X",AC26="X"),OR(AC14="M",AC26="M")),"",SUM(AB14,AB26))</f>
        <v/>
      </c>
      <c r="AC38" s="22" t="str">
        <f t="shared" ref="AC38:AC49" si="9">IF(AND(AND(AC14="X",AC26="X"),SUM(AB14,AB26)=0,ISNUMBER(AB38)),"",IF(OR(AC14="M",AC26="M"),"M",IF(AND(AC14=AC26,OR(AC14="X",AC14="W",AC14="Z")),UPPER(AC14),"")))</f>
        <v/>
      </c>
      <c r="AD38" s="23"/>
      <c r="AE38" s="21" t="str">
        <f t="shared" ref="AE38:AE49" si="10">IF(OR(AND(AE14="",AF14=""),AND(AE26="",AF26=""),AND(AF14="X",AF26="X"),OR(AF14="M",AF26="M")),"",SUM(AE14,AE26))</f>
        <v/>
      </c>
      <c r="AF38" s="22" t="str">
        <f t="shared" ref="AF38:AF49" si="11">IF(AND(AND(AF14="X",AF26="X"),SUM(AE14,AE26)=0,ISNUMBER(AE38)),"",IF(OR(AF14="M",AF26="M"),"M",IF(AND(AF14=AF26,OR(AF14="X",AF14="W",AF14="Z")),UPPER(AF14),"")))</f>
        <v/>
      </c>
      <c r="AG38" s="23"/>
      <c r="AH38" s="21" t="str">
        <f t="shared" ref="AH38:AH49" si="12">IF(OR(AND(AH14="",AI14=""),AND(AH26="",AI26=""),AND(AI14="X",AI26="X"),OR(AI14="M",AI26="M")),"",SUM(AH14,AH26))</f>
        <v/>
      </c>
      <c r="AI38" s="22" t="str">
        <f t="shared" ref="AI38:AI49" si="13">IF(AND(AND(AI14="X",AI26="X"),SUM(AH14,AH26)=0,ISNUMBER(AH38)),"",IF(OR(AI14="M",AI26="M"),"M",IF(AND(AI14=AI26,OR(AI14="X",AI14="W",AI14="Z")),UPPER(AI14),"")))</f>
        <v/>
      </c>
      <c r="AJ38" s="23"/>
      <c r="AK38" s="224"/>
      <c r="BI38" s="49"/>
      <c r="BJ38" s="49"/>
      <c r="BK38" s="49"/>
      <c r="BL38" s="49"/>
      <c r="BM38" s="49"/>
      <c r="BN38" s="49"/>
      <c r="BO38" s="49"/>
      <c r="BP38" s="49"/>
      <c r="BQ38" s="49"/>
      <c r="BR38" s="49"/>
      <c r="BS38" s="49"/>
      <c r="BT38" s="49"/>
      <c r="BU38" s="49"/>
      <c r="BV38" s="49"/>
      <c r="BW38" s="49"/>
    </row>
    <row r="39" spans="3:75" s="221" customFormat="1" ht="21" customHeight="1">
      <c r="C39" s="192"/>
      <c r="D39" s="412"/>
      <c r="E39" s="226" t="s">
        <v>2415</v>
      </c>
      <c r="F39" s="220"/>
      <c r="G39" s="220"/>
      <c r="H39" s="220" t="s">
        <v>0</v>
      </c>
      <c r="I39" s="220" t="s">
        <v>159</v>
      </c>
      <c r="J39" s="220" t="s">
        <v>0</v>
      </c>
      <c r="K39" s="220" t="s">
        <v>160</v>
      </c>
      <c r="L39" s="220" t="s">
        <v>468</v>
      </c>
      <c r="M39" s="220" t="s">
        <v>428</v>
      </c>
      <c r="N39" s="48" t="s">
        <v>428</v>
      </c>
      <c r="O39" s="48" t="s">
        <v>0</v>
      </c>
      <c r="P39" s="48" t="s">
        <v>477</v>
      </c>
      <c r="Q39" s="48"/>
      <c r="R39" s="48"/>
      <c r="S39" s="48"/>
      <c r="T39" s="48"/>
      <c r="U39" s="50"/>
      <c r="V39" s="21" t="str">
        <f t="shared" si="4"/>
        <v/>
      </c>
      <c r="W39" s="22" t="str">
        <f t="shared" si="5"/>
        <v/>
      </c>
      <c r="X39" s="23"/>
      <c r="Y39" s="21" t="str">
        <f t="shared" si="6"/>
        <v/>
      </c>
      <c r="Z39" s="22" t="str">
        <f t="shared" si="7"/>
        <v/>
      </c>
      <c r="AA39" s="23"/>
      <c r="AB39" s="21" t="str">
        <f t="shared" si="8"/>
        <v/>
      </c>
      <c r="AC39" s="22" t="str">
        <f t="shared" si="9"/>
        <v/>
      </c>
      <c r="AD39" s="23"/>
      <c r="AE39" s="21" t="str">
        <f t="shared" si="10"/>
        <v/>
      </c>
      <c r="AF39" s="22" t="str">
        <f t="shared" si="11"/>
        <v/>
      </c>
      <c r="AG39" s="23"/>
      <c r="AH39" s="21" t="str">
        <f t="shared" si="12"/>
        <v/>
      </c>
      <c r="AI39" s="22" t="str">
        <f t="shared" si="13"/>
        <v/>
      </c>
      <c r="AJ39" s="23"/>
      <c r="AK39" s="224"/>
      <c r="BI39" s="49"/>
      <c r="BJ39" s="49"/>
      <c r="BK39" s="49"/>
      <c r="BL39" s="49"/>
      <c r="BM39" s="49"/>
      <c r="BN39" s="49"/>
      <c r="BO39" s="49"/>
      <c r="BP39" s="49"/>
      <c r="BQ39" s="49"/>
      <c r="BR39" s="49"/>
      <c r="BS39" s="49"/>
      <c r="BT39" s="49"/>
      <c r="BU39" s="49"/>
      <c r="BV39" s="49"/>
      <c r="BW39" s="49"/>
    </row>
    <row r="40" spans="3:75" s="221" customFormat="1" ht="21" customHeight="1">
      <c r="C40" s="192"/>
      <c r="D40" s="412"/>
      <c r="E40" s="226" t="s">
        <v>2416</v>
      </c>
      <c r="F40" s="220"/>
      <c r="G40" s="220"/>
      <c r="H40" s="220" t="s">
        <v>0</v>
      </c>
      <c r="I40" s="220" t="s">
        <v>159</v>
      </c>
      <c r="J40" s="220" t="s">
        <v>0</v>
      </c>
      <c r="K40" s="220" t="s">
        <v>160</v>
      </c>
      <c r="L40" s="220" t="s">
        <v>469</v>
      </c>
      <c r="M40" s="220" t="s">
        <v>428</v>
      </c>
      <c r="N40" s="48" t="s">
        <v>428</v>
      </c>
      <c r="O40" s="48" t="s">
        <v>0</v>
      </c>
      <c r="P40" s="48" t="s">
        <v>477</v>
      </c>
      <c r="Q40" s="48"/>
      <c r="R40" s="48"/>
      <c r="S40" s="48"/>
      <c r="T40" s="48"/>
      <c r="U40" s="50"/>
      <c r="V40" s="21" t="str">
        <f t="shared" si="4"/>
        <v/>
      </c>
      <c r="W40" s="22" t="str">
        <f t="shared" si="5"/>
        <v/>
      </c>
      <c r="X40" s="23"/>
      <c r="Y40" s="21" t="str">
        <f t="shared" si="6"/>
        <v/>
      </c>
      <c r="Z40" s="22" t="str">
        <f t="shared" si="7"/>
        <v/>
      </c>
      <c r="AA40" s="23"/>
      <c r="AB40" s="21" t="str">
        <f t="shared" si="8"/>
        <v/>
      </c>
      <c r="AC40" s="22" t="str">
        <f t="shared" si="9"/>
        <v/>
      </c>
      <c r="AD40" s="23"/>
      <c r="AE40" s="21" t="str">
        <f t="shared" si="10"/>
        <v/>
      </c>
      <c r="AF40" s="22" t="str">
        <f t="shared" si="11"/>
        <v/>
      </c>
      <c r="AG40" s="23"/>
      <c r="AH40" s="21" t="str">
        <f t="shared" si="12"/>
        <v/>
      </c>
      <c r="AI40" s="22" t="str">
        <f t="shared" si="13"/>
        <v/>
      </c>
      <c r="AJ40" s="23"/>
      <c r="AK40" s="224"/>
      <c r="BI40" s="49"/>
      <c r="BJ40" s="49"/>
      <c r="BK40" s="49"/>
      <c r="BL40" s="49"/>
      <c r="BM40" s="49"/>
      <c r="BN40" s="49"/>
      <c r="BO40" s="49"/>
      <c r="BP40" s="49"/>
      <c r="BQ40" s="49"/>
      <c r="BR40" s="49"/>
      <c r="BS40" s="49"/>
      <c r="BT40" s="49"/>
      <c r="BU40" s="49"/>
      <c r="BV40" s="49"/>
      <c r="BW40" s="49"/>
    </row>
    <row r="41" spans="3:75" s="221" customFormat="1" ht="21" customHeight="1">
      <c r="C41" s="192"/>
      <c r="D41" s="412"/>
      <c r="E41" s="226" t="s">
        <v>2417</v>
      </c>
      <c r="F41" s="220"/>
      <c r="G41" s="220"/>
      <c r="H41" s="220" t="s">
        <v>0</v>
      </c>
      <c r="I41" s="220" t="s">
        <v>159</v>
      </c>
      <c r="J41" s="220" t="s">
        <v>0</v>
      </c>
      <c r="K41" s="220" t="s">
        <v>160</v>
      </c>
      <c r="L41" s="220" t="s">
        <v>470</v>
      </c>
      <c r="M41" s="220" t="s">
        <v>428</v>
      </c>
      <c r="N41" s="48" t="s">
        <v>428</v>
      </c>
      <c r="O41" s="48" t="s">
        <v>0</v>
      </c>
      <c r="P41" s="48" t="s">
        <v>477</v>
      </c>
      <c r="Q41" s="48"/>
      <c r="R41" s="48"/>
      <c r="S41" s="48"/>
      <c r="T41" s="48"/>
      <c r="U41" s="50"/>
      <c r="V41" s="21" t="str">
        <f t="shared" si="4"/>
        <v/>
      </c>
      <c r="W41" s="22" t="str">
        <f t="shared" si="5"/>
        <v/>
      </c>
      <c r="X41" s="23"/>
      <c r="Y41" s="21" t="str">
        <f t="shared" si="6"/>
        <v/>
      </c>
      <c r="Z41" s="22" t="str">
        <f t="shared" si="7"/>
        <v/>
      </c>
      <c r="AA41" s="23"/>
      <c r="AB41" s="21" t="str">
        <f t="shared" si="8"/>
        <v/>
      </c>
      <c r="AC41" s="22" t="str">
        <f t="shared" si="9"/>
        <v/>
      </c>
      <c r="AD41" s="23"/>
      <c r="AE41" s="21" t="str">
        <f t="shared" si="10"/>
        <v/>
      </c>
      <c r="AF41" s="22" t="str">
        <f t="shared" si="11"/>
        <v/>
      </c>
      <c r="AG41" s="23"/>
      <c r="AH41" s="21" t="str">
        <f t="shared" si="12"/>
        <v/>
      </c>
      <c r="AI41" s="22" t="str">
        <f t="shared" si="13"/>
        <v/>
      </c>
      <c r="AJ41" s="23"/>
      <c r="AK41" s="224"/>
      <c r="BI41" s="49"/>
      <c r="BJ41" s="49"/>
      <c r="BK41" s="49"/>
      <c r="BL41" s="49"/>
      <c r="BM41" s="49"/>
      <c r="BN41" s="49"/>
      <c r="BO41" s="49"/>
      <c r="BP41" s="49"/>
      <c r="BQ41" s="49"/>
      <c r="BR41" s="49"/>
      <c r="BS41" s="49"/>
      <c r="BT41" s="49"/>
      <c r="BU41" s="49"/>
      <c r="BV41" s="49"/>
      <c r="BW41" s="49"/>
    </row>
    <row r="42" spans="3:75" s="221" customFormat="1" ht="21" customHeight="1">
      <c r="C42" s="192"/>
      <c r="D42" s="412"/>
      <c r="E42" s="226" t="s">
        <v>2418</v>
      </c>
      <c r="F42" s="220"/>
      <c r="G42" s="220"/>
      <c r="H42" s="220" t="s">
        <v>0</v>
      </c>
      <c r="I42" s="220" t="s">
        <v>159</v>
      </c>
      <c r="J42" s="220" t="s">
        <v>0</v>
      </c>
      <c r="K42" s="220" t="s">
        <v>160</v>
      </c>
      <c r="L42" s="220" t="s">
        <v>471</v>
      </c>
      <c r="M42" s="220" t="s">
        <v>428</v>
      </c>
      <c r="N42" s="48" t="s">
        <v>428</v>
      </c>
      <c r="O42" s="48" t="s">
        <v>0</v>
      </c>
      <c r="P42" s="48" t="s">
        <v>477</v>
      </c>
      <c r="Q42" s="48"/>
      <c r="R42" s="48"/>
      <c r="S42" s="48"/>
      <c r="T42" s="48"/>
      <c r="U42" s="50"/>
      <c r="V42" s="21" t="str">
        <f t="shared" si="4"/>
        <v/>
      </c>
      <c r="W42" s="22" t="str">
        <f t="shared" si="5"/>
        <v/>
      </c>
      <c r="X42" s="23"/>
      <c r="Y42" s="21" t="str">
        <f t="shared" si="6"/>
        <v/>
      </c>
      <c r="Z42" s="22" t="str">
        <f t="shared" si="7"/>
        <v/>
      </c>
      <c r="AA42" s="23"/>
      <c r="AB42" s="21" t="str">
        <f t="shared" si="8"/>
        <v/>
      </c>
      <c r="AC42" s="22" t="str">
        <f t="shared" si="9"/>
        <v/>
      </c>
      <c r="AD42" s="23"/>
      <c r="AE42" s="21" t="str">
        <f t="shared" si="10"/>
        <v/>
      </c>
      <c r="AF42" s="22" t="str">
        <f t="shared" si="11"/>
        <v/>
      </c>
      <c r="AG42" s="23"/>
      <c r="AH42" s="21" t="str">
        <f t="shared" si="12"/>
        <v/>
      </c>
      <c r="AI42" s="22" t="str">
        <f t="shared" si="13"/>
        <v/>
      </c>
      <c r="AJ42" s="23"/>
      <c r="AK42" s="224"/>
      <c r="BI42" s="49"/>
      <c r="BJ42" s="49"/>
      <c r="BK42" s="49"/>
      <c r="BL42" s="49"/>
      <c r="BM42" s="49"/>
      <c r="BN42" s="49"/>
      <c r="BO42" s="49"/>
      <c r="BP42" s="49"/>
      <c r="BQ42" s="49"/>
      <c r="BR42" s="49"/>
      <c r="BS42" s="49"/>
      <c r="BT42" s="49"/>
      <c r="BU42" s="49"/>
      <c r="BV42" s="49"/>
      <c r="BW42" s="49"/>
    </row>
    <row r="43" spans="3:75" s="221" customFormat="1" ht="21" customHeight="1">
      <c r="C43" s="192"/>
      <c r="D43" s="412"/>
      <c r="E43" s="226" t="s">
        <v>2419</v>
      </c>
      <c r="F43" s="220"/>
      <c r="G43" s="220"/>
      <c r="H43" s="220" t="s">
        <v>0</v>
      </c>
      <c r="I43" s="220" t="s">
        <v>159</v>
      </c>
      <c r="J43" s="220" t="s">
        <v>0</v>
      </c>
      <c r="K43" s="220" t="s">
        <v>160</v>
      </c>
      <c r="L43" s="220" t="s">
        <v>472</v>
      </c>
      <c r="M43" s="220" t="s">
        <v>428</v>
      </c>
      <c r="N43" s="48" t="s">
        <v>428</v>
      </c>
      <c r="O43" s="48" t="s">
        <v>0</v>
      </c>
      <c r="P43" s="48" t="s">
        <v>477</v>
      </c>
      <c r="Q43" s="48"/>
      <c r="R43" s="48"/>
      <c r="S43" s="48"/>
      <c r="T43" s="48"/>
      <c r="U43" s="50"/>
      <c r="V43" s="21" t="str">
        <f t="shared" si="4"/>
        <v/>
      </c>
      <c r="W43" s="22" t="str">
        <f t="shared" si="5"/>
        <v/>
      </c>
      <c r="X43" s="23"/>
      <c r="Y43" s="21" t="str">
        <f t="shared" si="6"/>
        <v/>
      </c>
      <c r="Z43" s="22" t="str">
        <f t="shared" si="7"/>
        <v/>
      </c>
      <c r="AA43" s="23"/>
      <c r="AB43" s="21" t="str">
        <f t="shared" si="8"/>
        <v/>
      </c>
      <c r="AC43" s="22" t="str">
        <f t="shared" si="9"/>
        <v/>
      </c>
      <c r="AD43" s="23"/>
      <c r="AE43" s="21" t="str">
        <f t="shared" si="10"/>
        <v/>
      </c>
      <c r="AF43" s="22" t="str">
        <f t="shared" si="11"/>
        <v/>
      </c>
      <c r="AG43" s="23"/>
      <c r="AH43" s="21" t="str">
        <f t="shared" si="12"/>
        <v/>
      </c>
      <c r="AI43" s="22" t="str">
        <f t="shared" si="13"/>
        <v/>
      </c>
      <c r="AJ43" s="23"/>
      <c r="AK43" s="224"/>
      <c r="BI43" s="49"/>
      <c r="BJ43" s="49"/>
      <c r="BK43" s="49"/>
      <c r="BL43" s="49"/>
      <c r="BM43" s="49"/>
      <c r="BN43" s="49"/>
      <c r="BO43" s="49"/>
      <c r="BP43" s="49"/>
      <c r="BQ43" s="49"/>
      <c r="BR43" s="49"/>
      <c r="BS43" s="49"/>
      <c r="BT43" s="49"/>
      <c r="BU43" s="49"/>
      <c r="BV43" s="49"/>
      <c r="BW43" s="49"/>
    </row>
    <row r="44" spans="3:75" s="221" customFormat="1" ht="21" customHeight="1">
      <c r="C44" s="192"/>
      <c r="D44" s="412"/>
      <c r="E44" s="226" t="s">
        <v>2420</v>
      </c>
      <c r="F44" s="220"/>
      <c r="G44" s="220"/>
      <c r="H44" s="220" t="s">
        <v>0</v>
      </c>
      <c r="I44" s="220" t="s">
        <v>159</v>
      </c>
      <c r="J44" s="220" t="s">
        <v>0</v>
      </c>
      <c r="K44" s="220" t="s">
        <v>160</v>
      </c>
      <c r="L44" s="220" t="s">
        <v>473</v>
      </c>
      <c r="M44" s="220" t="s">
        <v>428</v>
      </c>
      <c r="N44" s="48" t="s">
        <v>428</v>
      </c>
      <c r="O44" s="48" t="s">
        <v>0</v>
      </c>
      <c r="P44" s="48" t="s">
        <v>477</v>
      </c>
      <c r="Q44" s="48"/>
      <c r="R44" s="48"/>
      <c r="S44" s="48"/>
      <c r="T44" s="48"/>
      <c r="U44" s="50"/>
      <c r="V44" s="21" t="str">
        <f t="shared" si="4"/>
        <v/>
      </c>
      <c r="W44" s="22" t="str">
        <f t="shared" si="5"/>
        <v/>
      </c>
      <c r="X44" s="23"/>
      <c r="Y44" s="21" t="str">
        <f t="shared" si="6"/>
        <v/>
      </c>
      <c r="Z44" s="22" t="str">
        <f t="shared" si="7"/>
        <v/>
      </c>
      <c r="AA44" s="23"/>
      <c r="AB44" s="21" t="str">
        <f t="shared" si="8"/>
        <v/>
      </c>
      <c r="AC44" s="22" t="str">
        <f t="shared" si="9"/>
        <v/>
      </c>
      <c r="AD44" s="23"/>
      <c r="AE44" s="21" t="str">
        <f t="shared" si="10"/>
        <v/>
      </c>
      <c r="AF44" s="22" t="str">
        <f t="shared" si="11"/>
        <v/>
      </c>
      <c r="AG44" s="23"/>
      <c r="AH44" s="21" t="str">
        <f t="shared" si="12"/>
        <v/>
      </c>
      <c r="AI44" s="22" t="str">
        <f t="shared" si="13"/>
        <v/>
      </c>
      <c r="AJ44" s="23"/>
      <c r="AK44" s="224"/>
      <c r="BI44" s="49"/>
      <c r="BJ44" s="49"/>
      <c r="BK44" s="49"/>
      <c r="BL44" s="49"/>
      <c r="BM44" s="49"/>
      <c r="BN44" s="49"/>
      <c r="BO44" s="49"/>
      <c r="BP44" s="49"/>
      <c r="BQ44" s="49"/>
      <c r="BR44" s="49"/>
      <c r="BS44" s="49"/>
      <c r="BT44" s="49"/>
      <c r="BU44" s="49"/>
      <c r="BV44" s="49"/>
      <c r="BW44" s="49"/>
    </row>
    <row r="45" spans="3:75" s="221" customFormat="1" ht="21" customHeight="1">
      <c r="C45" s="192"/>
      <c r="D45" s="412"/>
      <c r="E45" s="226" t="s">
        <v>2421</v>
      </c>
      <c r="F45" s="220"/>
      <c r="G45" s="220"/>
      <c r="H45" s="220" t="s">
        <v>0</v>
      </c>
      <c r="I45" s="220" t="s">
        <v>159</v>
      </c>
      <c r="J45" s="220" t="s">
        <v>0</v>
      </c>
      <c r="K45" s="220" t="s">
        <v>160</v>
      </c>
      <c r="L45" s="220" t="s">
        <v>474</v>
      </c>
      <c r="M45" s="220" t="s">
        <v>428</v>
      </c>
      <c r="N45" s="48" t="s">
        <v>428</v>
      </c>
      <c r="O45" s="48" t="s">
        <v>0</v>
      </c>
      <c r="P45" s="48" t="s">
        <v>477</v>
      </c>
      <c r="Q45" s="48"/>
      <c r="R45" s="48"/>
      <c r="S45" s="48"/>
      <c r="T45" s="48"/>
      <c r="U45" s="50"/>
      <c r="V45" s="21" t="str">
        <f t="shared" si="4"/>
        <v/>
      </c>
      <c r="W45" s="22" t="str">
        <f t="shared" si="5"/>
        <v/>
      </c>
      <c r="X45" s="23"/>
      <c r="Y45" s="21" t="str">
        <f t="shared" si="6"/>
        <v/>
      </c>
      <c r="Z45" s="22" t="str">
        <f t="shared" si="7"/>
        <v/>
      </c>
      <c r="AA45" s="23"/>
      <c r="AB45" s="21" t="str">
        <f t="shared" si="8"/>
        <v/>
      </c>
      <c r="AC45" s="22" t="str">
        <f t="shared" si="9"/>
        <v/>
      </c>
      <c r="AD45" s="23"/>
      <c r="AE45" s="21" t="str">
        <f t="shared" si="10"/>
        <v/>
      </c>
      <c r="AF45" s="22" t="str">
        <f t="shared" si="11"/>
        <v/>
      </c>
      <c r="AG45" s="23"/>
      <c r="AH45" s="21" t="str">
        <f t="shared" si="12"/>
        <v/>
      </c>
      <c r="AI45" s="22" t="str">
        <f t="shared" si="13"/>
        <v/>
      </c>
      <c r="AJ45" s="23"/>
      <c r="AK45" s="224"/>
      <c r="BI45" s="49"/>
      <c r="BJ45" s="49"/>
      <c r="BK45" s="49"/>
      <c r="BL45" s="49"/>
      <c r="BM45" s="49"/>
      <c r="BN45" s="49"/>
      <c r="BO45" s="49"/>
      <c r="BP45" s="49"/>
      <c r="BQ45" s="49"/>
      <c r="BR45" s="49"/>
      <c r="BS45" s="49"/>
      <c r="BT45" s="49"/>
      <c r="BU45" s="49"/>
      <c r="BV45" s="49"/>
      <c r="BW45" s="49"/>
    </row>
    <row r="46" spans="3:75" s="221" customFormat="1" ht="21" customHeight="1">
      <c r="C46" s="192"/>
      <c r="D46" s="412"/>
      <c r="E46" s="226" t="s">
        <v>2422</v>
      </c>
      <c r="F46" s="220"/>
      <c r="G46" s="220"/>
      <c r="H46" s="220" t="s">
        <v>0</v>
      </c>
      <c r="I46" s="220" t="s">
        <v>159</v>
      </c>
      <c r="J46" s="220" t="s">
        <v>0</v>
      </c>
      <c r="K46" s="220" t="s">
        <v>160</v>
      </c>
      <c r="L46" s="220" t="s">
        <v>475</v>
      </c>
      <c r="M46" s="220" t="s">
        <v>428</v>
      </c>
      <c r="N46" s="48" t="s">
        <v>428</v>
      </c>
      <c r="O46" s="48" t="s">
        <v>0</v>
      </c>
      <c r="P46" s="48" t="s">
        <v>477</v>
      </c>
      <c r="Q46" s="48"/>
      <c r="R46" s="48"/>
      <c r="S46" s="48"/>
      <c r="T46" s="48"/>
      <c r="U46" s="50"/>
      <c r="V46" s="21" t="str">
        <f t="shared" si="4"/>
        <v/>
      </c>
      <c r="W46" s="22" t="str">
        <f t="shared" si="5"/>
        <v/>
      </c>
      <c r="X46" s="23"/>
      <c r="Y46" s="21" t="str">
        <f t="shared" si="6"/>
        <v/>
      </c>
      <c r="Z46" s="22" t="str">
        <f t="shared" si="7"/>
        <v/>
      </c>
      <c r="AA46" s="23"/>
      <c r="AB46" s="21" t="str">
        <f t="shared" si="8"/>
        <v/>
      </c>
      <c r="AC46" s="22" t="str">
        <f t="shared" si="9"/>
        <v/>
      </c>
      <c r="AD46" s="23"/>
      <c r="AE46" s="21" t="str">
        <f t="shared" si="10"/>
        <v/>
      </c>
      <c r="AF46" s="22" t="str">
        <f t="shared" si="11"/>
        <v/>
      </c>
      <c r="AG46" s="23"/>
      <c r="AH46" s="21" t="str">
        <f t="shared" si="12"/>
        <v/>
      </c>
      <c r="AI46" s="22" t="str">
        <f t="shared" si="13"/>
        <v/>
      </c>
      <c r="AJ46" s="23"/>
      <c r="AK46" s="224"/>
      <c r="BI46" s="49"/>
      <c r="BJ46" s="49"/>
      <c r="BK46" s="49"/>
      <c r="BL46" s="49"/>
      <c r="BM46" s="49"/>
      <c r="BN46" s="49"/>
      <c r="BO46" s="49"/>
      <c r="BP46" s="49"/>
      <c r="BQ46" s="49"/>
      <c r="BR46" s="49"/>
      <c r="BS46" s="49"/>
      <c r="BT46" s="49"/>
      <c r="BU46" s="49"/>
      <c r="BV46" s="49"/>
      <c r="BW46" s="49"/>
    </row>
    <row r="47" spans="3:75" s="221" customFormat="1" ht="21" customHeight="1">
      <c r="C47" s="192"/>
      <c r="D47" s="412"/>
      <c r="E47" s="226" t="s">
        <v>2423</v>
      </c>
      <c r="F47" s="220"/>
      <c r="G47" s="220"/>
      <c r="H47" s="220" t="s">
        <v>0</v>
      </c>
      <c r="I47" s="220" t="s">
        <v>159</v>
      </c>
      <c r="J47" s="220" t="s">
        <v>0</v>
      </c>
      <c r="K47" s="220" t="s">
        <v>160</v>
      </c>
      <c r="L47" s="220" t="s">
        <v>476</v>
      </c>
      <c r="M47" s="220" t="s">
        <v>428</v>
      </c>
      <c r="N47" s="48" t="s">
        <v>428</v>
      </c>
      <c r="O47" s="48" t="s">
        <v>0</v>
      </c>
      <c r="P47" s="48" t="s">
        <v>477</v>
      </c>
      <c r="Q47" s="48"/>
      <c r="R47" s="48"/>
      <c r="S47" s="48"/>
      <c r="T47" s="48"/>
      <c r="U47" s="50"/>
      <c r="V47" s="21" t="str">
        <f t="shared" si="4"/>
        <v/>
      </c>
      <c r="W47" s="22" t="str">
        <f t="shared" si="5"/>
        <v/>
      </c>
      <c r="X47" s="23"/>
      <c r="Y47" s="21" t="str">
        <f t="shared" si="6"/>
        <v/>
      </c>
      <c r="Z47" s="22" t="str">
        <f t="shared" si="7"/>
        <v/>
      </c>
      <c r="AA47" s="23"/>
      <c r="AB47" s="21" t="str">
        <f t="shared" si="8"/>
        <v/>
      </c>
      <c r="AC47" s="22" t="str">
        <f t="shared" si="9"/>
        <v/>
      </c>
      <c r="AD47" s="23"/>
      <c r="AE47" s="21" t="str">
        <f t="shared" si="10"/>
        <v/>
      </c>
      <c r="AF47" s="22" t="str">
        <f t="shared" si="11"/>
        <v/>
      </c>
      <c r="AG47" s="23"/>
      <c r="AH47" s="21" t="str">
        <f t="shared" si="12"/>
        <v/>
      </c>
      <c r="AI47" s="22" t="str">
        <f t="shared" si="13"/>
        <v/>
      </c>
      <c r="AJ47" s="23"/>
      <c r="AK47" s="224"/>
      <c r="BI47" s="49"/>
      <c r="BJ47" s="49"/>
      <c r="BK47" s="49"/>
      <c r="BL47" s="49"/>
      <c r="BM47" s="49"/>
      <c r="BN47" s="49"/>
      <c r="BO47" s="49"/>
      <c r="BP47" s="49"/>
      <c r="BQ47" s="49"/>
      <c r="BR47" s="49"/>
      <c r="BS47" s="49"/>
      <c r="BT47" s="49"/>
      <c r="BU47" s="49"/>
      <c r="BV47" s="49"/>
      <c r="BW47" s="49"/>
    </row>
    <row r="48" spans="3:75" s="221" customFormat="1" ht="21" customHeight="1">
      <c r="C48" s="192"/>
      <c r="D48" s="412"/>
      <c r="E48" s="225" t="s">
        <v>2383</v>
      </c>
      <c r="F48" s="220"/>
      <c r="G48" s="220"/>
      <c r="H48" s="220" t="s">
        <v>0</v>
      </c>
      <c r="I48" s="220" t="s">
        <v>159</v>
      </c>
      <c r="J48" s="220" t="s">
        <v>0</v>
      </c>
      <c r="K48" s="220" t="s">
        <v>160</v>
      </c>
      <c r="L48" s="220" t="s">
        <v>162</v>
      </c>
      <c r="M48" s="220" t="s">
        <v>428</v>
      </c>
      <c r="N48" s="48" t="s">
        <v>428</v>
      </c>
      <c r="O48" s="48" t="s">
        <v>0</v>
      </c>
      <c r="P48" s="48" t="s">
        <v>477</v>
      </c>
      <c r="Q48" s="48"/>
      <c r="R48" s="48"/>
      <c r="S48" s="48"/>
      <c r="T48" s="48"/>
      <c r="U48" s="50"/>
      <c r="V48" s="21" t="str">
        <f t="shared" si="4"/>
        <v/>
      </c>
      <c r="W48" s="22" t="str">
        <f t="shared" si="5"/>
        <v/>
      </c>
      <c r="X48" s="23"/>
      <c r="Y48" s="21" t="str">
        <f t="shared" si="6"/>
        <v/>
      </c>
      <c r="Z48" s="22" t="str">
        <f t="shared" si="7"/>
        <v/>
      </c>
      <c r="AA48" s="23"/>
      <c r="AB48" s="21" t="str">
        <f t="shared" si="8"/>
        <v/>
      </c>
      <c r="AC48" s="22" t="str">
        <f t="shared" si="9"/>
        <v/>
      </c>
      <c r="AD48" s="23"/>
      <c r="AE48" s="21" t="str">
        <f t="shared" si="10"/>
        <v/>
      </c>
      <c r="AF48" s="22" t="str">
        <f t="shared" si="11"/>
        <v/>
      </c>
      <c r="AG48" s="23"/>
      <c r="AH48" s="21" t="str">
        <f t="shared" si="12"/>
        <v/>
      </c>
      <c r="AI48" s="22" t="str">
        <f t="shared" si="13"/>
        <v/>
      </c>
      <c r="AJ48" s="23"/>
      <c r="AK48" s="224"/>
      <c r="BI48" s="49"/>
      <c r="BJ48" s="49"/>
      <c r="BK48" s="49"/>
      <c r="BL48" s="49"/>
      <c r="BM48" s="49"/>
      <c r="BN48" s="49"/>
      <c r="BO48" s="49"/>
      <c r="BP48" s="49"/>
      <c r="BQ48" s="49"/>
      <c r="BR48" s="49"/>
      <c r="BS48" s="49"/>
      <c r="BT48" s="49"/>
      <c r="BU48" s="49"/>
      <c r="BV48" s="49"/>
      <c r="BW48" s="49"/>
    </row>
    <row r="49" spans="3:75" s="221" customFormat="1" ht="21" customHeight="1">
      <c r="C49" s="192"/>
      <c r="D49" s="413"/>
      <c r="E49" s="225" t="s">
        <v>2384</v>
      </c>
      <c r="F49" s="220"/>
      <c r="G49" s="220"/>
      <c r="H49" s="220" t="s">
        <v>0</v>
      </c>
      <c r="I49" s="220" t="s">
        <v>159</v>
      </c>
      <c r="J49" s="220" t="s">
        <v>0</v>
      </c>
      <c r="K49" s="220" t="s">
        <v>160</v>
      </c>
      <c r="L49" s="220" t="s">
        <v>0</v>
      </c>
      <c r="M49" s="220" t="s">
        <v>428</v>
      </c>
      <c r="N49" s="48" t="s">
        <v>428</v>
      </c>
      <c r="O49" s="48" t="s">
        <v>0</v>
      </c>
      <c r="P49" s="48" t="s">
        <v>477</v>
      </c>
      <c r="Q49" s="48"/>
      <c r="R49" s="48"/>
      <c r="S49" s="48"/>
      <c r="T49" s="48"/>
      <c r="U49" s="50"/>
      <c r="V49" s="21" t="str">
        <f t="shared" si="4"/>
        <v/>
      </c>
      <c r="W49" s="22" t="str">
        <f t="shared" si="5"/>
        <v/>
      </c>
      <c r="X49" s="23"/>
      <c r="Y49" s="21" t="str">
        <f t="shared" si="6"/>
        <v/>
      </c>
      <c r="Z49" s="22" t="str">
        <f t="shared" si="7"/>
        <v/>
      </c>
      <c r="AA49" s="23"/>
      <c r="AB49" s="21" t="str">
        <f t="shared" si="8"/>
        <v/>
      </c>
      <c r="AC49" s="22" t="str">
        <f t="shared" si="9"/>
        <v/>
      </c>
      <c r="AD49" s="23"/>
      <c r="AE49" s="21" t="str">
        <f t="shared" si="10"/>
        <v/>
      </c>
      <c r="AF49" s="22" t="str">
        <f t="shared" si="11"/>
        <v/>
      </c>
      <c r="AG49" s="23"/>
      <c r="AH49" s="21" t="str">
        <f t="shared" si="12"/>
        <v/>
      </c>
      <c r="AI49" s="22" t="str">
        <f t="shared" si="13"/>
        <v/>
      </c>
      <c r="AJ49" s="23"/>
      <c r="AK49" s="224"/>
      <c r="BI49" s="49"/>
      <c r="BJ49" s="49"/>
      <c r="BK49" s="49"/>
      <c r="BL49" s="49"/>
      <c r="BM49" s="49"/>
      <c r="BN49" s="49"/>
      <c r="BO49" s="49"/>
      <c r="BP49" s="49"/>
      <c r="BQ49" s="49"/>
      <c r="BR49" s="49"/>
      <c r="BS49" s="49"/>
      <c r="BT49" s="49"/>
      <c r="BU49" s="49"/>
      <c r="BV49" s="49"/>
      <c r="BW49" s="49"/>
    </row>
    <row r="50" spans="3:75">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row>
    <row r="51" spans="3:75">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row>
    <row r="52" spans="3:75" hidden="1"/>
    <row r="53" spans="3:75" hidden="1">
      <c r="V53" s="213">
        <f>SUMPRODUCT(--(V14:V49=0),--(V14:V49&lt;&gt;""),--(W14:W49="Z"))+SUMPRODUCT(--(V14:V49=0),--(V14:V49&lt;&gt;""),--(W14:W49=""))+SUMPRODUCT(--(V14:V49&gt;0),--(W14:W49="W"))+SUMPRODUCT(--(V14:V49&gt;0), --(V14:V49&lt;&gt;""),--(W14:W49=""))+SUMPRODUCT(--(V14:V49=""),--(W14:W49="Z"))</f>
        <v>0</v>
      </c>
      <c r="W53" s="214"/>
      <c r="X53" s="214"/>
      <c r="Y53" s="213">
        <f>SUMPRODUCT(--(Y14:Y49=0),--(Y14:Y49&lt;&gt;""),--(Z14:Z49="Z"))+SUMPRODUCT(--(Y14:Y49=0),--(Y14:Y49&lt;&gt;""),--(Z14:Z49=""))+SUMPRODUCT(--(Y14:Y49&gt;0),--(Z14:Z49="W"))+SUMPRODUCT(--(Y14:Y49&gt;0), --(Y14:Y49&lt;&gt;""),--(Z14:Z49=""))+SUMPRODUCT(--(Y14:Y49=""),--(Z14:Z49="Z"))</f>
        <v>0</v>
      </c>
      <c r="Z53" s="214"/>
      <c r="AA53" s="214"/>
      <c r="AB53" s="213">
        <f>SUMPRODUCT(--(AB14:AB49=0),--(AB14:AB49&lt;&gt;""),--(AC14:AC49="Z"))+SUMPRODUCT(--(AB14:AB49=0),--(AB14:AB49&lt;&gt;""),--(AC14:AC49=""))+SUMPRODUCT(--(AB14:AB49&gt;0),--(AC14:AC49="W"))+SUMPRODUCT(--(AB14:AB49&gt;0), --(AB14:AB49&lt;&gt;""),--(AC14:AC49=""))+SUMPRODUCT(--(AB14:AB49=""),--(AC14:AC49="Z"))</f>
        <v>0</v>
      </c>
      <c r="AC53" s="214"/>
      <c r="AD53" s="214"/>
      <c r="AE53" s="213">
        <f>SUMPRODUCT(--(AE14:AE49=0),--(AE14:AE49&lt;&gt;""),--(AF14:AF49="Z"))+SUMPRODUCT(--(AE14:AE49=0),--(AE14:AE49&lt;&gt;""),--(AF14:AF49=""))+SUMPRODUCT(--(AE14:AE49&gt;0),--(AF14:AF49="W"))+SUMPRODUCT(--(AE14:AE49&gt;0), --(AE14:AE49&lt;&gt;""),--(AF14:AF49=""))+SUMPRODUCT(--(AE14:AE49=""),--(AF14:AF49="Z"))</f>
        <v>0</v>
      </c>
      <c r="AF53" s="214"/>
      <c r="AG53" s="214"/>
      <c r="AH53" s="213">
        <f>SUMPRODUCT(--(AH14:AH49=0),--(AH14:AH49&lt;&gt;""),--(AI14:AI49="Z"))+SUMPRODUCT(--(AH14:AH49=0),--(AH14:AH49&lt;&gt;""),--(AI14:AI49=""))+SUMPRODUCT(--(AH14:AH49&gt;0),--(AI14:AI49="W"))+SUMPRODUCT(--(AH14:AH49&gt;0), --(AH14:AH49&lt;&gt;""),--(AI14:AI49=""))+SUMPRODUCT(--(AH14:AH49=""),--(AI14:AI49="Z"))</f>
        <v>0</v>
      </c>
      <c r="AI53" s="214"/>
      <c r="AJ53" s="214"/>
    </row>
    <row r="54" spans="3:75" hidden="1"/>
    <row r="55" spans="3:75" hidden="1"/>
    <row r="56" spans="3:75" hidden="1"/>
    <row r="57" spans="3:75" hidden="1"/>
    <row r="58" spans="3:75" hidden="1"/>
    <row r="59" spans="3:75" hidden="1"/>
    <row r="60" spans="3:75" hidden="1"/>
    <row r="61" spans="3:75" hidden="1"/>
  </sheetData>
  <sheetProtection algorithmName="SHA-512" hashValue="b1l2dOufxiK0VcljDFWojYxzwebJZpCvr9KxgnqhmlFyQhyGvXOhMgfcMlMQEcmP2Sw+j4jrECGBj3Mzp+mUKQ==" saltValue="/pAUwhw3ptj7bLSLog1E2A==" spinCount="100000" sheet="1" objects="1" scenarios="1" formatCells="0" formatColumns="0" formatRows="0" sort="0" autoFilter="0"/>
  <mergeCells count="15">
    <mergeCell ref="D3:E3"/>
    <mergeCell ref="D1:AK1"/>
    <mergeCell ref="D14:D25"/>
    <mergeCell ref="D26:D37"/>
    <mergeCell ref="D38:D49"/>
    <mergeCell ref="V4:X4"/>
    <mergeCell ref="Y4:AA4"/>
    <mergeCell ref="AB4:AD4"/>
    <mergeCell ref="AE4:AG4"/>
    <mergeCell ref="AH4:AJ4"/>
    <mergeCell ref="V3:X3"/>
    <mergeCell ref="Y3:AA3"/>
    <mergeCell ref="AB3:AD3"/>
    <mergeCell ref="AE3:AG3"/>
    <mergeCell ref="AH3:AJ3"/>
  </mergeCells>
  <conditionalFormatting sqref="V14:V49 Y14:Y49 AB14:AB49 AE14:AE49 AH14:AH49">
    <cfRule type="expression" dxfId="124" priority="3">
      <formula xml:space="preserve"> OR(AND(V14=0,V14&lt;&gt;"",W14&lt;&gt;"Z",W14&lt;&gt;""),AND(V14&gt;0,V14&lt;&gt;"",W14&lt;&gt;"W",W14&lt;&gt;""),AND(V14="", W14="W"))</formula>
    </cfRule>
  </conditionalFormatting>
  <conditionalFormatting sqref="W14:W49 Z14:Z49 AC14:AC49 AF14:AF49 AI14:AI49">
    <cfRule type="expression" dxfId="123" priority="2">
      <formula xml:space="preserve"> OR(AND(V14=0,V14&lt;&gt;"",W14&lt;&gt;"Z",W14&lt;&gt;""),AND(V14&gt;0,V14&lt;&gt;"",W14&lt;&gt;"W",W14&lt;&gt;""),AND(V14="", W14="W"))</formula>
    </cfRule>
  </conditionalFormatting>
  <conditionalFormatting sqref="X14:X49 AA14:AA49 AD14:AD49 AG14:AG49 AJ14:AJ49">
    <cfRule type="expression" dxfId="122" priority="1">
      <formula xml:space="preserve"> AND(OR(W14="X",W14="W"),X14="")</formula>
    </cfRule>
  </conditionalFormatting>
  <conditionalFormatting sqref="AH25 AH37 V25 Y25 AB25 AE25 V37 Y37 AB37 AE37">
    <cfRule type="expression" dxfId="121" priority="4">
      <formula>OR(COUNTIF(W14:W24,"M")=11,COUNTIF(W14:W24,"X")=11)</formula>
    </cfRule>
    <cfRule type="expression" dxfId="120" priority="5">
      <formula>IF(OR(SUMPRODUCT(--(V14:V24=""),--(W14:W24=""))&gt;0,COUNTIF(W14:W24,"M")&gt;0,COUNTIF(W14:W24,"X")=11),"",SUM(V14:V24)) &lt;&gt; V25</formula>
    </cfRule>
  </conditionalFormatting>
  <conditionalFormatting sqref="AI25 AI37 W25 Z25 AC25 AF25 W37 Z37 AC37 AF37">
    <cfRule type="expression" dxfId="119" priority="6">
      <formula>OR(COUNTIF(W14:W24,"M")=11,COUNTIF(W14:W24,"X")=11)</formula>
    </cfRule>
    <cfRule type="expression" dxfId="118" priority="7">
      <formula>IF(AND(COUNTIF(W14:W24,"X")=11,SUM(V14:V24)=0,ISNUMBER(V25)),"",IF(COUNTIF(W14:W24,"M")&gt;0,"M",IF(AND(COUNTIF(W14:W24,W14)=11,OR(W14="X",W14="W",W14="Z")),UPPER(W14),""))) &lt;&gt; W25</formula>
    </cfRule>
  </conditionalFormatting>
  <conditionalFormatting sqref="AH38:AH49 V38:V49 Y38:Y49 AB38:AB49 AE38:AE49">
    <cfRule type="expression" dxfId="117" priority="8">
      <formula>OR(AND(W14="X",W26="X"),AND(W14="M",W26="M"))</formula>
    </cfRule>
    <cfRule type="expression" dxfId="116" priority="9">
      <formula>IF(OR(AND(V14="",W14=""),AND(V26="",W26=""),AND(W14="X",W26="X"),OR(W14="M",W26="M")),"",SUM(V14,V26)) &lt;&gt; V38</formula>
    </cfRule>
  </conditionalFormatting>
  <conditionalFormatting sqref="AI38:AI49 W38:W49 Z38:Z49 AC38:AC49 AF38:AF49">
    <cfRule type="expression" dxfId="115" priority="10">
      <formula>OR(AND(W14="X",W26="X"),AND(W14="M",W26="M"))</formula>
    </cfRule>
  </conditionalFormatting>
  <conditionalFormatting sqref="AI38:AI49 W38:W49 Z38:Z49 AC38:AC49 AF38:AF49">
    <cfRule type="expression" dxfId="114" priority="11">
      <formula>IF(AND(AND(W14="X",W26="X"),SUM(V14,V26)=0,ISNUMBER(V38)),"",IF(OR(W14="M",W26="M"),"M",IF(AND(W14=W26,OR(W14="X",W14="W",W14="Z")),UPPER(W14),""))) &lt;&gt; W38</formula>
    </cfRule>
  </conditionalFormatting>
  <conditionalFormatting sqref="AH14:AH24 AH26:AH36">
    <cfRule type="expression" dxfId="113" priority="12">
      <formula>OR(COUNTIF(W14:AF14,"M")=4,COUNTIF(W14:AF14,"X")=4)</formula>
    </cfRule>
  </conditionalFormatting>
  <conditionalFormatting sqref="AH14:AH24 AH26:AH36">
    <cfRule type="expression" dxfId="112" priority="13">
      <formula>IF(OR(EXACT(V14,W14),EXACT(Y14,Z14), EXACT(AB14,AC14),EXACT(AE14,AF14), COUNTIF(W14:AF14,"M")&gt;0,COUNTIF(W14:AF14,"X")=4),"",SUM(V14,Y14, AB14,AE14)) &lt;&gt; AH14</formula>
    </cfRule>
  </conditionalFormatting>
  <conditionalFormatting sqref="AI14:AI24 AI26:AI36">
    <cfRule type="expression" dxfId="111" priority="14">
      <formula>OR(COUNTIF(W14:AF14,"M")=4,COUNTIF(W14:AF14,"X")=4)</formula>
    </cfRule>
  </conditionalFormatting>
  <conditionalFormatting sqref="AI14:AI24 AI26:AI36">
    <cfRule type="expression" dxfId="110" priority="15">
      <formula>IF(AND(COUNTIF(W14:AF14,"X")=4,SUM(V14,Y14, AB14, AE14)=0,ISNUMBER(AH14)),"",IF(COUNTIF(W14:AF14,"M")&gt;0,"M", IF(AND(COUNTIF(W14:AF14,W14)=4,OR(W14="X",W14="W",W14="Z")),UPPER(W14),""))) &lt;&gt; AI14</formula>
    </cfRule>
  </conditionalFormatting>
  <dataValidations count="4">
    <dataValidation allowBlank="1" showInputMessage="1" showErrorMessage="1" sqref="AK1:XFD1048576 V1:AJ13 V50:AJ1048576 A1:U1048576"/>
    <dataValidation type="textLength" allowBlank="1" showInputMessage="1" showErrorMessage="1" errorTitle="Entrada no válida" error="La longitud del texto debe ser entre 2 y 500 caracteres" sqref="X14:X49 AA14:AA49 AD14:AD49 AG14:AG49 AJ14:AJ49">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49 Z14:Z49 AC14:AC49 AF14:AF49 AI14:AI49">
      <formula1>"Z,M,X,W"</formula1>
    </dataValidation>
    <dataValidation type="decimal" operator="greaterThanOrEqual" allowBlank="1" showInputMessage="1" showErrorMessage="1" errorTitle="Entrada no válida" error="Por favor, ingrese un valor numérico" sqref="V14:V49 Y14:Y49 AB14:AB49 AE14:AE49 AH14:AH49">
      <formula1>0</formula1>
    </dataValidation>
  </dataValidations>
  <pageMargins left="0.23622047244094491" right="0.23622047244094491" top="0.74803149606299213" bottom="0.74803149606299213" header="0.31496062992125984" footer="0.31496062992125984"/>
  <pageSetup scale="56" fitToHeight="0" orientation="portrait"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W28"/>
  <sheetViews>
    <sheetView showGridLines="0" topLeftCell="C1" zoomScaleNormal="100" workbookViewId="0">
      <selection activeCell="C1" sqref="C1"/>
    </sheetView>
  </sheetViews>
  <sheetFormatPr baseColWidth="10" defaultColWidth="9.140625" defaultRowHeight="15"/>
  <cols>
    <col min="1" max="1" width="18.28515625" style="206" hidden="1" customWidth="1"/>
    <col min="2" max="2" width="10.5703125" style="206" hidden="1" customWidth="1"/>
    <col min="3" max="3" width="5.7109375" style="206" customWidth="1"/>
    <col min="4" max="4" width="30.140625" style="206" customWidth="1"/>
    <col min="5" max="7" width="8.7109375" style="206" hidden="1" customWidth="1"/>
    <col min="8" max="8" width="3" style="206" hidden="1" customWidth="1"/>
    <col min="9" max="9" width="5.85546875" style="206" hidden="1" customWidth="1"/>
    <col min="10" max="10" width="3" style="206" hidden="1" customWidth="1"/>
    <col min="11" max="11" width="5.28515625" style="206" hidden="1" customWidth="1"/>
    <col min="12" max="12" width="3.7109375" style="206" hidden="1" customWidth="1"/>
    <col min="13" max="13" width="3" style="206" hidden="1" customWidth="1"/>
    <col min="14" max="20" width="4.140625" style="206" hidden="1" customWidth="1"/>
    <col min="21" max="21" width="17.7109375" style="206" hidden="1" customWidth="1"/>
    <col min="22" max="22" width="12.7109375" style="206" customWidth="1"/>
    <col min="23" max="23" width="2.7109375" style="206" customWidth="1"/>
    <col min="24" max="24" width="5.7109375" style="206" customWidth="1"/>
    <col min="25" max="25" width="12.7109375" style="206" customWidth="1"/>
    <col min="26" max="26" width="2.7109375" style="206" customWidth="1"/>
    <col min="27" max="27" width="5.7109375" style="206" customWidth="1"/>
    <col min="28" max="28" width="12.7109375" style="206" customWidth="1"/>
    <col min="29" max="29" width="2.7109375" style="206" customWidth="1"/>
    <col min="30" max="30" width="5.7109375" style="206" customWidth="1"/>
    <col min="31" max="31" width="12.7109375" style="206" customWidth="1"/>
    <col min="32" max="32" width="2.7109375" style="206" customWidth="1"/>
    <col min="33" max="33" width="5.7109375" style="206" customWidth="1"/>
    <col min="34" max="34" width="12.7109375" style="206" customWidth="1"/>
    <col min="35" max="35" width="2.7109375" style="206" customWidth="1"/>
    <col min="36" max="36" width="5.7109375" style="206" customWidth="1"/>
    <col min="37" max="37" width="12.7109375" style="206" customWidth="1"/>
    <col min="38" max="38" width="2.7109375" style="206" customWidth="1"/>
    <col min="39" max="39" width="5.7109375" style="206" customWidth="1"/>
    <col min="40" max="40" width="12.7109375" style="206" customWidth="1"/>
    <col min="41" max="41" width="2.7109375" style="206" customWidth="1"/>
    <col min="42" max="43" width="5.7109375" style="206" customWidth="1"/>
    <col min="44" max="16384" width="9.140625" style="206"/>
  </cols>
  <sheetData>
    <row r="1" spans="1:75" s="215" customFormat="1" ht="45" customHeight="1">
      <c r="A1" s="30" t="s">
        <v>108</v>
      </c>
      <c r="B1" s="31" t="s">
        <v>175</v>
      </c>
      <c r="C1" s="156"/>
      <c r="D1" s="414" t="s">
        <v>2427</v>
      </c>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BI1" s="45"/>
      <c r="BJ1" s="45"/>
      <c r="BK1" s="45"/>
      <c r="BL1" s="45"/>
      <c r="BM1" s="45"/>
      <c r="BN1" s="45"/>
      <c r="BO1" s="45"/>
      <c r="BP1" s="45"/>
      <c r="BQ1" s="45"/>
      <c r="BR1" s="45"/>
      <c r="BS1" s="45"/>
      <c r="BT1" s="45"/>
      <c r="BU1" s="45"/>
      <c r="BV1" s="45"/>
      <c r="BW1" s="45"/>
    </row>
    <row r="2" spans="1:75" s="33" customFormat="1" ht="3.75" customHeight="1">
      <c r="A2" s="30" t="s">
        <v>114</v>
      </c>
      <c r="B2" s="191" t="str">
        <f>VLOOKUP(VAL_C1!$B$2,VAL_Drop_Down_Lists!$A$3:$B$214,2,FALSE)</f>
        <v>CR</v>
      </c>
      <c r="C2" s="228"/>
      <c r="D2" s="229"/>
      <c r="E2" s="229"/>
      <c r="F2" s="229"/>
      <c r="G2" s="229"/>
      <c r="H2" s="229"/>
      <c r="I2" s="229"/>
      <c r="J2" s="229"/>
      <c r="K2" s="229"/>
      <c r="L2" s="229"/>
      <c r="M2" s="229"/>
      <c r="N2" s="229"/>
      <c r="O2" s="229"/>
      <c r="P2" s="229"/>
      <c r="Q2" s="229"/>
      <c r="R2" s="229"/>
      <c r="S2" s="229"/>
      <c r="T2" s="229"/>
      <c r="U2" s="229"/>
      <c r="V2" s="230"/>
      <c r="W2" s="230"/>
      <c r="X2" s="230"/>
      <c r="Y2" s="230"/>
      <c r="Z2" s="230"/>
      <c r="AA2" s="230"/>
      <c r="AB2" s="230"/>
      <c r="AC2" s="230"/>
      <c r="AD2" s="230"/>
      <c r="AE2" s="230"/>
      <c r="AF2" s="230"/>
      <c r="AG2" s="230"/>
      <c r="AH2" s="230"/>
      <c r="AI2" s="230"/>
      <c r="AJ2" s="230"/>
      <c r="AK2" s="230"/>
      <c r="AL2" s="230"/>
      <c r="AM2" s="230"/>
      <c r="AN2" s="230"/>
      <c r="AO2" s="230"/>
      <c r="AP2" s="230"/>
      <c r="AQ2" s="35"/>
      <c r="BI2" s="3"/>
      <c r="BJ2" s="3"/>
      <c r="BK2" s="3"/>
      <c r="BL2" s="3"/>
      <c r="BM2" s="3"/>
      <c r="BN2" s="3"/>
      <c r="BO2" s="3"/>
      <c r="BP2" s="3"/>
      <c r="BQ2" s="3"/>
      <c r="BR2" s="3"/>
      <c r="BS2" s="3"/>
      <c r="BT2" s="3"/>
      <c r="BU2" s="3"/>
      <c r="BV2" s="3"/>
      <c r="BW2" s="3"/>
    </row>
    <row r="3" spans="1:75" s="235" customFormat="1" ht="25.5" customHeight="1">
      <c r="A3" s="30" t="s">
        <v>118</v>
      </c>
      <c r="B3" s="191">
        <f>IF(VAL_C1!$H$32&lt;&gt;"", YEAR(VAL_C1!$H$32),"")</f>
        <v>2020</v>
      </c>
      <c r="C3" s="228"/>
      <c r="D3" s="421" t="s">
        <v>2413</v>
      </c>
      <c r="E3" s="231"/>
      <c r="F3" s="232"/>
      <c r="G3" s="232"/>
      <c r="H3" s="232"/>
      <c r="I3" s="232"/>
      <c r="J3" s="232"/>
      <c r="K3" s="232"/>
      <c r="L3" s="232"/>
      <c r="M3" s="232"/>
      <c r="N3" s="232"/>
      <c r="O3" s="232"/>
      <c r="P3" s="232"/>
      <c r="Q3" s="232"/>
      <c r="R3" s="232"/>
      <c r="S3" s="232"/>
      <c r="T3" s="232"/>
      <c r="U3" s="233"/>
      <c r="V3" s="418" t="s">
        <v>2385</v>
      </c>
      <c r="W3" s="418"/>
      <c r="X3" s="418"/>
      <c r="Y3" s="418"/>
      <c r="Z3" s="418"/>
      <c r="AA3" s="418"/>
      <c r="AB3" s="418"/>
      <c r="AC3" s="418"/>
      <c r="AD3" s="418"/>
      <c r="AE3" s="418"/>
      <c r="AF3" s="418"/>
      <c r="AG3" s="418"/>
      <c r="AH3" s="419" t="s">
        <v>2386</v>
      </c>
      <c r="AI3" s="419"/>
      <c r="AJ3" s="419"/>
      <c r="AK3" s="419"/>
      <c r="AL3" s="419"/>
      <c r="AM3" s="419"/>
      <c r="AN3" s="419"/>
      <c r="AO3" s="419"/>
      <c r="AP3" s="419"/>
      <c r="AQ3" s="234"/>
      <c r="BI3" s="52"/>
      <c r="BJ3" s="52"/>
      <c r="BK3" s="52"/>
      <c r="BL3" s="52"/>
      <c r="BM3" s="52"/>
      <c r="BN3" s="52"/>
      <c r="BO3" s="52"/>
      <c r="BP3" s="52"/>
      <c r="BQ3" s="52"/>
      <c r="BR3" s="52"/>
      <c r="BS3" s="52"/>
      <c r="BT3" s="52"/>
      <c r="BU3" s="52"/>
      <c r="BV3" s="52"/>
      <c r="BW3" s="52"/>
    </row>
    <row r="4" spans="1:75" s="239" customFormat="1" ht="42.75" customHeight="1">
      <c r="A4" s="30" t="s">
        <v>121</v>
      </c>
      <c r="B4" s="191">
        <f>IF(VAL_C1!$H$33&lt;&gt;"", YEAR(VAL_C1!$H$33),"")</f>
        <v>2020</v>
      </c>
      <c r="C4" s="228"/>
      <c r="D4" s="421"/>
      <c r="E4" s="96"/>
      <c r="F4" s="236"/>
      <c r="G4" s="236"/>
      <c r="H4" s="236"/>
      <c r="I4" s="236"/>
      <c r="J4" s="236"/>
      <c r="K4" s="236"/>
      <c r="L4" s="236"/>
      <c r="M4" s="236"/>
      <c r="N4" s="236"/>
      <c r="O4" s="236"/>
      <c r="P4" s="236"/>
      <c r="Q4" s="236"/>
      <c r="R4" s="236"/>
      <c r="S4" s="236"/>
      <c r="T4" s="236"/>
      <c r="U4" s="237"/>
      <c r="V4" s="418" t="s">
        <v>2361</v>
      </c>
      <c r="W4" s="418"/>
      <c r="X4" s="418"/>
      <c r="Y4" s="418" t="s">
        <v>2362</v>
      </c>
      <c r="Z4" s="418"/>
      <c r="AA4" s="418"/>
      <c r="AB4" s="418" t="s">
        <v>2363</v>
      </c>
      <c r="AC4" s="418"/>
      <c r="AD4" s="418"/>
      <c r="AE4" s="418" t="s">
        <v>2364</v>
      </c>
      <c r="AF4" s="418"/>
      <c r="AG4" s="418"/>
      <c r="AH4" s="418" t="s">
        <v>2361</v>
      </c>
      <c r="AI4" s="418"/>
      <c r="AJ4" s="418"/>
      <c r="AK4" s="420" t="s">
        <v>2362</v>
      </c>
      <c r="AL4" s="420"/>
      <c r="AM4" s="420"/>
      <c r="AN4" s="420" t="s">
        <v>2363</v>
      </c>
      <c r="AO4" s="420"/>
      <c r="AP4" s="420"/>
      <c r="AQ4" s="238"/>
      <c r="BI4" s="53"/>
      <c r="BJ4" s="53"/>
      <c r="BK4" s="53"/>
      <c r="BL4" s="53"/>
      <c r="BM4" s="53"/>
      <c r="BN4" s="53"/>
      <c r="BO4" s="53"/>
      <c r="BP4" s="53"/>
      <c r="BQ4" s="53"/>
      <c r="BR4" s="53"/>
      <c r="BS4" s="53"/>
      <c r="BT4" s="53"/>
      <c r="BU4" s="53"/>
      <c r="BV4" s="53"/>
      <c r="BW4" s="53"/>
    </row>
    <row r="5" spans="1:75" s="239" customFormat="1" ht="33.75" customHeight="1">
      <c r="A5" s="30" t="s">
        <v>123</v>
      </c>
      <c r="B5" s="31" t="s">
        <v>0</v>
      </c>
      <c r="C5" s="228"/>
      <c r="D5" s="421"/>
      <c r="E5" s="240"/>
      <c r="F5" s="241"/>
      <c r="G5" s="241"/>
      <c r="H5" s="241"/>
      <c r="I5" s="241"/>
      <c r="J5" s="241"/>
      <c r="K5" s="241"/>
      <c r="L5" s="241"/>
      <c r="M5" s="241"/>
      <c r="N5" s="241"/>
      <c r="O5" s="220"/>
      <c r="P5" s="220"/>
      <c r="Q5" s="220"/>
      <c r="R5" s="220"/>
      <c r="S5" s="220"/>
      <c r="T5" s="220"/>
      <c r="U5" s="242"/>
      <c r="V5" s="418" t="s">
        <v>2368</v>
      </c>
      <c r="W5" s="418"/>
      <c r="X5" s="418"/>
      <c r="Y5" s="418" t="s">
        <v>2370</v>
      </c>
      <c r="Z5" s="418"/>
      <c r="AA5" s="418"/>
      <c r="AB5" s="418" t="s">
        <v>2428</v>
      </c>
      <c r="AC5" s="418"/>
      <c r="AD5" s="418"/>
      <c r="AE5" s="418" t="s">
        <v>2373</v>
      </c>
      <c r="AF5" s="418"/>
      <c r="AG5" s="418"/>
      <c r="AH5" s="418" t="s">
        <v>2368</v>
      </c>
      <c r="AI5" s="418"/>
      <c r="AJ5" s="418"/>
      <c r="AK5" s="418" t="s">
        <v>2370</v>
      </c>
      <c r="AL5" s="418"/>
      <c r="AM5" s="418"/>
      <c r="AN5" s="418" t="s">
        <v>2372</v>
      </c>
      <c r="AO5" s="418"/>
      <c r="AP5" s="418"/>
      <c r="AQ5" s="243"/>
      <c r="BI5" s="53"/>
      <c r="BJ5" s="53"/>
      <c r="BK5" s="53"/>
      <c r="BL5" s="53"/>
      <c r="BM5" s="53"/>
      <c r="BN5" s="53"/>
      <c r="BO5" s="53"/>
      <c r="BP5" s="53"/>
      <c r="BQ5" s="53"/>
      <c r="BR5" s="53"/>
      <c r="BS5" s="53"/>
      <c r="BT5" s="53"/>
      <c r="BU5" s="53"/>
      <c r="BV5" s="53"/>
      <c r="BW5" s="53"/>
    </row>
    <row r="6" spans="1:75" s="239" customFormat="1" ht="21" hidden="1">
      <c r="A6" s="30" t="s">
        <v>125</v>
      </c>
      <c r="B6" s="31"/>
      <c r="C6" s="228"/>
      <c r="D6" s="244"/>
      <c r="E6" s="241"/>
      <c r="F6" s="241"/>
      <c r="G6" s="241"/>
      <c r="H6" s="241"/>
      <c r="I6" s="241"/>
      <c r="J6" s="241"/>
      <c r="K6" s="241"/>
      <c r="L6" s="241"/>
      <c r="M6" s="241"/>
      <c r="N6" s="241"/>
      <c r="O6" s="220"/>
      <c r="P6" s="220"/>
      <c r="Q6" s="220"/>
      <c r="R6" s="220"/>
      <c r="S6" s="220"/>
      <c r="T6" s="220"/>
      <c r="U6" s="220" t="s">
        <v>1</v>
      </c>
      <c r="V6" s="245" t="s">
        <v>174</v>
      </c>
      <c r="W6" s="245"/>
      <c r="X6" s="245"/>
      <c r="Y6" s="245" t="s">
        <v>174</v>
      </c>
      <c r="Z6" s="245"/>
      <c r="AA6" s="245"/>
      <c r="AB6" s="245" t="s">
        <v>174</v>
      </c>
      <c r="AC6" s="245"/>
      <c r="AD6" s="245"/>
      <c r="AE6" s="245" t="s">
        <v>174</v>
      </c>
      <c r="AF6" s="245"/>
      <c r="AG6" s="245"/>
      <c r="AH6" s="245" t="s">
        <v>173</v>
      </c>
      <c r="AI6" s="245"/>
      <c r="AJ6" s="245"/>
      <c r="AK6" s="245" t="s">
        <v>173</v>
      </c>
      <c r="AL6" s="245"/>
      <c r="AM6" s="245"/>
      <c r="AN6" s="245" t="s">
        <v>173</v>
      </c>
      <c r="AO6" s="245"/>
      <c r="AP6" s="245"/>
      <c r="AQ6" s="243"/>
      <c r="BI6" s="53"/>
      <c r="BJ6" s="53"/>
      <c r="BK6" s="53"/>
      <c r="BL6" s="53"/>
      <c r="BM6" s="53"/>
      <c r="BN6" s="53"/>
      <c r="BO6" s="53"/>
      <c r="BP6" s="53"/>
      <c r="BQ6" s="53"/>
      <c r="BR6" s="53"/>
      <c r="BS6" s="53"/>
      <c r="BT6" s="53"/>
      <c r="BU6" s="53"/>
      <c r="BV6" s="53"/>
      <c r="BW6" s="53"/>
    </row>
    <row r="7" spans="1:75" s="239" customFormat="1" ht="27" hidden="1" customHeight="1">
      <c r="A7" s="30" t="s">
        <v>127</v>
      </c>
      <c r="B7" s="191">
        <f>IF(VAL_C1!$H$33&lt;&gt;"", YEAR(VAL_C1!$H$33),"")</f>
        <v>2020</v>
      </c>
      <c r="C7" s="228"/>
      <c r="D7" s="236"/>
      <c r="E7" s="241"/>
      <c r="F7" s="241"/>
      <c r="G7" s="241"/>
      <c r="H7" s="241"/>
      <c r="I7" s="241"/>
      <c r="J7" s="241"/>
      <c r="K7" s="241"/>
      <c r="L7" s="241"/>
      <c r="M7" s="241"/>
      <c r="N7" s="241"/>
      <c r="O7" s="220"/>
      <c r="P7" s="220"/>
      <c r="Q7" s="220"/>
      <c r="R7" s="220"/>
      <c r="S7" s="220"/>
      <c r="T7" s="220"/>
      <c r="U7" s="220" t="s">
        <v>149</v>
      </c>
      <c r="V7" s="220" t="s">
        <v>163</v>
      </c>
      <c r="W7" s="220"/>
      <c r="X7" s="220"/>
      <c r="Y7" s="220" t="s">
        <v>164</v>
      </c>
      <c r="Z7" s="220"/>
      <c r="AA7" s="220"/>
      <c r="AB7" s="220" t="s">
        <v>165</v>
      </c>
      <c r="AC7" s="220"/>
      <c r="AD7" s="220"/>
      <c r="AE7" s="220" t="s">
        <v>166</v>
      </c>
      <c r="AF7" s="220"/>
      <c r="AG7" s="220"/>
      <c r="AH7" s="220" t="s">
        <v>163</v>
      </c>
      <c r="AI7" s="220"/>
      <c r="AJ7" s="220"/>
      <c r="AK7" s="220" t="s">
        <v>164</v>
      </c>
      <c r="AL7" s="220"/>
      <c r="AM7" s="220"/>
      <c r="AN7" s="220" t="s">
        <v>165</v>
      </c>
      <c r="AO7" s="220"/>
      <c r="AP7" s="220"/>
      <c r="AQ7" s="243"/>
      <c r="BI7" s="53"/>
      <c r="BJ7" s="53"/>
      <c r="BK7" s="53"/>
      <c r="BL7" s="53"/>
      <c r="BM7" s="53"/>
      <c r="BN7" s="53"/>
      <c r="BO7" s="53"/>
      <c r="BP7" s="53"/>
      <c r="BQ7" s="53"/>
      <c r="BR7" s="53"/>
      <c r="BS7" s="53"/>
      <c r="BT7" s="53"/>
      <c r="BU7" s="53"/>
      <c r="BV7" s="53"/>
      <c r="BW7" s="53"/>
    </row>
    <row r="8" spans="1:75" s="239" customFormat="1" ht="21" hidden="1">
      <c r="A8" s="30" t="s">
        <v>129</v>
      </c>
      <c r="B8" s="191">
        <f>IF(VAL_C1!$H$34&lt;&gt;"", YEAR(VAL_C1!$H$34),"")</f>
        <v>2020</v>
      </c>
      <c r="C8" s="228"/>
      <c r="D8" s="236"/>
      <c r="E8" s="241"/>
      <c r="F8" s="241"/>
      <c r="G8" s="241"/>
      <c r="H8" s="241"/>
      <c r="I8" s="241"/>
      <c r="J8" s="241"/>
      <c r="K8" s="241"/>
      <c r="L8" s="241"/>
      <c r="M8" s="241"/>
      <c r="N8" s="92"/>
      <c r="O8" s="48"/>
      <c r="P8" s="48"/>
      <c r="Q8" s="48"/>
      <c r="R8" s="48"/>
      <c r="S8" s="48"/>
      <c r="T8" s="48"/>
      <c r="U8" s="48" t="s">
        <v>150</v>
      </c>
      <c r="V8" s="220" t="s">
        <v>0</v>
      </c>
      <c r="W8" s="220"/>
      <c r="X8" s="220"/>
      <c r="Y8" s="220" t="s">
        <v>0</v>
      </c>
      <c r="Z8" s="220"/>
      <c r="AA8" s="220"/>
      <c r="AB8" s="220" t="s">
        <v>0</v>
      </c>
      <c r="AC8" s="220"/>
      <c r="AD8" s="220"/>
      <c r="AE8" s="220" t="s">
        <v>0</v>
      </c>
      <c r="AF8" s="220"/>
      <c r="AG8" s="220"/>
      <c r="AH8" s="220" t="s">
        <v>0</v>
      </c>
      <c r="AI8" s="220"/>
      <c r="AJ8" s="220"/>
      <c r="AK8" s="220" t="s">
        <v>0</v>
      </c>
      <c r="AL8" s="220"/>
      <c r="AM8" s="220"/>
      <c r="AN8" s="220" t="s">
        <v>0</v>
      </c>
      <c r="AO8" s="220"/>
      <c r="AP8" s="220"/>
      <c r="AQ8" s="243"/>
      <c r="BI8" s="53"/>
      <c r="BJ8" s="53"/>
      <c r="BK8" s="53"/>
      <c r="BL8" s="53"/>
      <c r="BM8" s="53"/>
      <c r="BN8" s="53"/>
      <c r="BO8" s="53"/>
      <c r="BP8" s="53"/>
      <c r="BQ8" s="53"/>
      <c r="BR8" s="53"/>
      <c r="BS8" s="53"/>
      <c r="BT8" s="53"/>
      <c r="BU8" s="53"/>
      <c r="BV8" s="53"/>
      <c r="BW8" s="53"/>
    </row>
    <row r="9" spans="1:75" s="239" customFormat="1" ht="21" hidden="1">
      <c r="A9" s="30" t="s">
        <v>131</v>
      </c>
      <c r="B9" s="31" t="s">
        <v>477</v>
      </c>
      <c r="C9" s="228"/>
      <c r="D9" s="236"/>
      <c r="E9" s="241"/>
      <c r="F9" s="241"/>
      <c r="G9" s="241"/>
      <c r="H9" s="241"/>
      <c r="I9" s="241"/>
      <c r="J9" s="241"/>
      <c r="K9" s="241"/>
      <c r="L9" s="241"/>
      <c r="M9" s="241"/>
      <c r="N9" s="92"/>
      <c r="O9" s="48"/>
      <c r="P9" s="48"/>
      <c r="Q9" s="48"/>
      <c r="R9" s="48"/>
      <c r="S9" s="48"/>
      <c r="T9" s="48"/>
      <c r="U9" s="48" t="s">
        <v>151</v>
      </c>
      <c r="V9" s="220" t="s">
        <v>0</v>
      </c>
      <c r="W9" s="220"/>
      <c r="X9" s="220"/>
      <c r="Y9" s="220" t="s">
        <v>168</v>
      </c>
      <c r="Z9" s="220"/>
      <c r="AA9" s="220"/>
      <c r="AB9" s="220" t="s">
        <v>172</v>
      </c>
      <c r="AC9" s="220"/>
      <c r="AD9" s="220"/>
      <c r="AE9" s="220" t="s">
        <v>0</v>
      </c>
      <c r="AF9" s="220"/>
      <c r="AG9" s="220"/>
      <c r="AH9" s="220" t="s">
        <v>0</v>
      </c>
      <c r="AI9" s="220"/>
      <c r="AJ9" s="220"/>
      <c r="AK9" s="220" t="s">
        <v>204</v>
      </c>
      <c r="AL9" s="220"/>
      <c r="AM9" s="220"/>
      <c r="AN9" s="220" t="s">
        <v>204</v>
      </c>
      <c r="AO9" s="220"/>
      <c r="AP9" s="220"/>
      <c r="AQ9" s="243"/>
      <c r="BI9" s="53"/>
      <c r="BJ9" s="53"/>
      <c r="BK9" s="53"/>
      <c r="BL9" s="53"/>
      <c r="BM9" s="53"/>
      <c r="BN9" s="53"/>
      <c r="BO9" s="53"/>
      <c r="BP9" s="53"/>
      <c r="BQ9" s="53"/>
      <c r="BR9" s="53"/>
      <c r="BS9" s="53"/>
      <c r="BT9" s="53"/>
      <c r="BU9" s="53"/>
      <c r="BV9" s="53"/>
      <c r="BW9" s="53"/>
    </row>
    <row r="10" spans="1:75" s="239" customFormat="1" ht="21" hidden="1">
      <c r="A10" s="30" t="s">
        <v>133</v>
      </c>
      <c r="B10" s="31">
        <v>0</v>
      </c>
      <c r="C10" s="228"/>
      <c r="D10" s="236"/>
      <c r="E10" s="241"/>
      <c r="F10" s="241"/>
      <c r="G10" s="241"/>
      <c r="H10" s="241"/>
      <c r="I10" s="241"/>
      <c r="J10" s="241"/>
      <c r="K10" s="241"/>
      <c r="L10" s="241"/>
      <c r="M10" s="241"/>
      <c r="N10" s="92"/>
      <c r="O10" s="48"/>
      <c r="P10" s="48"/>
      <c r="Q10" s="48"/>
      <c r="R10" s="48"/>
      <c r="S10" s="48"/>
      <c r="T10" s="48"/>
      <c r="U10" s="48" t="s">
        <v>2</v>
      </c>
      <c r="V10" s="220" t="s">
        <v>0</v>
      </c>
      <c r="W10" s="220"/>
      <c r="X10" s="220"/>
      <c r="Y10" s="220" t="s">
        <v>0</v>
      </c>
      <c r="Z10" s="220"/>
      <c r="AA10" s="220"/>
      <c r="AB10" s="220" t="s">
        <v>0</v>
      </c>
      <c r="AC10" s="220"/>
      <c r="AD10" s="220"/>
      <c r="AE10" s="220" t="s">
        <v>0</v>
      </c>
      <c r="AF10" s="220"/>
      <c r="AG10" s="220"/>
      <c r="AH10" s="220" t="s">
        <v>0</v>
      </c>
      <c r="AI10" s="220"/>
      <c r="AJ10" s="220"/>
      <c r="AK10" s="220" t="s">
        <v>0</v>
      </c>
      <c r="AL10" s="220"/>
      <c r="AM10" s="220"/>
      <c r="AN10" s="220" t="s">
        <v>0</v>
      </c>
      <c r="AO10" s="220"/>
      <c r="AP10" s="220"/>
      <c r="AQ10" s="243"/>
      <c r="BI10" s="53"/>
      <c r="BJ10" s="53"/>
      <c r="BK10" s="53"/>
      <c r="BL10" s="53"/>
      <c r="BM10" s="53"/>
      <c r="BN10" s="53"/>
      <c r="BO10" s="53"/>
      <c r="BP10" s="53"/>
      <c r="BQ10" s="53"/>
      <c r="BR10" s="53"/>
      <c r="BS10" s="53"/>
      <c r="BT10" s="53"/>
      <c r="BU10" s="53"/>
      <c r="BV10" s="53"/>
      <c r="BW10" s="53"/>
    </row>
    <row r="11" spans="1:75" s="239" customFormat="1" ht="21" hidden="1">
      <c r="A11" s="30" t="s">
        <v>135</v>
      </c>
      <c r="B11" s="31">
        <v>0</v>
      </c>
      <c r="C11" s="228"/>
      <c r="D11" s="236"/>
      <c r="E11" s="241"/>
      <c r="F11" s="241"/>
      <c r="G11" s="241"/>
      <c r="H11" s="241"/>
      <c r="I11" s="241"/>
      <c r="J11" s="241"/>
      <c r="K11" s="241"/>
      <c r="L11" s="241"/>
      <c r="M11" s="241"/>
      <c r="N11" s="92"/>
      <c r="O11" s="94"/>
      <c r="P11" s="94"/>
      <c r="Q11" s="94"/>
      <c r="R11" s="94"/>
      <c r="S11" s="94"/>
      <c r="T11" s="94"/>
      <c r="U11" s="48"/>
      <c r="V11" s="220"/>
      <c r="W11" s="220"/>
      <c r="X11" s="220"/>
      <c r="Y11" s="220"/>
      <c r="Z11" s="220"/>
      <c r="AA11" s="220"/>
      <c r="AB11" s="220"/>
      <c r="AC11" s="220"/>
      <c r="AD11" s="220"/>
      <c r="AE11" s="220"/>
      <c r="AF11" s="220"/>
      <c r="AG11" s="220"/>
      <c r="AH11" s="220"/>
      <c r="AI11" s="220"/>
      <c r="AJ11" s="220"/>
      <c r="AK11" s="220"/>
      <c r="AL11" s="220"/>
      <c r="AM11" s="220"/>
      <c r="AN11" s="220"/>
      <c r="AO11" s="220"/>
      <c r="AP11" s="220"/>
      <c r="AQ11" s="243"/>
      <c r="BI11" s="53"/>
      <c r="BJ11" s="53"/>
      <c r="BK11" s="53"/>
      <c r="BL11" s="53"/>
      <c r="BM11" s="53"/>
      <c r="BN11" s="53"/>
      <c r="BO11" s="53"/>
      <c r="BP11" s="53"/>
      <c r="BQ11" s="53"/>
      <c r="BR11" s="53"/>
      <c r="BS11" s="53"/>
      <c r="BT11" s="53"/>
      <c r="BU11" s="53"/>
      <c r="BV11" s="53"/>
      <c r="BW11" s="53"/>
    </row>
    <row r="12" spans="1:75" s="239" customFormat="1" ht="11.25" hidden="1">
      <c r="C12" s="228"/>
      <c r="D12" s="236"/>
      <c r="E12" s="220"/>
      <c r="F12" s="220"/>
      <c r="G12" s="220"/>
      <c r="H12" s="220"/>
      <c r="I12" s="220"/>
      <c r="J12" s="220"/>
      <c r="K12" s="220"/>
      <c r="L12" s="220"/>
      <c r="M12" s="220"/>
      <c r="N12" s="48"/>
      <c r="O12" s="94"/>
      <c r="P12" s="94"/>
      <c r="Q12" s="94"/>
      <c r="R12" s="94"/>
      <c r="S12" s="94"/>
      <c r="T12" s="94"/>
      <c r="U12" s="48"/>
      <c r="V12" s="220"/>
      <c r="W12" s="220"/>
      <c r="X12" s="220"/>
      <c r="Y12" s="220"/>
      <c r="Z12" s="220"/>
      <c r="AA12" s="220"/>
      <c r="AB12" s="220"/>
      <c r="AC12" s="220"/>
      <c r="AD12" s="220"/>
      <c r="AE12" s="220"/>
      <c r="AF12" s="220"/>
      <c r="AG12" s="220"/>
      <c r="AH12" s="220"/>
      <c r="AI12" s="220"/>
      <c r="AJ12" s="220"/>
      <c r="AK12" s="220"/>
      <c r="AL12" s="220"/>
      <c r="AM12" s="220"/>
      <c r="AN12" s="220"/>
      <c r="AO12" s="220"/>
      <c r="AP12" s="220"/>
      <c r="AQ12" s="243"/>
      <c r="BI12" s="53"/>
      <c r="BJ12" s="53"/>
      <c r="BK12" s="53"/>
      <c r="BL12" s="53"/>
      <c r="BM12" s="53"/>
      <c r="BN12" s="53"/>
      <c r="BO12" s="53"/>
      <c r="BP12" s="53"/>
      <c r="BQ12" s="53"/>
      <c r="BR12" s="53"/>
      <c r="BS12" s="53"/>
      <c r="BT12" s="53"/>
      <c r="BU12" s="53"/>
      <c r="BV12" s="53"/>
      <c r="BW12" s="53"/>
    </row>
    <row r="13" spans="1:75" s="239" customFormat="1" ht="3.75" customHeight="1">
      <c r="C13" s="228"/>
      <c r="D13" s="243"/>
      <c r="E13" s="220"/>
      <c r="F13" s="220"/>
      <c r="G13" s="220"/>
      <c r="H13" s="246" t="s">
        <v>136</v>
      </c>
      <c r="I13" s="246" t="s">
        <v>139</v>
      </c>
      <c r="J13" s="246" t="s">
        <v>141</v>
      </c>
      <c r="K13" s="246" t="s">
        <v>143</v>
      </c>
      <c r="L13" s="246" t="s">
        <v>144</v>
      </c>
      <c r="M13" s="246" t="s">
        <v>145</v>
      </c>
      <c r="N13" s="95" t="s">
        <v>146</v>
      </c>
      <c r="O13" s="102" t="s">
        <v>485</v>
      </c>
      <c r="P13" s="102" t="s">
        <v>487</v>
      </c>
      <c r="Q13" s="95"/>
      <c r="R13" s="95"/>
      <c r="S13" s="95"/>
      <c r="T13" s="95"/>
      <c r="U13" s="48"/>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3"/>
      <c r="BI13" s="53"/>
      <c r="BJ13" s="53"/>
      <c r="BK13" s="53"/>
      <c r="BL13" s="53"/>
      <c r="BM13" s="53"/>
      <c r="BN13" s="53"/>
      <c r="BO13" s="53"/>
      <c r="BP13" s="53"/>
      <c r="BQ13" s="53"/>
      <c r="BR13" s="53"/>
      <c r="BS13" s="53"/>
      <c r="BT13" s="53"/>
      <c r="BU13" s="53"/>
      <c r="BV13" s="53"/>
      <c r="BW13" s="53"/>
    </row>
    <row r="14" spans="1:75" ht="21" customHeight="1">
      <c r="C14" s="228"/>
      <c r="D14" s="248" t="s">
        <v>2376</v>
      </c>
      <c r="E14" s="249"/>
      <c r="F14" s="220"/>
      <c r="G14" s="220"/>
      <c r="H14" s="220" t="s">
        <v>155</v>
      </c>
      <c r="I14" s="220" t="s">
        <v>159</v>
      </c>
      <c r="J14" s="220" t="s">
        <v>0</v>
      </c>
      <c r="K14" s="220" t="s">
        <v>160</v>
      </c>
      <c r="L14" s="220" t="s">
        <v>0</v>
      </c>
      <c r="M14" s="220" t="s">
        <v>428</v>
      </c>
      <c r="N14" s="48" t="s">
        <v>428</v>
      </c>
      <c r="O14" s="48" t="s">
        <v>0</v>
      </c>
      <c r="P14" s="48" t="s">
        <v>477</v>
      </c>
      <c r="Q14" s="48"/>
      <c r="R14" s="48"/>
      <c r="S14" s="48"/>
      <c r="T14" s="48"/>
      <c r="U14" s="104"/>
      <c r="V14" s="73"/>
      <c r="W14" s="74"/>
      <c r="X14" s="75"/>
      <c r="Y14" s="73"/>
      <c r="Z14" s="74"/>
      <c r="AA14" s="75"/>
      <c r="AB14" s="73"/>
      <c r="AC14" s="74"/>
      <c r="AD14" s="75"/>
      <c r="AE14" s="73"/>
      <c r="AF14" s="74"/>
      <c r="AG14" s="75"/>
      <c r="AH14" s="73"/>
      <c r="AI14" s="74"/>
      <c r="AJ14" s="75"/>
      <c r="AK14" s="73"/>
      <c r="AL14" s="74"/>
      <c r="AM14" s="75"/>
      <c r="AN14" s="73"/>
      <c r="AO14" s="74"/>
      <c r="AP14" s="75"/>
      <c r="AQ14" s="238"/>
      <c r="BI14" s="41"/>
      <c r="BJ14" s="41"/>
      <c r="BK14" s="41"/>
      <c r="BL14" s="41"/>
      <c r="BM14" s="41"/>
      <c r="BN14" s="41"/>
      <c r="BO14" s="41"/>
      <c r="BP14" s="41"/>
      <c r="BQ14" s="41"/>
      <c r="BR14" s="41"/>
      <c r="BS14" s="41"/>
      <c r="BT14" s="41"/>
      <c r="BU14" s="41"/>
      <c r="BV14" s="41"/>
      <c r="BW14" s="41"/>
    </row>
    <row r="15" spans="1:75" ht="21" customHeight="1">
      <c r="C15" s="228"/>
      <c r="D15" s="248" t="s">
        <v>2377</v>
      </c>
      <c r="E15" s="249"/>
      <c r="F15" s="220"/>
      <c r="G15" s="220"/>
      <c r="H15" s="220" t="s">
        <v>156</v>
      </c>
      <c r="I15" s="220" t="s">
        <v>159</v>
      </c>
      <c r="J15" s="220" t="s">
        <v>0</v>
      </c>
      <c r="K15" s="220" t="s">
        <v>160</v>
      </c>
      <c r="L15" s="220" t="s">
        <v>0</v>
      </c>
      <c r="M15" s="220" t="s">
        <v>428</v>
      </c>
      <c r="N15" s="48" t="s">
        <v>428</v>
      </c>
      <c r="O15" s="48" t="s">
        <v>0</v>
      </c>
      <c r="P15" s="48" t="s">
        <v>477</v>
      </c>
      <c r="Q15" s="48"/>
      <c r="R15" s="48"/>
      <c r="S15" s="48"/>
      <c r="T15" s="48"/>
      <c r="U15" s="104"/>
      <c r="V15" s="73"/>
      <c r="W15" s="74"/>
      <c r="X15" s="75"/>
      <c r="Y15" s="73"/>
      <c r="Z15" s="74"/>
      <c r="AA15" s="75"/>
      <c r="AB15" s="73"/>
      <c r="AC15" s="74"/>
      <c r="AD15" s="75"/>
      <c r="AE15" s="73"/>
      <c r="AF15" s="74"/>
      <c r="AG15" s="75"/>
      <c r="AH15" s="73"/>
      <c r="AI15" s="74"/>
      <c r="AJ15" s="75"/>
      <c r="AK15" s="73"/>
      <c r="AL15" s="74"/>
      <c r="AM15" s="75"/>
      <c r="AN15" s="73"/>
      <c r="AO15" s="74"/>
      <c r="AP15" s="75"/>
      <c r="AQ15" s="238"/>
      <c r="BI15" s="41"/>
      <c r="BJ15" s="41"/>
      <c r="BK15" s="41"/>
      <c r="BL15" s="41"/>
      <c r="BM15" s="41"/>
      <c r="BN15" s="41"/>
      <c r="BO15" s="41"/>
      <c r="BP15" s="41"/>
      <c r="BQ15" s="41"/>
      <c r="BR15" s="41"/>
      <c r="BS15" s="41"/>
      <c r="BT15" s="41"/>
      <c r="BU15" s="41"/>
      <c r="BV15" s="41"/>
      <c r="BW15" s="41"/>
    </row>
    <row r="16" spans="1:75" ht="21" customHeight="1">
      <c r="C16" s="228"/>
      <c r="D16" s="250" t="s">
        <v>2378</v>
      </c>
      <c r="E16" s="249"/>
      <c r="F16" s="220"/>
      <c r="G16" s="220"/>
      <c r="H16" s="220" t="s">
        <v>0</v>
      </c>
      <c r="I16" s="220" t="s">
        <v>159</v>
      </c>
      <c r="J16" s="220" t="s">
        <v>0</v>
      </c>
      <c r="K16" s="220" t="s">
        <v>160</v>
      </c>
      <c r="L16" s="220" t="s">
        <v>0</v>
      </c>
      <c r="M16" s="220" t="s">
        <v>428</v>
      </c>
      <c r="N16" s="48" t="s">
        <v>428</v>
      </c>
      <c r="O16" s="48" t="s">
        <v>0</v>
      </c>
      <c r="P16" s="48" t="s">
        <v>477</v>
      </c>
      <c r="Q16" s="48"/>
      <c r="R16" s="48"/>
      <c r="S16" s="48"/>
      <c r="T16" s="48"/>
      <c r="U16" s="104"/>
      <c r="V16" s="21" t="str">
        <f>IF(OR(AND(V14="",W14=""),AND(V15="",W15=""),AND(W14="X",W15="X"),OR(W14="M",W15="M")),"",SUM(V14,V15))</f>
        <v/>
      </c>
      <c r="W16" s="22" t="str">
        <f>IF(AND(AND(W14="X",W15="X"),SUM(V14,V15)=0,ISNUMBER(V16)),"",IF(OR(W14="M",W15="M"),"M",IF(AND(W14=W15,OR(W14="X",W14="W",W14="Z")),UPPER(W14),"")))</f>
        <v/>
      </c>
      <c r="X16" s="23"/>
      <c r="Y16" s="21" t="str">
        <f>IF(OR(AND(Y14="",Z14=""),AND(Y15="",Z15=""),AND(Z14="X",Z15="X"),OR(Z14="M",Z15="M")),"",SUM(Y14,Y15))</f>
        <v/>
      </c>
      <c r="Z16" s="22" t="str">
        <f>IF(AND(AND(Z14="X",Z15="X"),SUM(Y14,Y15)=0,ISNUMBER(Y16)),"",IF(OR(Z14="M",Z15="M"),"M",IF(AND(Z14=Z15,OR(Z14="X",Z14="W",Z14="Z")),UPPER(Z14),"")))</f>
        <v/>
      </c>
      <c r="AA16" s="23"/>
      <c r="AB16" s="21" t="str">
        <f>IF(OR(AND(AB14="",AC14=""),AND(AB15="",AC15=""),AND(AC14="X",AC15="X"),OR(AC14="M",AC15="M")),"",SUM(AB14,AB15))</f>
        <v/>
      </c>
      <c r="AC16" s="22" t="str">
        <f>IF(AND(AND(AC14="X",AC15="X"),SUM(AB14,AB15)=0,ISNUMBER(AB16)),"",IF(OR(AC14="M",AC15="M"),"M",IF(AND(AC14=AC15,OR(AC14="X",AC14="W",AC14="Z")),UPPER(AC14),"")))</f>
        <v/>
      </c>
      <c r="AD16" s="23"/>
      <c r="AE16" s="21" t="str">
        <f>IF(OR(AND(AE14="",AF14=""),AND(AE15="",AF15=""),AND(AF14="X",AF15="X"),OR(AF14="M",AF15="M")),"",SUM(AE14,AE15))</f>
        <v/>
      </c>
      <c r="AF16" s="22" t="str">
        <f>IF(AND(AND(AF14="X",AF15="X"),SUM(AE14,AE15)=0,ISNUMBER(AE16)),"",IF(OR(AF14="M",AF15="M"),"M",IF(AND(AF14=AF15,OR(AF14="X",AF14="W",AF14="Z")),UPPER(AF14),"")))</f>
        <v/>
      </c>
      <c r="AG16" s="23"/>
      <c r="AH16" s="21" t="str">
        <f>IF(OR(AND(AH14="",AI14=""),AND(AH15="",AI15=""),AND(AI14="X",AI15="X"),OR(AI14="M",AI15="M")),"",SUM(AH14,AH15))</f>
        <v/>
      </c>
      <c r="AI16" s="22" t="str">
        <f>IF(AND(AND(AI14="X",AI15="X"),SUM(AH14,AH15)=0,ISNUMBER(AH16)),"",IF(OR(AI14="M",AI15="M"),"M",IF(AND(AI14=AI15,OR(AI14="X",AI14="W",AI14="Z")),UPPER(AI14),"")))</f>
        <v/>
      </c>
      <c r="AJ16" s="23"/>
      <c r="AK16" s="21" t="str">
        <f>IF(OR(AND(AK14="",AL14=""),AND(AK15="",AL15=""),AND(AL14="X",AL15="X"),OR(AL14="M",AL15="M")),"",SUM(AK14,AK15))</f>
        <v/>
      </c>
      <c r="AL16" s="22" t="str">
        <f>IF(AND(AND(AL14="X",AL15="X"),SUM(AK14,AK15)=0,ISNUMBER(AK16)),"",IF(OR(AL14="M",AL15="M"),"M",IF(AND(AL14=AL15,OR(AL14="X",AL14="W",AL14="Z")),UPPER(AL14),"")))</f>
        <v/>
      </c>
      <c r="AM16" s="23"/>
      <c r="AN16" s="21" t="str">
        <f>IF(OR(AND(AN14="",AO14=""),AND(AN15="",AO15=""),AND(AO14="X",AO15="X"),OR(AO14="M",AO15="M")),"",SUM(AN14,AN15))</f>
        <v/>
      </c>
      <c r="AO16" s="22" t="str">
        <f>IF(AND(AND(AO14="X",AO15="X"),SUM(AN14,AN15)=0,ISNUMBER(AN16)),"",IF(OR(AO14="M",AO15="M"),"M",IF(AND(AO14=AO15,OR(AO14="X",AO14="W",AO14="Z")),UPPER(AO14),"")))</f>
        <v/>
      </c>
      <c r="AP16" s="23"/>
      <c r="AQ16" s="238"/>
      <c r="BI16" s="41"/>
      <c r="BJ16" s="41"/>
      <c r="BK16" s="41"/>
      <c r="BL16" s="41"/>
      <c r="BM16" s="41"/>
      <c r="BN16" s="41"/>
      <c r="BO16" s="41"/>
      <c r="BP16" s="41"/>
      <c r="BQ16" s="41"/>
      <c r="BR16" s="41"/>
      <c r="BS16" s="41"/>
      <c r="BT16" s="41"/>
      <c r="BU16" s="41"/>
      <c r="BV16" s="41"/>
      <c r="BW16" s="41"/>
    </row>
    <row r="17" spans="3:43">
      <c r="C17" s="228"/>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238"/>
    </row>
    <row r="18" spans="3:43">
      <c r="C18" s="228"/>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238"/>
    </row>
    <row r="19" spans="3:43" hidden="1"/>
    <row r="20" spans="3:43" hidden="1">
      <c r="V20" s="213">
        <f>SUMPRODUCT(--(V14:V16=0),--(V14:V16&lt;&gt;""),--(W14:W16="Z"))+SUMPRODUCT(--(V14:V16=0),--(V14:V16&lt;&gt;""),--(W14:W16=""))+SUMPRODUCT(--(V14:V16&gt;0),--(W14:W16="W"))+SUMPRODUCT(--(V14:V16&gt;0), --(V14:V16&lt;&gt;""),--(W14:W16=""))+SUMPRODUCT(--(V14:V16=""),--(W14:W16="Z"))</f>
        <v>0</v>
      </c>
      <c r="W20" s="214"/>
      <c r="X20" s="214"/>
      <c r="Y20" s="213">
        <f>SUMPRODUCT(--(Y14:Y16=0),--(Y14:Y16&lt;&gt;""),--(Z14:Z16="Z"))+SUMPRODUCT(--(Y14:Y16=0),--(Y14:Y16&lt;&gt;""),--(Z14:Z16=""))+SUMPRODUCT(--(Y14:Y16&gt;0),--(Z14:Z16="W"))+SUMPRODUCT(--(Y14:Y16&gt;0), --(Y14:Y16&lt;&gt;""),--(Z14:Z16=""))+SUMPRODUCT(--(Y14:Y16=""),--(Z14:Z16="Z"))</f>
        <v>0</v>
      </c>
      <c r="Z20" s="214"/>
      <c r="AA20" s="214"/>
      <c r="AB20" s="213">
        <f>SUMPRODUCT(--(AB14:AB16=0),--(AB14:AB16&lt;&gt;""),--(AC14:AC16="Z"))+SUMPRODUCT(--(AB14:AB16=0),--(AB14:AB16&lt;&gt;""),--(AC14:AC16=""))+SUMPRODUCT(--(AB14:AB16&gt;0),--(AC14:AC16="W"))+SUMPRODUCT(--(AB14:AB16&gt;0), --(AB14:AB16&lt;&gt;""),--(AC14:AC16=""))+SUMPRODUCT(--(AB14:AB16=""),--(AC14:AC16="Z"))</f>
        <v>0</v>
      </c>
      <c r="AC20" s="214"/>
      <c r="AD20" s="214"/>
      <c r="AE20" s="213">
        <f>SUMPRODUCT(--(AE14:AE16=0),--(AE14:AE16&lt;&gt;""),--(AF14:AF16="Z"))+SUMPRODUCT(--(AE14:AE16=0),--(AE14:AE16&lt;&gt;""),--(AF14:AF16=""))+SUMPRODUCT(--(AE14:AE16&gt;0),--(AF14:AF16="W"))+SUMPRODUCT(--(AE14:AE16&gt;0), --(AE14:AE16&lt;&gt;""),--(AF14:AF16=""))+SUMPRODUCT(--(AE14:AE16=""),--(AF14:AF16="Z"))</f>
        <v>0</v>
      </c>
      <c r="AF20" s="214"/>
      <c r="AG20" s="214"/>
      <c r="AH20" s="213">
        <f>SUMPRODUCT(--(AH14:AH16=0),--(AH14:AH16&lt;&gt;""),--(AI14:AI16="Z"))+SUMPRODUCT(--(AH14:AH16=0),--(AH14:AH16&lt;&gt;""),--(AI14:AI16=""))+SUMPRODUCT(--(AH14:AH16&gt;0),--(AI14:AI16="W"))+SUMPRODUCT(--(AH14:AH16&gt;0), --(AH14:AH16&lt;&gt;""),--(AI14:AI16=""))+SUMPRODUCT(--(AH14:AH16=""),--(AI14:AI16="Z"))</f>
        <v>0</v>
      </c>
      <c r="AI20" s="214"/>
      <c r="AJ20" s="214"/>
      <c r="AK20" s="213">
        <f>SUMPRODUCT(--(AK14:AK16=0),--(AK14:AK16&lt;&gt;""),--(AL14:AL16="Z"))+SUMPRODUCT(--(AK14:AK16=0),--(AK14:AK16&lt;&gt;""),--(AL14:AL16=""))+SUMPRODUCT(--(AK14:AK16&gt;0),--(AL14:AL16="W"))+SUMPRODUCT(--(AK14:AK16&gt;0), --(AK14:AK16&lt;&gt;""),--(AL14:AL16=""))+SUMPRODUCT(--(AK14:AK16=""),--(AL14:AL16="Z"))</f>
        <v>0</v>
      </c>
      <c r="AL20" s="214"/>
      <c r="AM20" s="214"/>
      <c r="AN20" s="213">
        <f>SUMPRODUCT(--(AN14:AN16=0),--(AN14:AN16&lt;&gt;""),--(AO14:AO16="Z"))+SUMPRODUCT(--(AN14:AN16=0),--(AN14:AN16&lt;&gt;""),--(AO14:AO16=""))+SUMPRODUCT(--(AN14:AN16&gt;0),--(AO14:AO16="W"))+SUMPRODUCT(--(AN14:AN16&gt;0), --(AN14:AN16&lt;&gt;""),--(AO14:AO16=""))+SUMPRODUCT(--(AN14:AN16=""),--(AO14:AO16="Z"))</f>
        <v>0</v>
      </c>
      <c r="AO20" s="214"/>
      <c r="AP20" s="214"/>
    </row>
    <row r="21" spans="3:43" hidden="1"/>
    <row r="22" spans="3:43" hidden="1"/>
    <row r="23" spans="3:43" hidden="1"/>
    <row r="24" spans="3:43" hidden="1"/>
    <row r="25" spans="3:43" hidden="1"/>
    <row r="26" spans="3:43" hidden="1"/>
    <row r="27" spans="3:43" hidden="1"/>
    <row r="28" spans="3:43" hidden="1"/>
  </sheetData>
  <sheetProtection algorithmName="SHA-512" hashValue="Ea5pTUJPDcVpURXa4EMdc84zaFJbkC464Mf31/1br15Thblkh5K4Gh+McQ7wLQjQV6UYZzs3AM5tlv/GMWPdJg==" saltValue="2dS5KEvvmxBKuFf8eLVrcA==" spinCount="100000" sheet="1" objects="1" scenarios="1" formatCells="0" formatColumns="0" formatRows="0" sort="0" autoFilter="0"/>
  <mergeCells count="18">
    <mergeCell ref="D1:AQ1"/>
    <mergeCell ref="V3:AG3"/>
    <mergeCell ref="AH3:AP3"/>
    <mergeCell ref="V4:X4"/>
    <mergeCell ref="Y4:AA4"/>
    <mergeCell ref="AB4:AD4"/>
    <mergeCell ref="AE4:AG4"/>
    <mergeCell ref="AH4:AJ4"/>
    <mergeCell ref="AK4:AM4"/>
    <mergeCell ref="AN4:AP4"/>
    <mergeCell ref="D3:D5"/>
    <mergeCell ref="AK5:AM5"/>
    <mergeCell ref="AN5:AP5"/>
    <mergeCell ref="V5:X5"/>
    <mergeCell ref="Y5:AA5"/>
    <mergeCell ref="AB5:AD5"/>
    <mergeCell ref="AE5:AG5"/>
    <mergeCell ref="AH5:AJ5"/>
  </mergeCells>
  <conditionalFormatting sqref="V14:V16 Y14:Y16 AB14:AB16 AE14:AE16 AH14:AH16 AK14:AK16 AN14:AN16">
    <cfRule type="expression" dxfId="109" priority="3">
      <formula xml:space="preserve"> OR(AND(V14=0,V14&lt;&gt;"",W14&lt;&gt;"Z",W14&lt;&gt;""),AND(V14&gt;0,V14&lt;&gt;"",W14&lt;&gt;"W",W14&lt;&gt;""),AND(V14="", W14="W"))</formula>
    </cfRule>
  </conditionalFormatting>
  <conditionalFormatting sqref="W14:W16 Z14:Z16 AC14:AC16 AF14:AF16 AI14:AI16 AL14:AL16 AO14:AO16">
    <cfRule type="expression" dxfId="108" priority="2">
      <formula xml:space="preserve"> OR(AND(V14=0,V14&lt;&gt;"",W14&lt;&gt;"Z",W14&lt;&gt;""),AND(V14&gt;0,V14&lt;&gt;"",W14&lt;&gt;"W",W14&lt;&gt;""),AND(V14="", W14="W"))</formula>
    </cfRule>
  </conditionalFormatting>
  <conditionalFormatting sqref="X14:X16 AA14:AA16 AD14:AD16 AG14:AG16 AJ14:AJ16 AM14:AM16 AP14:AP16">
    <cfRule type="expression" dxfId="107" priority="1">
      <formula xml:space="preserve"> AND(OR(W14="X",W14="W"),X14="")</formula>
    </cfRule>
  </conditionalFormatting>
  <conditionalFormatting sqref="V16 Y16 AB16 AE16 AH16 AK16 AN16">
    <cfRule type="expression" dxfId="106" priority="4">
      <formula>OR(AND(W14="X",W15="X"),AND(W14="M",W15="M"))</formula>
    </cfRule>
    <cfRule type="expression" dxfId="105" priority="5">
      <formula>IF(OR(AND(V14="",W14=""),AND(V15="",W15=""),AND(W14="X",W15="X"),OR(W14="M",W15="M")),"",SUM(V14,V15)) &lt;&gt; V16</formula>
    </cfRule>
  </conditionalFormatting>
  <conditionalFormatting sqref="W16 Z16 AC16 AF16 AI16 AL16 AO16">
    <cfRule type="expression" dxfId="104" priority="6">
      <formula>OR(AND(W14="X",W15="X"),AND(W14="M",W15="M"))</formula>
    </cfRule>
    <cfRule type="expression" dxfId="103" priority="7">
      <formula>IF(AND(AND(W14="X",W15="X"),SUM(V14,V15)=0,ISNUMBER(V16)),"",IF(OR(W14="M",W15="M"),"M",IF(AND(W14=W15,OR(W14="X",W14="W",W14="Z")),UPPER(W14),""))) &lt;&gt; W16</formula>
    </cfRule>
  </conditionalFormatting>
  <dataValidations count="4">
    <dataValidation allowBlank="1" showInputMessage="1" showErrorMessage="1" sqref="Y21:AP1048576 V21:X26 AQ1:XFD1048576 V1:AP13 V28:X1048576 V17:AP20 A1:U1048576"/>
    <dataValidation type="textLength" allowBlank="1" showInputMessage="1" showErrorMessage="1" errorTitle="Entrada no válida" error="La longitud del texto debe ser entre 2 y 500 caracteres" sqref="X14:X16 AA14:AA16 AD14:AD16 AG14:AG16 AJ14:AJ16 AM14:AM16 AP14:AP16">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16 Z14:Z16 AC14:AC16 AF14:AF16 AI14:AI16 AL14:AL16 AO14:AO16">
      <formula1>"Z,M,X,W"</formula1>
    </dataValidation>
    <dataValidation type="decimal" operator="greaterThanOrEqual" allowBlank="1" showInputMessage="1" showErrorMessage="1" errorTitle="Entrada no válida" error="Por favor, ingrese un valor numérico" sqref="V14:V16 Y14:Y16 AB14:AB16 AE14:AE16 AH14:AH16 AK14:AK16 AN14:AN16">
      <formula1>0</formula1>
    </dataValidation>
  </dataValidations>
  <pageMargins left="0.23622047244094491" right="0.23622047244094491" top="0.74803149606299213" bottom="0.74803149606299213" header="0.31496062992125984" footer="0.31496062992125984"/>
  <pageSetup scale="74" fitToHeight="0"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Z114"/>
  <sheetViews>
    <sheetView showGridLines="0" tabSelected="1" topLeftCell="C1" zoomScale="172" zoomScaleNormal="172" workbookViewId="0">
      <pane xSplit="19" ySplit="13" topLeftCell="AB35" activePane="bottomRight" state="frozen"/>
      <selection activeCell="C1" sqref="C1"/>
      <selection pane="topRight" activeCell="V1" sqref="V1"/>
      <selection pane="bottomLeft" activeCell="C14" sqref="C14"/>
      <selection pane="bottomRight" activeCell="E40" sqref="E40"/>
    </sheetView>
  </sheetViews>
  <sheetFormatPr baseColWidth="10" defaultColWidth="9.140625" defaultRowHeight="15"/>
  <cols>
    <col min="1" max="1" width="18.28515625" style="33" hidden="1" customWidth="1"/>
    <col min="2" max="2" width="5" style="33" hidden="1" customWidth="1"/>
    <col min="3" max="3" width="5.7109375" style="33" customWidth="1"/>
    <col min="4" max="4" width="20.7109375" style="33" customWidth="1"/>
    <col min="5" max="5" width="20.7109375" style="202" customWidth="1"/>
    <col min="6" max="7" width="8.7109375" style="202" hidden="1" customWidth="1"/>
    <col min="8" max="8" width="3" style="202" hidden="1" customWidth="1"/>
    <col min="9" max="9" width="5.85546875" style="202" hidden="1" customWidth="1"/>
    <col min="10" max="10" width="6.7109375" style="202" hidden="1" customWidth="1"/>
    <col min="11" max="11" width="5.28515625" style="202" hidden="1" customWidth="1"/>
    <col min="12" max="12" width="3.7109375" style="202" hidden="1" customWidth="1"/>
    <col min="13" max="13" width="3" style="202" hidden="1" customWidth="1"/>
    <col min="14" max="20" width="4.140625" style="202" hidden="1" customWidth="1"/>
    <col min="21" max="21" width="10.85546875" style="202" hidden="1" customWidth="1"/>
    <col min="22" max="22" width="12.7109375" style="33" customWidth="1"/>
    <col min="23" max="23" width="2.7109375" style="33" customWidth="1"/>
    <col min="24" max="24" width="5.7109375" style="33" customWidth="1"/>
    <col min="25" max="25" width="12.7109375" style="33" customWidth="1"/>
    <col min="26" max="26" width="2.7109375" style="33" customWidth="1"/>
    <col min="27" max="27" width="5.7109375" style="33" customWidth="1"/>
    <col min="28" max="28" width="12.7109375" style="33" customWidth="1"/>
    <col min="29" max="29" width="2.7109375" style="33" customWidth="1"/>
    <col min="30" max="31" width="5.7109375" style="33" customWidth="1"/>
    <col min="32" max="16384" width="9.140625" style="33"/>
  </cols>
  <sheetData>
    <row r="1" spans="1:78" s="215" customFormat="1" ht="45" customHeight="1">
      <c r="A1" s="30" t="s">
        <v>108</v>
      </c>
      <c r="B1" s="31" t="s">
        <v>205</v>
      </c>
      <c r="C1" s="32"/>
      <c r="D1" s="414" t="s">
        <v>2429</v>
      </c>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BL1" s="45"/>
      <c r="BM1" s="45"/>
      <c r="BN1" s="45"/>
      <c r="BO1" s="45"/>
      <c r="BP1" s="45"/>
      <c r="BQ1" s="45"/>
      <c r="BR1" s="45"/>
      <c r="BS1" s="45"/>
      <c r="BT1" s="45"/>
      <c r="BU1" s="45"/>
      <c r="BV1" s="45"/>
      <c r="BW1" s="45"/>
      <c r="BX1" s="45"/>
      <c r="BY1" s="45"/>
      <c r="BZ1" s="45"/>
    </row>
    <row r="2" spans="1:78" ht="3.75" customHeight="1">
      <c r="A2" s="30" t="s">
        <v>114</v>
      </c>
      <c r="B2" s="191" t="str">
        <f>VLOOKUP(VAL_C1!$B$2,VAL_Drop_Down_Lists!$A$3:$B$214,2,FALSE)</f>
        <v>CR</v>
      </c>
      <c r="C2" s="192"/>
      <c r="D2" s="192"/>
      <c r="E2" s="251"/>
      <c r="F2" s="251"/>
      <c r="G2" s="251"/>
      <c r="H2" s="251"/>
      <c r="I2" s="251"/>
      <c r="J2" s="251"/>
      <c r="K2" s="251"/>
      <c r="L2" s="251"/>
      <c r="M2" s="251"/>
      <c r="N2" s="251"/>
      <c r="O2" s="251"/>
      <c r="P2" s="251"/>
      <c r="Q2" s="251"/>
      <c r="R2" s="251"/>
      <c r="S2" s="251"/>
      <c r="T2" s="251"/>
      <c r="U2" s="251"/>
      <c r="V2" s="192"/>
      <c r="W2" s="192"/>
      <c r="X2" s="192"/>
      <c r="Y2" s="192"/>
      <c r="Z2" s="192"/>
      <c r="AA2" s="192"/>
      <c r="AB2" s="192"/>
      <c r="AC2" s="192"/>
      <c r="AD2" s="192"/>
      <c r="AE2" s="192"/>
      <c r="BL2" s="3"/>
      <c r="BM2" s="3"/>
      <c r="BN2" s="3"/>
      <c r="BO2" s="3"/>
      <c r="BP2" s="3"/>
      <c r="BQ2" s="3"/>
      <c r="BR2" s="3"/>
      <c r="BS2" s="3"/>
      <c r="BT2" s="3"/>
      <c r="BU2" s="3"/>
      <c r="BV2" s="3"/>
      <c r="BW2" s="3"/>
      <c r="BX2" s="3"/>
      <c r="BY2" s="3"/>
      <c r="BZ2" s="3"/>
    </row>
    <row r="3" spans="1:78" ht="24.75" customHeight="1">
      <c r="A3" s="30" t="s">
        <v>118</v>
      </c>
      <c r="B3" s="191">
        <f>IF(VAL_C1!$H$32&lt;&gt;"", YEAR(VAL_C1!$H$32),"")</f>
        <v>2020</v>
      </c>
      <c r="C3" s="192"/>
      <c r="D3" s="420" t="s">
        <v>2413</v>
      </c>
      <c r="E3" s="419"/>
      <c r="F3" s="252"/>
      <c r="G3" s="252"/>
      <c r="H3" s="252"/>
      <c r="I3" s="252"/>
      <c r="J3" s="252"/>
      <c r="K3" s="252"/>
      <c r="L3" s="252"/>
      <c r="M3" s="252"/>
      <c r="N3" s="252"/>
      <c r="O3" s="252"/>
      <c r="P3" s="252"/>
      <c r="Q3" s="252"/>
      <c r="R3" s="252"/>
      <c r="S3" s="252"/>
      <c r="T3" s="252"/>
      <c r="U3" s="252"/>
      <c r="V3" s="416" t="s">
        <v>2365</v>
      </c>
      <c r="W3" s="416"/>
      <c r="X3" s="416"/>
      <c r="Y3" s="416"/>
      <c r="Z3" s="416"/>
      <c r="AA3" s="416"/>
      <c r="AB3" s="425" t="s">
        <v>2361</v>
      </c>
      <c r="AC3" s="426"/>
      <c r="AD3" s="427"/>
      <c r="AE3" s="192"/>
      <c r="BL3" s="3"/>
      <c r="BM3" s="3"/>
      <c r="BN3" s="3"/>
      <c r="BO3" s="3"/>
      <c r="BP3" s="3"/>
      <c r="BQ3" s="3"/>
      <c r="BR3" s="3"/>
      <c r="BS3" s="3"/>
      <c r="BT3" s="3"/>
      <c r="BU3" s="3"/>
      <c r="BV3" s="3"/>
      <c r="BW3" s="3"/>
      <c r="BX3" s="3"/>
      <c r="BY3" s="3"/>
      <c r="BZ3" s="3"/>
    </row>
    <row r="4" spans="1:78" ht="60" customHeight="1">
      <c r="A4" s="30" t="s">
        <v>121</v>
      </c>
      <c r="B4" s="191">
        <f>IF(VAL_C1!$H$33&lt;&gt;"", YEAR(VAL_C1!$H$33),"")</f>
        <v>2020</v>
      </c>
      <c r="C4" s="192"/>
      <c r="D4" s="419"/>
      <c r="E4" s="419"/>
      <c r="F4" s="252"/>
      <c r="G4" s="252"/>
      <c r="H4" s="252"/>
      <c r="I4" s="252"/>
      <c r="J4" s="252"/>
      <c r="K4" s="252"/>
      <c r="L4" s="252"/>
      <c r="M4" s="252"/>
      <c r="N4" s="252"/>
      <c r="O4" s="252"/>
      <c r="P4" s="252"/>
      <c r="Q4" s="252"/>
      <c r="R4" s="252"/>
      <c r="S4" s="252"/>
      <c r="T4" s="252"/>
      <c r="U4" s="252"/>
      <c r="V4" s="416" t="s">
        <v>2366</v>
      </c>
      <c r="W4" s="416"/>
      <c r="X4" s="416"/>
      <c r="Y4" s="424" t="s">
        <v>2387</v>
      </c>
      <c r="Z4" s="424"/>
      <c r="AA4" s="424"/>
      <c r="AB4" s="428" t="s">
        <v>2600</v>
      </c>
      <c r="AC4" s="428"/>
      <c r="AD4" s="428"/>
      <c r="AE4" s="192"/>
      <c r="BL4" s="3"/>
      <c r="BM4" s="3"/>
      <c r="BN4" s="3"/>
      <c r="BO4" s="3"/>
      <c r="BP4" s="3"/>
      <c r="BQ4" s="3"/>
      <c r="BR4" s="3"/>
      <c r="BS4" s="3"/>
      <c r="BT4" s="3"/>
      <c r="BU4" s="3"/>
      <c r="BV4" s="3"/>
      <c r="BW4" s="3"/>
      <c r="BX4" s="3"/>
      <c r="BY4" s="3"/>
      <c r="BZ4" s="3"/>
    </row>
    <row r="5" spans="1:78" ht="30" customHeight="1">
      <c r="A5" s="30" t="s">
        <v>123</v>
      </c>
      <c r="B5" s="31" t="s">
        <v>0</v>
      </c>
      <c r="C5" s="251"/>
      <c r="D5" s="216" t="s">
        <v>2382</v>
      </c>
      <c r="E5" s="216" t="s">
        <v>2388</v>
      </c>
      <c r="F5" s="252"/>
      <c r="G5" s="252"/>
      <c r="H5" s="252"/>
      <c r="I5" s="252"/>
      <c r="J5" s="252"/>
      <c r="K5" s="252"/>
      <c r="L5" s="252"/>
      <c r="M5" s="252"/>
      <c r="N5" s="252"/>
      <c r="O5" s="252"/>
      <c r="P5" s="252"/>
      <c r="Q5" s="252"/>
      <c r="R5" s="252"/>
      <c r="S5" s="252"/>
      <c r="T5" s="252"/>
      <c r="U5" s="252"/>
      <c r="V5" s="416" t="s">
        <v>2389</v>
      </c>
      <c r="W5" s="416"/>
      <c r="X5" s="416"/>
      <c r="Y5" s="416" t="s">
        <v>2390</v>
      </c>
      <c r="Z5" s="416"/>
      <c r="AA5" s="416"/>
      <c r="AB5" s="416" t="s">
        <v>2599</v>
      </c>
      <c r="AC5" s="416"/>
      <c r="AD5" s="416"/>
      <c r="AE5" s="192"/>
      <c r="BL5" s="3"/>
      <c r="BM5" s="3"/>
      <c r="BN5" s="3"/>
      <c r="BO5" s="3"/>
      <c r="BP5" s="3"/>
      <c r="BQ5" s="3"/>
      <c r="BR5" s="3"/>
      <c r="BS5" s="3"/>
      <c r="BT5" s="3"/>
      <c r="BU5" s="3"/>
      <c r="BV5" s="3"/>
      <c r="BW5" s="3"/>
      <c r="BX5" s="3"/>
      <c r="BY5" s="3"/>
      <c r="BZ5" s="3"/>
    </row>
    <row r="6" spans="1:78" hidden="1">
      <c r="A6" s="30" t="s">
        <v>125</v>
      </c>
      <c r="B6" s="31"/>
      <c r="C6" s="251"/>
      <c r="D6" s="252"/>
      <c r="E6" s="252"/>
      <c r="F6" s="252"/>
      <c r="G6" s="252"/>
      <c r="H6" s="252"/>
      <c r="I6" s="252"/>
      <c r="J6" s="252"/>
      <c r="K6" s="252"/>
      <c r="L6" s="252"/>
      <c r="M6" s="252"/>
      <c r="N6" s="252"/>
      <c r="O6" s="252"/>
      <c r="P6" s="252"/>
      <c r="Q6" s="252"/>
      <c r="R6" s="252"/>
      <c r="S6" s="252"/>
      <c r="T6" s="252"/>
      <c r="U6" s="220" t="s">
        <v>1</v>
      </c>
      <c r="V6" s="220" t="s">
        <v>202</v>
      </c>
      <c r="W6" s="220"/>
      <c r="X6" s="220"/>
      <c r="Y6" s="220" t="s">
        <v>173</v>
      </c>
      <c r="Z6" s="252"/>
      <c r="AA6" s="252"/>
      <c r="AB6" s="220" t="s">
        <v>202</v>
      </c>
      <c r="AC6" s="252"/>
      <c r="AD6" s="252"/>
      <c r="AE6" s="192"/>
      <c r="BL6" s="3"/>
      <c r="BM6" s="3"/>
      <c r="BN6" s="3"/>
      <c r="BO6" s="3"/>
      <c r="BP6" s="3"/>
      <c r="BQ6" s="3"/>
      <c r="BR6" s="3"/>
      <c r="BS6" s="3"/>
      <c r="BT6" s="3"/>
      <c r="BU6" s="3"/>
      <c r="BV6" s="3"/>
      <c r="BW6" s="3"/>
      <c r="BX6" s="3"/>
      <c r="BY6" s="3"/>
      <c r="BZ6" s="3"/>
    </row>
    <row r="7" spans="1:78" hidden="1">
      <c r="A7" s="30" t="s">
        <v>127</v>
      </c>
      <c r="B7" s="191">
        <f>IF(VAL_C1!$H$33&lt;&gt;"", YEAR(VAL_C1!$H$33),"")</f>
        <v>2020</v>
      </c>
      <c r="C7" s="251"/>
      <c r="D7" s="252"/>
      <c r="E7" s="252"/>
      <c r="F7" s="252"/>
      <c r="G7" s="252"/>
      <c r="H7" s="252"/>
      <c r="I7" s="252"/>
      <c r="J7" s="252"/>
      <c r="K7" s="252"/>
      <c r="L7" s="252"/>
      <c r="M7" s="252"/>
      <c r="N7" s="252"/>
      <c r="O7" s="252"/>
      <c r="P7" s="252"/>
      <c r="Q7" s="252"/>
      <c r="R7" s="252"/>
      <c r="S7" s="252"/>
      <c r="T7" s="252"/>
      <c r="U7" s="220" t="s">
        <v>149</v>
      </c>
      <c r="V7" s="220" t="s">
        <v>167</v>
      </c>
      <c r="W7" s="220"/>
      <c r="X7" s="220"/>
      <c r="Y7" s="220" t="s">
        <v>203</v>
      </c>
      <c r="Z7" s="252"/>
      <c r="AA7" s="252"/>
      <c r="AB7" s="336" t="s">
        <v>163</v>
      </c>
      <c r="AC7" s="252"/>
      <c r="AD7" s="252"/>
      <c r="AE7" s="192"/>
      <c r="BL7" s="3"/>
      <c r="BM7" s="3"/>
      <c r="BN7" s="3"/>
      <c r="BO7" s="3"/>
      <c r="BP7" s="3"/>
      <c r="BQ7" s="3"/>
      <c r="BR7" s="3"/>
      <c r="BS7" s="3"/>
      <c r="BT7" s="3"/>
      <c r="BU7" s="3"/>
      <c r="BV7" s="3"/>
      <c r="BW7" s="3"/>
      <c r="BX7" s="3"/>
      <c r="BY7" s="3"/>
      <c r="BZ7" s="3"/>
    </row>
    <row r="8" spans="1:78" hidden="1">
      <c r="A8" s="30" t="s">
        <v>129</v>
      </c>
      <c r="B8" s="191">
        <f>IF(VAL_C1!$H$34&lt;&gt;"", YEAR(VAL_C1!$H$34),"")</f>
        <v>2020</v>
      </c>
      <c r="C8" s="251"/>
      <c r="D8" s="252"/>
      <c r="E8" s="252"/>
      <c r="F8" s="252"/>
      <c r="G8" s="252"/>
      <c r="H8" s="252"/>
      <c r="I8" s="252"/>
      <c r="J8" s="252"/>
      <c r="K8" s="252"/>
      <c r="L8" s="252"/>
      <c r="M8" s="252"/>
      <c r="N8" s="99"/>
      <c r="O8" s="99"/>
      <c r="P8" s="99"/>
      <c r="Q8" s="99"/>
      <c r="R8" s="99"/>
      <c r="S8" s="99"/>
      <c r="T8" s="99"/>
      <c r="U8" s="48" t="s">
        <v>150</v>
      </c>
      <c r="V8" s="220" t="s">
        <v>0</v>
      </c>
      <c r="W8" s="220"/>
      <c r="X8" s="220"/>
      <c r="Y8" s="220" t="s">
        <v>0</v>
      </c>
      <c r="Z8" s="252"/>
      <c r="AA8" s="252"/>
      <c r="AB8" s="336" t="s">
        <v>2597</v>
      </c>
      <c r="AC8" s="252"/>
      <c r="AD8" s="252"/>
      <c r="AE8" s="192"/>
      <c r="BL8" s="3"/>
      <c r="BM8" s="3"/>
      <c r="BN8" s="3"/>
      <c r="BO8" s="3"/>
      <c r="BP8" s="3"/>
      <c r="BQ8" s="3"/>
      <c r="BR8" s="3"/>
      <c r="BS8" s="3"/>
      <c r="BT8" s="3"/>
      <c r="BU8" s="3"/>
      <c r="BV8" s="3"/>
      <c r="BW8" s="3"/>
      <c r="BX8" s="3"/>
      <c r="BY8" s="3"/>
      <c r="BZ8" s="3"/>
    </row>
    <row r="9" spans="1:78" hidden="1">
      <c r="A9" s="30" t="s">
        <v>131</v>
      </c>
      <c r="B9" s="31" t="s">
        <v>477</v>
      </c>
      <c r="C9" s="251"/>
      <c r="D9" s="252"/>
      <c r="E9" s="252"/>
      <c r="F9" s="252"/>
      <c r="G9" s="252"/>
      <c r="H9" s="252"/>
      <c r="I9" s="252"/>
      <c r="J9" s="252"/>
      <c r="K9" s="252"/>
      <c r="L9" s="252"/>
      <c r="M9" s="252"/>
      <c r="N9" s="99"/>
      <c r="O9" s="99"/>
      <c r="P9" s="99"/>
      <c r="Q9" s="99"/>
      <c r="R9" s="99"/>
      <c r="S9" s="99"/>
      <c r="T9" s="99"/>
      <c r="U9" s="48" t="s">
        <v>151</v>
      </c>
      <c r="V9" s="220" t="s">
        <v>0</v>
      </c>
      <c r="W9" s="220"/>
      <c r="X9" s="220"/>
      <c r="Y9" s="220" t="s">
        <v>204</v>
      </c>
      <c r="Z9" s="252"/>
      <c r="AA9" s="252"/>
      <c r="AB9" s="336" t="s">
        <v>0</v>
      </c>
      <c r="AC9" s="252"/>
      <c r="AD9" s="252"/>
      <c r="AE9" s="192"/>
      <c r="BL9" s="3"/>
      <c r="BM9" s="3"/>
      <c r="BN9" s="3"/>
      <c r="BO9" s="3"/>
      <c r="BP9" s="3"/>
      <c r="BQ9" s="3"/>
      <c r="BR9" s="3"/>
      <c r="BS9" s="3"/>
      <c r="BT9" s="3"/>
      <c r="BU9" s="3"/>
      <c r="BV9" s="3"/>
      <c r="BW9" s="3"/>
      <c r="BX9" s="3"/>
      <c r="BY9" s="3"/>
      <c r="BZ9" s="3"/>
    </row>
    <row r="10" spans="1:78" ht="21" hidden="1">
      <c r="A10" s="30" t="s">
        <v>133</v>
      </c>
      <c r="B10" s="31">
        <v>0</v>
      </c>
      <c r="C10" s="251"/>
      <c r="D10" s="252"/>
      <c r="E10" s="252"/>
      <c r="F10" s="241"/>
      <c r="G10" s="241"/>
      <c r="H10" s="241"/>
      <c r="I10" s="241"/>
      <c r="J10" s="241"/>
      <c r="K10" s="241"/>
      <c r="L10" s="241"/>
      <c r="M10" s="241"/>
      <c r="N10" s="92"/>
      <c r="O10" s="48"/>
      <c r="P10" s="48"/>
      <c r="Q10" s="48"/>
      <c r="R10" s="48"/>
      <c r="S10" s="48"/>
      <c r="T10" s="48"/>
      <c r="U10" s="48" t="s">
        <v>2</v>
      </c>
      <c r="V10" s="220" t="s">
        <v>0</v>
      </c>
      <c r="W10" s="220"/>
      <c r="X10" s="220"/>
      <c r="Y10" s="220" t="s">
        <v>0</v>
      </c>
      <c r="Z10" s="220"/>
      <c r="AA10" s="220"/>
      <c r="AB10" s="336" t="s">
        <v>0</v>
      </c>
      <c r="AC10" s="220"/>
      <c r="AD10" s="220"/>
      <c r="AE10" s="192"/>
      <c r="BL10" s="3"/>
      <c r="BM10" s="3"/>
      <c r="BN10" s="3"/>
      <c r="BO10" s="3"/>
      <c r="BP10" s="3"/>
      <c r="BQ10" s="3"/>
      <c r="BR10" s="3"/>
      <c r="BS10" s="3"/>
      <c r="BT10" s="3"/>
      <c r="BU10" s="3"/>
      <c r="BV10" s="3"/>
      <c r="BW10" s="3"/>
      <c r="BX10" s="3"/>
      <c r="BY10" s="3"/>
      <c r="BZ10" s="3"/>
    </row>
    <row r="11" spans="1:78" ht="21" hidden="1">
      <c r="A11" s="30" t="s">
        <v>135</v>
      </c>
      <c r="B11" s="31">
        <v>0</v>
      </c>
      <c r="C11" s="251"/>
      <c r="D11" s="252"/>
      <c r="E11" s="252"/>
      <c r="F11" s="241"/>
      <c r="G11" s="241"/>
      <c r="H11" s="241"/>
      <c r="I11" s="241"/>
      <c r="J11" s="241"/>
      <c r="K11" s="241"/>
      <c r="L11" s="241"/>
      <c r="M11" s="241"/>
      <c r="N11" s="92"/>
      <c r="O11" s="48"/>
      <c r="P11" s="48"/>
      <c r="Q11" s="48"/>
      <c r="R11" s="48"/>
      <c r="S11" s="48"/>
      <c r="T11" s="48"/>
      <c r="U11" s="48"/>
      <c r="V11" s="220"/>
      <c r="W11" s="220"/>
      <c r="X11" s="220"/>
      <c r="Y11" s="220"/>
      <c r="Z11" s="220"/>
      <c r="AA11" s="220"/>
      <c r="AB11" s="220"/>
      <c r="AC11" s="220"/>
      <c r="AD11" s="220"/>
      <c r="AE11" s="192"/>
      <c r="BL11" s="3"/>
      <c r="BM11" s="3"/>
      <c r="BN11" s="3"/>
      <c r="BO11" s="3"/>
      <c r="BP11" s="3"/>
      <c r="BQ11" s="3"/>
      <c r="BR11" s="3"/>
      <c r="BS11" s="3"/>
      <c r="BT11" s="3"/>
      <c r="BU11" s="3"/>
      <c r="BV11" s="3"/>
      <c r="BW11" s="3"/>
      <c r="BX11" s="3"/>
      <c r="BY11" s="3"/>
      <c r="BZ11" s="3"/>
    </row>
    <row r="12" spans="1:78" ht="21" hidden="1">
      <c r="C12" s="251"/>
      <c r="D12" s="252"/>
      <c r="E12" s="252"/>
      <c r="F12" s="241"/>
      <c r="G12" s="241"/>
      <c r="H12" s="241"/>
      <c r="I12" s="241"/>
      <c r="J12" s="241"/>
      <c r="K12" s="241"/>
      <c r="L12" s="241"/>
      <c r="M12" s="241"/>
      <c r="N12" s="92"/>
      <c r="O12" s="48"/>
      <c r="P12" s="48"/>
      <c r="Q12" s="48"/>
      <c r="R12" s="48"/>
      <c r="S12" s="48"/>
      <c r="T12" s="48"/>
      <c r="U12" s="48"/>
      <c r="V12" s="220"/>
      <c r="W12" s="220"/>
      <c r="X12" s="220"/>
      <c r="Y12" s="220"/>
      <c r="Z12" s="220"/>
      <c r="AA12" s="220"/>
      <c r="AB12" s="220"/>
      <c r="AC12" s="220"/>
      <c r="AD12" s="220"/>
      <c r="AE12" s="192"/>
      <c r="BL12" s="3"/>
      <c r="BM12" s="3"/>
      <c r="BN12" s="3"/>
      <c r="BO12" s="3"/>
      <c r="BP12" s="3"/>
      <c r="BQ12" s="3"/>
      <c r="BR12" s="3"/>
      <c r="BS12" s="3"/>
      <c r="BT12" s="3"/>
      <c r="BU12" s="3"/>
      <c r="BV12" s="3"/>
      <c r="BW12" s="3"/>
      <c r="BX12" s="3"/>
      <c r="BY12" s="3"/>
      <c r="BZ12" s="3"/>
    </row>
    <row r="13" spans="1:78" ht="3.75" customHeight="1">
      <c r="C13" s="251"/>
      <c r="D13" s="192"/>
      <c r="E13" s="192"/>
      <c r="F13" s="220"/>
      <c r="G13" s="220"/>
      <c r="H13" s="246" t="s">
        <v>136</v>
      </c>
      <c r="I13" s="246" t="s">
        <v>139</v>
      </c>
      <c r="J13" s="246" t="s">
        <v>141</v>
      </c>
      <c r="K13" s="246" t="s">
        <v>143</v>
      </c>
      <c r="L13" s="246" t="s">
        <v>144</v>
      </c>
      <c r="M13" s="246" t="s">
        <v>145</v>
      </c>
      <c r="N13" s="95" t="s">
        <v>146</v>
      </c>
      <c r="O13" s="102" t="s">
        <v>485</v>
      </c>
      <c r="P13" s="102" t="s">
        <v>487</v>
      </c>
      <c r="Q13" s="95"/>
      <c r="R13" s="95"/>
      <c r="S13" s="95"/>
      <c r="T13" s="95"/>
      <c r="U13" s="48"/>
      <c r="V13" s="192"/>
      <c r="W13" s="192"/>
      <c r="X13" s="192"/>
      <c r="Y13" s="192"/>
      <c r="Z13" s="192"/>
      <c r="AA13" s="192"/>
      <c r="AB13" s="192"/>
      <c r="AC13" s="192"/>
      <c r="AD13" s="192"/>
      <c r="AE13" s="192"/>
      <c r="BL13" s="3"/>
      <c r="BM13" s="3"/>
      <c r="BN13" s="3"/>
      <c r="BO13" s="3"/>
      <c r="BP13" s="3"/>
      <c r="BQ13" s="3"/>
      <c r="BR13" s="3"/>
      <c r="BS13" s="3"/>
      <c r="BT13" s="3"/>
      <c r="BU13" s="3"/>
      <c r="BV13" s="3"/>
      <c r="BW13" s="3"/>
      <c r="BX13" s="3"/>
      <c r="BY13" s="3"/>
      <c r="BZ13" s="3"/>
    </row>
    <row r="14" spans="1:78" s="253" customFormat="1" ht="21" customHeight="1">
      <c r="C14" s="192"/>
      <c r="D14" s="422" t="s">
        <v>2376</v>
      </c>
      <c r="E14" s="254" t="s">
        <v>446</v>
      </c>
      <c r="F14" s="220"/>
      <c r="G14" s="220"/>
      <c r="H14" s="220" t="s">
        <v>155</v>
      </c>
      <c r="I14" s="220" t="s">
        <v>159</v>
      </c>
      <c r="J14" s="220" t="s">
        <v>447</v>
      </c>
      <c r="K14" s="220" t="s">
        <v>160</v>
      </c>
      <c r="L14" s="220" t="s">
        <v>0</v>
      </c>
      <c r="M14" s="220" t="s">
        <v>428</v>
      </c>
      <c r="N14" s="48" t="s">
        <v>428</v>
      </c>
      <c r="O14" s="48" t="s">
        <v>0</v>
      </c>
      <c r="P14" s="48" t="s">
        <v>477</v>
      </c>
      <c r="Q14" s="48"/>
      <c r="R14" s="48"/>
      <c r="S14" s="48"/>
      <c r="T14" s="48"/>
      <c r="U14" s="48"/>
      <c r="V14" s="97">
        <v>0</v>
      </c>
      <c r="W14" s="74"/>
      <c r="X14" s="75"/>
      <c r="Y14" s="73">
        <v>0</v>
      </c>
      <c r="Z14" s="74"/>
      <c r="AA14" s="75"/>
      <c r="AB14" s="73">
        <v>0</v>
      </c>
      <c r="AC14" s="74"/>
      <c r="AD14" s="75"/>
      <c r="AE14" s="255"/>
      <c r="BL14" s="54"/>
      <c r="BM14" s="54"/>
      <c r="BN14" s="54"/>
      <c r="BO14" s="54"/>
      <c r="BP14" s="54"/>
      <c r="BQ14" s="54"/>
      <c r="BR14" s="54"/>
      <c r="BS14" s="54"/>
      <c r="BT14" s="54"/>
      <c r="BU14" s="54"/>
      <c r="BV14" s="54"/>
      <c r="BW14" s="54"/>
      <c r="BX14" s="54"/>
      <c r="BY14" s="54"/>
      <c r="BZ14" s="54"/>
    </row>
    <row r="15" spans="1:78" s="253" customFormat="1" ht="21" customHeight="1">
      <c r="C15" s="192"/>
      <c r="D15" s="422"/>
      <c r="E15" s="254">
        <v>15</v>
      </c>
      <c r="F15" s="220"/>
      <c r="G15" s="220"/>
      <c r="H15" s="220" t="s">
        <v>155</v>
      </c>
      <c r="I15" s="220" t="s">
        <v>159</v>
      </c>
      <c r="J15" s="220" t="s">
        <v>448</v>
      </c>
      <c r="K15" s="220" t="s">
        <v>160</v>
      </c>
      <c r="L15" s="220" t="s">
        <v>0</v>
      </c>
      <c r="M15" s="220" t="s">
        <v>428</v>
      </c>
      <c r="N15" s="48" t="s">
        <v>428</v>
      </c>
      <c r="O15" s="48" t="s">
        <v>0</v>
      </c>
      <c r="P15" s="48" t="s">
        <v>477</v>
      </c>
      <c r="Q15" s="48"/>
      <c r="R15" s="48"/>
      <c r="S15" s="48"/>
      <c r="T15" s="48"/>
      <c r="U15" s="48"/>
      <c r="V15" s="97">
        <v>0</v>
      </c>
      <c r="W15" s="74"/>
      <c r="X15" s="75"/>
      <c r="Y15" s="73">
        <v>0</v>
      </c>
      <c r="Z15" s="74"/>
      <c r="AA15" s="75"/>
      <c r="AB15" s="73">
        <v>0</v>
      </c>
      <c r="AC15" s="74"/>
      <c r="AD15" s="75"/>
      <c r="AE15" s="255"/>
      <c r="BL15" s="54"/>
      <c r="BM15" s="54"/>
      <c r="BN15" s="54"/>
      <c r="BO15" s="54"/>
      <c r="BP15" s="54"/>
      <c r="BQ15" s="54"/>
      <c r="BR15" s="54"/>
      <c r="BS15" s="54"/>
      <c r="BT15" s="54"/>
      <c r="BU15" s="54"/>
      <c r="BV15" s="54"/>
      <c r="BW15" s="54"/>
      <c r="BX15" s="54"/>
      <c r="BY15" s="54"/>
      <c r="BZ15" s="54"/>
    </row>
    <row r="16" spans="1:78" s="253" customFormat="1" ht="21" customHeight="1">
      <c r="C16" s="192"/>
      <c r="D16" s="422"/>
      <c r="E16" s="254">
        <v>16</v>
      </c>
      <c r="F16" s="220"/>
      <c r="G16" s="220"/>
      <c r="H16" s="220" t="s">
        <v>155</v>
      </c>
      <c r="I16" s="220" t="s">
        <v>159</v>
      </c>
      <c r="J16" s="220" t="s">
        <v>176</v>
      </c>
      <c r="K16" s="220" t="s">
        <v>160</v>
      </c>
      <c r="L16" s="220" t="s">
        <v>0</v>
      </c>
      <c r="M16" s="220" t="s">
        <v>428</v>
      </c>
      <c r="N16" s="48" t="s">
        <v>428</v>
      </c>
      <c r="O16" s="48" t="s">
        <v>0</v>
      </c>
      <c r="P16" s="48" t="s">
        <v>477</v>
      </c>
      <c r="Q16" s="48"/>
      <c r="R16" s="48"/>
      <c r="S16" s="48"/>
      <c r="T16" s="48"/>
      <c r="U16" s="48"/>
      <c r="V16" s="97">
        <v>13</v>
      </c>
      <c r="W16" s="74"/>
      <c r="X16" s="75"/>
      <c r="Y16" s="73">
        <v>13</v>
      </c>
      <c r="Z16" s="74"/>
      <c r="AA16" s="75"/>
      <c r="AB16" s="73">
        <v>0</v>
      </c>
      <c r="AC16" s="74"/>
      <c r="AD16" s="75"/>
      <c r="AE16" s="255"/>
      <c r="BL16" s="54"/>
      <c r="BM16" s="54"/>
      <c r="BN16" s="54"/>
      <c r="BO16" s="54"/>
      <c r="BP16" s="54"/>
      <c r="BQ16" s="54"/>
      <c r="BR16" s="54"/>
      <c r="BS16" s="54"/>
      <c r="BT16" s="54"/>
      <c r="BU16" s="54"/>
      <c r="BV16" s="54"/>
      <c r="BW16" s="54"/>
      <c r="BX16" s="54"/>
      <c r="BY16" s="54"/>
      <c r="BZ16" s="54"/>
    </row>
    <row r="17" spans="3:78" s="253" customFormat="1" ht="21" customHeight="1">
      <c r="C17" s="192"/>
      <c r="D17" s="422"/>
      <c r="E17" s="254">
        <v>17</v>
      </c>
      <c r="F17" s="220"/>
      <c r="G17" s="220"/>
      <c r="H17" s="220" t="s">
        <v>155</v>
      </c>
      <c r="I17" s="220" t="s">
        <v>159</v>
      </c>
      <c r="J17" s="220" t="s">
        <v>177</v>
      </c>
      <c r="K17" s="220" t="s">
        <v>160</v>
      </c>
      <c r="L17" s="220" t="s">
        <v>0</v>
      </c>
      <c r="M17" s="220" t="s">
        <v>428</v>
      </c>
      <c r="N17" s="48" t="s">
        <v>428</v>
      </c>
      <c r="O17" s="48" t="s">
        <v>0</v>
      </c>
      <c r="P17" s="48" t="s">
        <v>477</v>
      </c>
      <c r="Q17" s="48"/>
      <c r="R17" s="48"/>
      <c r="S17" s="48"/>
      <c r="T17" s="48"/>
      <c r="U17" s="48"/>
      <c r="V17" s="97">
        <v>606</v>
      </c>
      <c r="W17" s="74"/>
      <c r="X17" s="75"/>
      <c r="Y17" s="73">
        <v>591</v>
      </c>
      <c r="Z17" s="74"/>
      <c r="AA17" s="75"/>
      <c r="AB17" s="73">
        <v>6</v>
      </c>
      <c r="AC17" s="74"/>
      <c r="AD17" s="75"/>
      <c r="AE17" s="255"/>
      <c r="BL17" s="54"/>
      <c r="BM17" s="54"/>
      <c r="BN17" s="54"/>
      <c r="BO17" s="54"/>
      <c r="BP17" s="54"/>
      <c r="BQ17" s="54"/>
      <c r="BR17" s="54"/>
      <c r="BS17" s="54"/>
      <c r="BT17" s="54"/>
      <c r="BU17" s="54"/>
      <c r="BV17" s="54"/>
      <c r="BW17" s="54"/>
      <c r="BX17" s="54"/>
      <c r="BY17" s="54"/>
      <c r="BZ17" s="54"/>
    </row>
    <row r="18" spans="3:78" s="253" customFormat="1" ht="21" customHeight="1">
      <c r="C18" s="192"/>
      <c r="D18" s="422"/>
      <c r="E18" s="254">
        <v>18</v>
      </c>
      <c r="F18" s="220"/>
      <c r="G18" s="220"/>
      <c r="H18" s="220" t="s">
        <v>155</v>
      </c>
      <c r="I18" s="220" t="s">
        <v>159</v>
      </c>
      <c r="J18" s="220" t="s">
        <v>178</v>
      </c>
      <c r="K18" s="220" t="s">
        <v>160</v>
      </c>
      <c r="L18" s="220" t="s">
        <v>0</v>
      </c>
      <c r="M18" s="220" t="s">
        <v>428</v>
      </c>
      <c r="N18" s="48" t="s">
        <v>428</v>
      </c>
      <c r="O18" s="48" t="s">
        <v>0</v>
      </c>
      <c r="P18" s="48" t="s">
        <v>477</v>
      </c>
      <c r="Q18" s="48"/>
      <c r="R18" s="48"/>
      <c r="S18" s="48"/>
      <c r="T18" s="48"/>
      <c r="U18" s="48"/>
      <c r="V18" s="97">
        <v>3441</v>
      </c>
      <c r="W18" s="74"/>
      <c r="X18" s="75"/>
      <c r="Y18" s="73">
        <v>2867</v>
      </c>
      <c r="Z18" s="74"/>
      <c r="AA18" s="75"/>
      <c r="AB18" s="73">
        <v>468</v>
      </c>
      <c r="AC18" s="74"/>
      <c r="AD18" s="75"/>
      <c r="AE18" s="255"/>
      <c r="BL18" s="54"/>
      <c r="BM18" s="54"/>
      <c r="BN18" s="54"/>
      <c r="BO18" s="54"/>
      <c r="BP18" s="54"/>
      <c r="BQ18" s="54"/>
      <c r="BR18" s="54"/>
      <c r="BS18" s="54"/>
      <c r="BT18" s="54"/>
      <c r="BU18" s="54"/>
      <c r="BV18" s="54"/>
      <c r="BW18" s="54"/>
      <c r="BX18" s="54"/>
      <c r="BY18" s="54"/>
      <c r="BZ18" s="54"/>
    </row>
    <row r="19" spans="3:78" s="253" customFormat="1" ht="21" customHeight="1">
      <c r="C19" s="192"/>
      <c r="D19" s="422"/>
      <c r="E19" s="254">
        <v>19</v>
      </c>
      <c r="F19" s="220"/>
      <c r="G19" s="220"/>
      <c r="H19" s="220" t="s">
        <v>155</v>
      </c>
      <c r="I19" s="220" t="s">
        <v>159</v>
      </c>
      <c r="J19" s="220" t="s">
        <v>179</v>
      </c>
      <c r="K19" s="220" t="s">
        <v>160</v>
      </c>
      <c r="L19" s="220" t="s">
        <v>0</v>
      </c>
      <c r="M19" s="220" t="s">
        <v>428</v>
      </c>
      <c r="N19" s="48" t="s">
        <v>428</v>
      </c>
      <c r="O19" s="48" t="s">
        <v>0</v>
      </c>
      <c r="P19" s="48" t="s">
        <v>477</v>
      </c>
      <c r="Q19" s="48"/>
      <c r="R19" s="48"/>
      <c r="S19" s="48"/>
      <c r="T19" s="48"/>
      <c r="U19" s="48"/>
      <c r="V19" s="97">
        <v>5148</v>
      </c>
      <c r="W19" s="74"/>
      <c r="X19" s="75"/>
      <c r="Y19" s="73">
        <v>2345</v>
      </c>
      <c r="Z19" s="74"/>
      <c r="AA19" s="75"/>
      <c r="AB19" s="73">
        <v>947</v>
      </c>
      <c r="AC19" s="74"/>
      <c r="AD19" s="75"/>
      <c r="AE19" s="255"/>
      <c r="BL19" s="54"/>
      <c r="BM19" s="54"/>
      <c r="BN19" s="54"/>
      <c r="BO19" s="54"/>
      <c r="BP19" s="54"/>
      <c r="BQ19" s="54"/>
      <c r="BR19" s="54"/>
      <c r="BS19" s="54"/>
      <c r="BT19" s="54"/>
      <c r="BU19" s="54"/>
      <c r="BV19" s="54"/>
      <c r="BW19" s="54"/>
      <c r="BX19" s="54"/>
      <c r="BY19" s="54"/>
      <c r="BZ19" s="54"/>
    </row>
    <row r="20" spans="3:78" s="253" customFormat="1" ht="21" customHeight="1">
      <c r="C20" s="192"/>
      <c r="D20" s="422"/>
      <c r="E20" s="254">
        <v>20</v>
      </c>
      <c r="F20" s="220"/>
      <c r="G20" s="220"/>
      <c r="H20" s="220" t="s">
        <v>155</v>
      </c>
      <c r="I20" s="220" t="s">
        <v>159</v>
      </c>
      <c r="J20" s="220" t="s">
        <v>180</v>
      </c>
      <c r="K20" s="220" t="s">
        <v>160</v>
      </c>
      <c r="L20" s="220" t="s">
        <v>0</v>
      </c>
      <c r="M20" s="220" t="s">
        <v>428</v>
      </c>
      <c r="N20" s="48" t="s">
        <v>428</v>
      </c>
      <c r="O20" s="48" t="s">
        <v>0</v>
      </c>
      <c r="P20" s="48" t="s">
        <v>477</v>
      </c>
      <c r="Q20" s="48"/>
      <c r="R20" s="48"/>
      <c r="S20" s="48"/>
      <c r="T20" s="48"/>
      <c r="U20" s="48"/>
      <c r="V20" s="97">
        <v>5376</v>
      </c>
      <c r="W20" s="74"/>
      <c r="X20" s="75"/>
      <c r="Y20" s="73">
        <v>1216</v>
      </c>
      <c r="Z20" s="74"/>
      <c r="AA20" s="75"/>
      <c r="AB20" s="73">
        <v>1194</v>
      </c>
      <c r="AC20" s="74"/>
      <c r="AD20" s="75"/>
      <c r="AE20" s="255"/>
      <c r="BL20" s="54"/>
      <c r="BM20" s="54"/>
      <c r="BN20" s="54"/>
      <c r="BO20" s="54"/>
      <c r="BP20" s="54"/>
      <c r="BQ20" s="54"/>
      <c r="BR20" s="54"/>
      <c r="BS20" s="54"/>
      <c r="BT20" s="54"/>
      <c r="BU20" s="54"/>
      <c r="BV20" s="54"/>
      <c r="BW20" s="54"/>
      <c r="BX20" s="54"/>
      <c r="BY20" s="54"/>
      <c r="BZ20" s="54"/>
    </row>
    <row r="21" spans="3:78" s="253" customFormat="1" ht="21" customHeight="1">
      <c r="C21" s="192"/>
      <c r="D21" s="422"/>
      <c r="E21" s="254">
        <v>21</v>
      </c>
      <c r="F21" s="220"/>
      <c r="G21" s="220"/>
      <c r="H21" s="220" t="s">
        <v>155</v>
      </c>
      <c r="I21" s="220" t="s">
        <v>159</v>
      </c>
      <c r="J21" s="220" t="s">
        <v>181</v>
      </c>
      <c r="K21" s="220" t="s">
        <v>160</v>
      </c>
      <c r="L21" s="220" t="s">
        <v>0</v>
      </c>
      <c r="M21" s="220" t="s">
        <v>428</v>
      </c>
      <c r="N21" s="48" t="s">
        <v>428</v>
      </c>
      <c r="O21" s="48" t="s">
        <v>0</v>
      </c>
      <c r="P21" s="48" t="s">
        <v>477</v>
      </c>
      <c r="Q21" s="48"/>
      <c r="R21" s="48"/>
      <c r="S21" s="48"/>
      <c r="T21" s="48"/>
      <c r="U21" s="48"/>
      <c r="V21" s="97">
        <v>5172</v>
      </c>
      <c r="W21" s="74"/>
      <c r="X21" s="75"/>
      <c r="Y21" s="73">
        <v>667</v>
      </c>
      <c r="Z21" s="74"/>
      <c r="AA21" s="75"/>
      <c r="AB21" s="73">
        <v>1065</v>
      </c>
      <c r="AC21" s="74"/>
      <c r="AD21" s="75"/>
      <c r="AE21" s="255"/>
      <c r="BL21" s="54"/>
      <c r="BM21" s="54"/>
      <c r="BN21" s="54"/>
      <c r="BO21" s="54"/>
      <c r="BP21" s="54"/>
      <c r="BQ21" s="54"/>
      <c r="BR21" s="54"/>
      <c r="BS21" s="54"/>
      <c r="BT21" s="54"/>
      <c r="BU21" s="54"/>
      <c r="BV21" s="54"/>
      <c r="BW21" s="54"/>
      <c r="BX21" s="54"/>
      <c r="BY21" s="54"/>
      <c r="BZ21" s="54"/>
    </row>
    <row r="22" spans="3:78" s="253" customFormat="1" ht="21" customHeight="1">
      <c r="C22" s="192"/>
      <c r="D22" s="422"/>
      <c r="E22" s="254">
        <v>22</v>
      </c>
      <c r="F22" s="220"/>
      <c r="G22" s="220"/>
      <c r="H22" s="220" t="s">
        <v>155</v>
      </c>
      <c r="I22" s="220" t="s">
        <v>159</v>
      </c>
      <c r="J22" s="220" t="s">
        <v>182</v>
      </c>
      <c r="K22" s="220" t="s">
        <v>160</v>
      </c>
      <c r="L22" s="220" t="s">
        <v>0</v>
      </c>
      <c r="M22" s="220" t="s">
        <v>428</v>
      </c>
      <c r="N22" s="48" t="s">
        <v>428</v>
      </c>
      <c r="O22" s="48" t="s">
        <v>0</v>
      </c>
      <c r="P22" s="48" t="s">
        <v>477</v>
      </c>
      <c r="Q22" s="48"/>
      <c r="R22" s="48"/>
      <c r="S22" s="48"/>
      <c r="T22" s="48"/>
      <c r="U22" s="48"/>
      <c r="V22" s="97">
        <v>4733</v>
      </c>
      <c r="W22" s="74"/>
      <c r="X22" s="75"/>
      <c r="Y22" s="73">
        <v>420</v>
      </c>
      <c r="Z22" s="74"/>
      <c r="AA22" s="75"/>
      <c r="AB22" s="73">
        <v>858</v>
      </c>
      <c r="AC22" s="74"/>
      <c r="AD22" s="75"/>
      <c r="AE22" s="255"/>
      <c r="BL22" s="54"/>
      <c r="BM22" s="54"/>
      <c r="BN22" s="54"/>
      <c r="BO22" s="54"/>
      <c r="BP22" s="54"/>
      <c r="BQ22" s="54"/>
      <c r="BR22" s="54"/>
      <c r="BS22" s="54"/>
      <c r="BT22" s="54"/>
      <c r="BU22" s="54"/>
      <c r="BV22" s="54"/>
      <c r="BW22" s="54"/>
      <c r="BX22" s="54"/>
      <c r="BY22" s="54"/>
      <c r="BZ22" s="54"/>
    </row>
    <row r="23" spans="3:78" s="253" customFormat="1" ht="21" customHeight="1">
      <c r="C23" s="192"/>
      <c r="D23" s="422"/>
      <c r="E23" s="254">
        <v>23</v>
      </c>
      <c r="F23" s="220"/>
      <c r="G23" s="220"/>
      <c r="H23" s="220" t="s">
        <v>155</v>
      </c>
      <c r="I23" s="220" t="s">
        <v>159</v>
      </c>
      <c r="J23" s="220" t="s">
        <v>183</v>
      </c>
      <c r="K23" s="220" t="s">
        <v>160</v>
      </c>
      <c r="L23" s="220" t="s">
        <v>0</v>
      </c>
      <c r="M23" s="220" t="s">
        <v>428</v>
      </c>
      <c r="N23" s="48" t="s">
        <v>428</v>
      </c>
      <c r="O23" s="48" t="s">
        <v>0</v>
      </c>
      <c r="P23" s="48" t="s">
        <v>477</v>
      </c>
      <c r="Q23" s="48"/>
      <c r="R23" s="48"/>
      <c r="S23" s="48"/>
      <c r="T23" s="48"/>
      <c r="U23" s="48"/>
      <c r="V23" s="97">
        <v>4175</v>
      </c>
      <c r="W23" s="74"/>
      <c r="X23" s="75"/>
      <c r="Y23" s="73">
        <v>286</v>
      </c>
      <c r="Z23" s="74"/>
      <c r="AA23" s="75"/>
      <c r="AB23" s="73">
        <v>723</v>
      </c>
      <c r="AC23" s="74"/>
      <c r="AD23" s="75"/>
      <c r="AE23" s="255"/>
      <c r="BL23" s="54"/>
      <c r="BM23" s="54"/>
      <c r="BN23" s="54"/>
      <c r="BO23" s="54"/>
      <c r="BP23" s="54"/>
      <c r="BQ23" s="54"/>
      <c r="BR23" s="54"/>
      <c r="BS23" s="54"/>
      <c r="BT23" s="54"/>
      <c r="BU23" s="54"/>
      <c r="BV23" s="54"/>
      <c r="BW23" s="54"/>
      <c r="BX23" s="54"/>
      <c r="BY23" s="54"/>
      <c r="BZ23" s="54"/>
    </row>
    <row r="24" spans="3:78" s="253" customFormat="1" ht="21" customHeight="1">
      <c r="C24" s="192"/>
      <c r="D24" s="422"/>
      <c r="E24" s="254">
        <v>24</v>
      </c>
      <c r="F24" s="220"/>
      <c r="G24" s="220"/>
      <c r="H24" s="220" t="s">
        <v>155</v>
      </c>
      <c r="I24" s="220" t="s">
        <v>159</v>
      </c>
      <c r="J24" s="220" t="s">
        <v>184</v>
      </c>
      <c r="K24" s="220" t="s">
        <v>160</v>
      </c>
      <c r="L24" s="220" t="s">
        <v>0</v>
      </c>
      <c r="M24" s="220" t="s">
        <v>428</v>
      </c>
      <c r="N24" s="48" t="s">
        <v>428</v>
      </c>
      <c r="O24" s="48" t="s">
        <v>0</v>
      </c>
      <c r="P24" s="48" t="s">
        <v>477</v>
      </c>
      <c r="Q24" s="48"/>
      <c r="R24" s="48"/>
      <c r="S24" s="48"/>
      <c r="T24" s="48"/>
      <c r="U24" s="48"/>
      <c r="V24" s="97">
        <v>3480</v>
      </c>
      <c r="W24" s="74"/>
      <c r="X24" s="75"/>
      <c r="Y24" s="73">
        <v>215</v>
      </c>
      <c r="Z24" s="74"/>
      <c r="AA24" s="75"/>
      <c r="AB24" s="73">
        <v>544</v>
      </c>
      <c r="AC24" s="74"/>
      <c r="AD24" s="75"/>
      <c r="AE24" s="255"/>
      <c r="BL24" s="54"/>
      <c r="BM24" s="54"/>
      <c r="BN24" s="54"/>
      <c r="BO24" s="54"/>
      <c r="BP24" s="54"/>
      <c r="BQ24" s="54"/>
      <c r="BR24" s="54"/>
      <c r="BS24" s="54"/>
      <c r="BT24" s="54"/>
      <c r="BU24" s="54"/>
      <c r="BV24" s="54"/>
      <c r="BW24" s="54"/>
      <c r="BX24" s="54"/>
      <c r="BY24" s="54"/>
      <c r="BZ24" s="54"/>
    </row>
    <row r="25" spans="3:78" s="253" customFormat="1" ht="21" customHeight="1">
      <c r="C25" s="192"/>
      <c r="D25" s="422"/>
      <c r="E25" s="254">
        <v>25</v>
      </c>
      <c r="F25" s="220"/>
      <c r="G25" s="220"/>
      <c r="H25" s="220" t="s">
        <v>155</v>
      </c>
      <c r="I25" s="220" t="s">
        <v>159</v>
      </c>
      <c r="J25" s="220" t="s">
        <v>185</v>
      </c>
      <c r="K25" s="220" t="s">
        <v>160</v>
      </c>
      <c r="L25" s="220" t="s">
        <v>0</v>
      </c>
      <c r="M25" s="220" t="s">
        <v>428</v>
      </c>
      <c r="N25" s="48" t="s">
        <v>428</v>
      </c>
      <c r="O25" s="48" t="s">
        <v>0</v>
      </c>
      <c r="P25" s="48" t="s">
        <v>477</v>
      </c>
      <c r="Q25" s="48"/>
      <c r="R25" s="48"/>
      <c r="S25" s="48"/>
      <c r="T25" s="48"/>
      <c r="U25" s="48"/>
      <c r="V25" s="97">
        <v>2931</v>
      </c>
      <c r="W25" s="74"/>
      <c r="X25" s="75"/>
      <c r="Y25" s="73">
        <v>160</v>
      </c>
      <c r="Z25" s="74"/>
      <c r="AA25" s="75"/>
      <c r="AB25" s="73">
        <v>483</v>
      </c>
      <c r="AC25" s="74"/>
      <c r="AD25" s="75"/>
      <c r="AE25" s="255"/>
      <c r="BL25" s="54"/>
      <c r="BM25" s="54"/>
      <c r="BN25" s="54"/>
      <c r="BO25" s="54"/>
      <c r="BP25" s="54"/>
      <c r="BQ25" s="54"/>
      <c r="BR25" s="54"/>
      <c r="BS25" s="54"/>
      <c r="BT25" s="54"/>
      <c r="BU25" s="54"/>
      <c r="BV25" s="54"/>
      <c r="BW25" s="54"/>
      <c r="BX25" s="54"/>
      <c r="BY25" s="54"/>
      <c r="BZ25" s="54"/>
    </row>
    <row r="26" spans="3:78" s="253" customFormat="1" ht="21" customHeight="1">
      <c r="C26" s="192"/>
      <c r="D26" s="422"/>
      <c r="E26" s="254">
        <v>26</v>
      </c>
      <c r="F26" s="220"/>
      <c r="G26" s="220"/>
      <c r="H26" s="220" t="s">
        <v>155</v>
      </c>
      <c r="I26" s="220" t="s">
        <v>159</v>
      </c>
      <c r="J26" s="220" t="s">
        <v>186</v>
      </c>
      <c r="K26" s="220" t="s">
        <v>160</v>
      </c>
      <c r="L26" s="220" t="s">
        <v>0</v>
      </c>
      <c r="M26" s="220" t="s">
        <v>428</v>
      </c>
      <c r="N26" s="48" t="s">
        <v>428</v>
      </c>
      <c r="O26" s="48" t="s">
        <v>0</v>
      </c>
      <c r="P26" s="48" t="s">
        <v>477</v>
      </c>
      <c r="Q26" s="48"/>
      <c r="R26" s="48"/>
      <c r="S26" s="48"/>
      <c r="T26" s="48"/>
      <c r="U26" s="48"/>
      <c r="V26" s="97">
        <v>2318</v>
      </c>
      <c r="W26" s="74"/>
      <c r="X26" s="75"/>
      <c r="Y26" s="73">
        <v>161</v>
      </c>
      <c r="Z26" s="74"/>
      <c r="AA26" s="75"/>
      <c r="AB26" s="73">
        <v>403</v>
      </c>
      <c r="AC26" s="74"/>
      <c r="AD26" s="75"/>
      <c r="AE26" s="255"/>
      <c r="BL26" s="54"/>
      <c r="BM26" s="54"/>
      <c r="BN26" s="54"/>
      <c r="BO26" s="54"/>
      <c r="BP26" s="54"/>
      <c r="BQ26" s="54"/>
      <c r="BR26" s="54"/>
      <c r="BS26" s="54"/>
      <c r="BT26" s="54"/>
      <c r="BU26" s="54"/>
      <c r="BV26" s="54"/>
      <c r="BW26" s="54"/>
      <c r="BX26" s="54"/>
      <c r="BY26" s="54"/>
      <c r="BZ26" s="54"/>
    </row>
    <row r="27" spans="3:78" s="253" customFormat="1" ht="21" customHeight="1">
      <c r="C27" s="192"/>
      <c r="D27" s="422"/>
      <c r="E27" s="254">
        <v>27</v>
      </c>
      <c r="F27" s="220"/>
      <c r="G27" s="220"/>
      <c r="H27" s="220" t="s">
        <v>155</v>
      </c>
      <c r="I27" s="220" t="s">
        <v>159</v>
      </c>
      <c r="J27" s="220" t="s">
        <v>187</v>
      </c>
      <c r="K27" s="220" t="s">
        <v>160</v>
      </c>
      <c r="L27" s="220" t="s">
        <v>0</v>
      </c>
      <c r="M27" s="220" t="s">
        <v>428</v>
      </c>
      <c r="N27" s="48" t="s">
        <v>428</v>
      </c>
      <c r="O27" s="48" t="s">
        <v>0</v>
      </c>
      <c r="P27" s="48" t="s">
        <v>477</v>
      </c>
      <c r="Q27" s="48"/>
      <c r="R27" s="48"/>
      <c r="S27" s="48"/>
      <c r="T27" s="48"/>
      <c r="U27" s="48"/>
      <c r="V27" s="97">
        <v>1877</v>
      </c>
      <c r="W27" s="74"/>
      <c r="X27" s="75"/>
      <c r="Y27" s="73">
        <v>104</v>
      </c>
      <c r="Z27" s="74"/>
      <c r="AA27" s="75"/>
      <c r="AB27" s="73">
        <v>366</v>
      </c>
      <c r="AC27" s="74"/>
      <c r="AD27" s="75"/>
      <c r="AE27" s="255"/>
      <c r="BL27" s="54"/>
      <c r="BM27" s="54"/>
      <c r="BN27" s="54"/>
      <c r="BO27" s="54"/>
      <c r="BP27" s="54"/>
      <c r="BQ27" s="54"/>
      <c r="BR27" s="54"/>
      <c r="BS27" s="54"/>
      <c r="BT27" s="54"/>
      <c r="BU27" s="54"/>
      <c r="BV27" s="54"/>
      <c r="BW27" s="54"/>
      <c r="BX27" s="54"/>
      <c r="BY27" s="54"/>
      <c r="BZ27" s="54"/>
    </row>
    <row r="28" spans="3:78" s="253" customFormat="1" ht="21" customHeight="1">
      <c r="C28" s="192"/>
      <c r="D28" s="422"/>
      <c r="E28" s="254">
        <v>28</v>
      </c>
      <c r="F28" s="220"/>
      <c r="G28" s="220"/>
      <c r="H28" s="220" t="s">
        <v>155</v>
      </c>
      <c r="I28" s="220" t="s">
        <v>159</v>
      </c>
      <c r="J28" s="220" t="s">
        <v>188</v>
      </c>
      <c r="K28" s="220" t="s">
        <v>160</v>
      </c>
      <c r="L28" s="220" t="s">
        <v>0</v>
      </c>
      <c r="M28" s="220" t="s">
        <v>428</v>
      </c>
      <c r="N28" s="48" t="s">
        <v>428</v>
      </c>
      <c r="O28" s="48" t="s">
        <v>0</v>
      </c>
      <c r="P28" s="48" t="s">
        <v>477</v>
      </c>
      <c r="Q28" s="48"/>
      <c r="R28" s="48"/>
      <c r="S28" s="48"/>
      <c r="T28" s="48"/>
      <c r="U28" s="48"/>
      <c r="V28" s="97">
        <v>1505</v>
      </c>
      <c r="W28" s="74"/>
      <c r="X28" s="75"/>
      <c r="Y28" s="73">
        <v>98</v>
      </c>
      <c r="Z28" s="74"/>
      <c r="AA28" s="75"/>
      <c r="AB28" s="73">
        <v>315</v>
      </c>
      <c r="AC28" s="74"/>
      <c r="AD28" s="75"/>
      <c r="AE28" s="255"/>
      <c r="BL28" s="54"/>
      <c r="BM28" s="54"/>
      <c r="BN28" s="54"/>
      <c r="BO28" s="54"/>
      <c r="BP28" s="54"/>
      <c r="BQ28" s="54"/>
      <c r="BR28" s="54"/>
      <c r="BS28" s="54"/>
      <c r="BT28" s="54"/>
      <c r="BU28" s="54"/>
      <c r="BV28" s="54"/>
      <c r="BW28" s="54"/>
      <c r="BX28" s="54"/>
      <c r="BY28" s="54"/>
      <c r="BZ28" s="54"/>
    </row>
    <row r="29" spans="3:78" s="253" customFormat="1" ht="21" customHeight="1">
      <c r="C29" s="192"/>
      <c r="D29" s="422"/>
      <c r="E29" s="254">
        <v>29</v>
      </c>
      <c r="F29" s="220"/>
      <c r="G29" s="220"/>
      <c r="H29" s="220" t="s">
        <v>155</v>
      </c>
      <c r="I29" s="220" t="s">
        <v>159</v>
      </c>
      <c r="J29" s="220" t="s">
        <v>189</v>
      </c>
      <c r="K29" s="220" t="s">
        <v>160</v>
      </c>
      <c r="L29" s="220" t="s">
        <v>0</v>
      </c>
      <c r="M29" s="220" t="s">
        <v>428</v>
      </c>
      <c r="N29" s="48" t="s">
        <v>428</v>
      </c>
      <c r="O29" s="48" t="s">
        <v>0</v>
      </c>
      <c r="P29" s="48" t="s">
        <v>477</v>
      </c>
      <c r="Q29" s="48"/>
      <c r="R29" s="48"/>
      <c r="S29" s="48"/>
      <c r="T29" s="48"/>
      <c r="U29" s="48"/>
      <c r="V29" s="97">
        <v>1312</v>
      </c>
      <c r="W29" s="74"/>
      <c r="X29" s="75"/>
      <c r="Y29" s="73">
        <v>91</v>
      </c>
      <c r="Z29" s="74"/>
      <c r="AA29" s="75"/>
      <c r="AB29" s="73">
        <v>314</v>
      </c>
      <c r="AC29" s="74"/>
      <c r="AD29" s="75"/>
      <c r="AE29" s="255"/>
      <c r="BL29" s="54"/>
      <c r="BM29" s="54"/>
      <c r="BN29" s="54"/>
      <c r="BO29" s="54"/>
      <c r="BP29" s="54"/>
      <c r="BQ29" s="54"/>
      <c r="BR29" s="54"/>
      <c r="BS29" s="54"/>
      <c r="BT29" s="54"/>
      <c r="BU29" s="54"/>
      <c r="BV29" s="54"/>
      <c r="BW29" s="54"/>
      <c r="BX29" s="54"/>
      <c r="BY29" s="54"/>
      <c r="BZ29" s="54"/>
    </row>
    <row r="30" spans="3:78" s="253" customFormat="1" ht="21" customHeight="1">
      <c r="C30" s="192"/>
      <c r="D30" s="422"/>
      <c r="E30" s="254">
        <v>30</v>
      </c>
      <c r="F30" s="220"/>
      <c r="G30" s="220"/>
      <c r="H30" s="220" t="s">
        <v>155</v>
      </c>
      <c r="I30" s="220" t="s">
        <v>159</v>
      </c>
      <c r="J30" s="220" t="s">
        <v>190</v>
      </c>
      <c r="K30" s="220" t="s">
        <v>160</v>
      </c>
      <c r="L30" s="220" t="s">
        <v>0</v>
      </c>
      <c r="M30" s="220" t="s">
        <v>428</v>
      </c>
      <c r="N30" s="48" t="s">
        <v>428</v>
      </c>
      <c r="O30" s="48" t="s">
        <v>0</v>
      </c>
      <c r="P30" s="48" t="s">
        <v>477</v>
      </c>
      <c r="Q30" s="48"/>
      <c r="R30" s="48"/>
      <c r="S30" s="48"/>
      <c r="T30" s="48"/>
      <c r="U30" s="48"/>
      <c r="V30" s="97">
        <v>1084</v>
      </c>
      <c r="W30" s="74"/>
      <c r="X30" s="75"/>
      <c r="Y30" s="73">
        <v>71</v>
      </c>
      <c r="Z30" s="74"/>
      <c r="AA30" s="75"/>
      <c r="AB30" s="73">
        <v>270</v>
      </c>
      <c r="AC30" s="74"/>
      <c r="AD30" s="75"/>
      <c r="AE30" s="255"/>
      <c r="BL30" s="54"/>
      <c r="BM30" s="54"/>
      <c r="BN30" s="54"/>
      <c r="BO30" s="54"/>
      <c r="BP30" s="54"/>
      <c r="BQ30" s="54"/>
      <c r="BR30" s="54"/>
      <c r="BS30" s="54"/>
      <c r="BT30" s="54"/>
      <c r="BU30" s="54"/>
      <c r="BV30" s="54"/>
      <c r="BW30" s="54"/>
      <c r="BX30" s="54"/>
      <c r="BY30" s="54"/>
      <c r="BZ30" s="54"/>
    </row>
    <row r="31" spans="3:78" s="253" customFormat="1" ht="21" customHeight="1">
      <c r="C31" s="192"/>
      <c r="D31" s="422"/>
      <c r="E31" s="254">
        <v>31</v>
      </c>
      <c r="F31" s="220"/>
      <c r="G31" s="220"/>
      <c r="H31" s="220" t="s">
        <v>155</v>
      </c>
      <c r="I31" s="220" t="s">
        <v>159</v>
      </c>
      <c r="J31" s="220" t="s">
        <v>191</v>
      </c>
      <c r="K31" s="220" t="s">
        <v>160</v>
      </c>
      <c r="L31" s="220" t="s">
        <v>0</v>
      </c>
      <c r="M31" s="220" t="s">
        <v>428</v>
      </c>
      <c r="N31" s="48" t="s">
        <v>428</v>
      </c>
      <c r="O31" s="48" t="s">
        <v>0</v>
      </c>
      <c r="P31" s="48" t="s">
        <v>477</v>
      </c>
      <c r="Q31" s="48"/>
      <c r="R31" s="48"/>
      <c r="S31" s="48"/>
      <c r="T31" s="48"/>
      <c r="U31" s="48"/>
      <c r="V31" s="97">
        <v>902</v>
      </c>
      <c r="W31" s="74"/>
      <c r="X31" s="75"/>
      <c r="Y31" s="73">
        <v>49</v>
      </c>
      <c r="Z31" s="74"/>
      <c r="AA31" s="75"/>
      <c r="AB31" s="73">
        <v>255</v>
      </c>
      <c r="AC31" s="74"/>
      <c r="AD31" s="75"/>
      <c r="AE31" s="255"/>
      <c r="BL31" s="54"/>
      <c r="BM31" s="54"/>
      <c r="BN31" s="54"/>
      <c r="BO31" s="54"/>
      <c r="BP31" s="54"/>
      <c r="BQ31" s="54"/>
      <c r="BR31" s="54"/>
      <c r="BS31" s="54"/>
      <c r="BT31" s="54"/>
      <c r="BU31" s="54"/>
      <c r="BV31" s="54"/>
      <c r="BW31" s="54"/>
      <c r="BX31" s="54"/>
      <c r="BY31" s="54"/>
      <c r="BZ31" s="54"/>
    </row>
    <row r="32" spans="3:78" s="253" customFormat="1" ht="21" customHeight="1">
      <c r="C32" s="192"/>
      <c r="D32" s="422"/>
      <c r="E32" s="254">
        <v>32</v>
      </c>
      <c r="F32" s="220"/>
      <c r="G32" s="220"/>
      <c r="H32" s="220" t="s">
        <v>155</v>
      </c>
      <c r="I32" s="220" t="s">
        <v>159</v>
      </c>
      <c r="J32" s="220" t="s">
        <v>192</v>
      </c>
      <c r="K32" s="220" t="s">
        <v>160</v>
      </c>
      <c r="L32" s="220" t="s">
        <v>0</v>
      </c>
      <c r="M32" s="220" t="s">
        <v>428</v>
      </c>
      <c r="N32" s="48" t="s">
        <v>428</v>
      </c>
      <c r="O32" s="48" t="s">
        <v>0</v>
      </c>
      <c r="P32" s="48" t="s">
        <v>477</v>
      </c>
      <c r="Q32" s="48"/>
      <c r="R32" s="48"/>
      <c r="S32" s="48"/>
      <c r="T32" s="48"/>
      <c r="U32" s="48"/>
      <c r="V32" s="97">
        <v>793</v>
      </c>
      <c r="W32" s="74"/>
      <c r="X32" s="75"/>
      <c r="Y32" s="73">
        <v>44</v>
      </c>
      <c r="Z32" s="74"/>
      <c r="AA32" s="75"/>
      <c r="AB32" s="73">
        <v>223</v>
      </c>
      <c r="AC32" s="74"/>
      <c r="AD32" s="75"/>
      <c r="AE32" s="255"/>
      <c r="BL32" s="54"/>
      <c r="BM32" s="54"/>
      <c r="BN32" s="54"/>
      <c r="BO32" s="54"/>
      <c r="BP32" s="54"/>
      <c r="BQ32" s="54"/>
      <c r="BR32" s="54"/>
      <c r="BS32" s="54"/>
      <c r="BT32" s="54"/>
      <c r="BU32" s="54"/>
      <c r="BV32" s="54"/>
      <c r="BW32" s="54"/>
      <c r="BX32" s="54"/>
      <c r="BY32" s="54"/>
      <c r="BZ32" s="54"/>
    </row>
    <row r="33" spans="3:78" s="253" customFormat="1" ht="21" customHeight="1">
      <c r="C33" s="192"/>
      <c r="D33" s="422"/>
      <c r="E33" s="254">
        <v>33</v>
      </c>
      <c r="F33" s="220"/>
      <c r="G33" s="220"/>
      <c r="H33" s="220" t="s">
        <v>155</v>
      </c>
      <c r="I33" s="220" t="s">
        <v>159</v>
      </c>
      <c r="J33" s="220" t="s">
        <v>193</v>
      </c>
      <c r="K33" s="220" t="s">
        <v>160</v>
      </c>
      <c r="L33" s="220" t="s">
        <v>0</v>
      </c>
      <c r="M33" s="220" t="s">
        <v>428</v>
      </c>
      <c r="N33" s="48" t="s">
        <v>428</v>
      </c>
      <c r="O33" s="48" t="s">
        <v>0</v>
      </c>
      <c r="P33" s="48" t="s">
        <v>477</v>
      </c>
      <c r="Q33" s="48"/>
      <c r="R33" s="48"/>
      <c r="S33" s="48"/>
      <c r="T33" s="48"/>
      <c r="U33" s="48"/>
      <c r="V33" s="97">
        <v>661</v>
      </c>
      <c r="W33" s="74"/>
      <c r="X33" s="75"/>
      <c r="Y33" s="73">
        <v>51</v>
      </c>
      <c r="Z33" s="74"/>
      <c r="AA33" s="75"/>
      <c r="AB33" s="73">
        <v>215</v>
      </c>
      <c r="AC33" s="74"/>
      <c r="AD33" s="75"/>
      <c r="AE33" s="255"/>
      <c r="BL33" s="54"/>
      <c r="BM33" s="54"/>
      <c r="BN33" s="54"/>
      <c r="BO33" s="54"/>
      <c r="BP33" s="54"/>
      <c r="BQ33" s="54"/>
      <c r="BR33" s="54"/>
      <c r="BS33" s="54"/>
      <c r="BT33" s="54"/>
      <c r="BU33" s="54"/>
      <c r="BV33" s="54"/>
      <c r="BW33" s="54"/>
      <c r="BX33" s="54"/>
      <c r="BY33" s="54"/>
      <c r="BZ33" s="54"/>
    </row>
    <row r="34" spans="3:78" s="253" customFormat="1" ht="21" customHeight="1">
      <c r="C34" s="192"/>
      <c r="D34" s="422"/>
      <c r="E34" s="254">
        <v>34</v>
      </c>
      <c r="F34" s="220"/>
      <c r="G34" s="220"/>
      <c r="H34" s="220" t="s">
        <v>155</v>
      </c>
      <c r="I34" s="220" t="s">
        <v>159</v>
      </c>
      <c r="J34" s="220" t="s">
        <v>194</v>
      </c>
      <c r="K34" s="220" t="s">
        <v>160</v>
      </c>
      <c r="L34" s="220" t="s">
        <v>0</v>
      </c>
      <c r="M34" s="220" t="s">
        <v>428</v>
      </c>
      <c r="N34" s="48" t="s">
        <v>428</v>
      </c>
      <c r="O34" s="48" t="s">
        <v>0</v>
      </c>
      <c r="P34" s="48" t="s">
        <v>477</v>
      </c>
      <c r="Q34" s="48"/>
      <c r="R34" s="48"/>
      <c r="S34" s="48"/>
      <c r="T34" s="48"/>
      <c r="U34" s="48"/>
      <c r="V34" s="97">
        <v>570</v>
      </c>
      <c r="W34" s="74"/>
      <c r="X34" s="75"/>
      <c r="Y34" s="73">
        <v>50</v>
      </c>
      <c r="Z34" s="74"/>
      <c r="AA34" s="75"/>
      <c r="AB34" s="73">
        <v>176</v>
      </c>
      <c r="AC34" s="74"/>
      <c r="AD34" s="75"/>
      <c r="AE34" s="255"/>
      <c r="BL34" s="54"/>
      <c r="BM34" s="54"/>
      <c r="BN34" s="54"/>
      <c r="BO34" s="54"/>
      <c r="BP34" s="54"/>
      <c r="BQ34" s="54"/>
      <c r="BR34" s="54"/>
      <c r="BS34" s="54"/>
      <c r="BT34" s="54"/>
      <c r="BU34" s="54"/>
      <c r="BV34" s="54"/>
      <c r="BW34" s="54"/>
      <c r="BX34" s="54"/>
      <c r="BY34" s="54"/>
      <c r="BZ34" s="54"/>
    </row>
    <row r="35" spans="3:78" s="253" customFormat="1" ht="21" customHeight="1">
      <c r="C35" s="192"/>
      <c r="D35" s="422"/>
      <c r="E35" s="254" t="s">
        <v>99</v>
      </c>
      <c r="F35" s="220"/>
      <c r="G35" s="220"/>
      <c r="H35" s="220" t="s">
        <v>155</v>
      </c>
      <c r="I35" s="220" t="s">
        <v>159</v>
      </c>
      <c r="J35" s="220" t="s">
        <v>195</v>
      </c>
      <c r="K35" s="220" t="s">
        <v>160</v>
      </c>
      <c r="L35" s="220" t="s">
        <v>0</v>
      </c>
      <c r="M35" s="220" t="s">
        <v>428</v>
      </c>
      <c r="N35" s="48" t="s">
        <v>428</v>
      </c>
      <c r="O35" s="48" t="s">
        <v>0</v>
      </c>
      <c r="P35" s="48" t="s">
        <v>477</v>
      </c>
      <c r="Q35" s="48"/>
      <c r="R35" s="48"/>
      <c r="S35" s="48"/>
      <c r="T35" s="48"/>
      <c r="U35" s="48"/>
      <c r="V35" s="97">
        <v>2141</v>
      </c>
      <c r="W35" s="74"/>
      <c r="X35" s="75"/>
      <c r="Y35" s="73">
        <v>138</v>
      </c>
      <c r="Z35" s="74"/>
      <c r="AA35" s="75"/>
      <c r="AB35" s="73">
        <v>730</v>
      </c>
      <c r="AC35" s="74"/>
      <c r="AD35" s="75"/>
      <c r="AE35" s="255"/>
      <c r="BL35" s="54"/>
      <c r="BM35" s="54"/>
      <c r="BN35" s="54"/>
      <c r="BO35" s="54"/>
      <c r="BP35" s="54"/>
      <c r="BQ35" s="54"/>
      <c r="BR35" s="54"/>
      <c r="BS35" s="54"/>
      <c r="BT35" s="54"/>
      <c r="BU35" s="54"/>
      <c r="BV35" s="54"/>
      <c r="BW35" s="54"/>
      <c r="BX35" s="54"/>
      <c r="BY35" s="54"/>
      <c r="BZ35" s="54"/>
    </row>
    <row r="36" spans="3:78" s="253" customFormat="1" ht="21" customHeight="1">
      <c r="C36" s="192"/>
      <c r="D36" s="422"/>
      <c r="E36" s="254" t="s">
        <v>100</v>
      </c>
      <c r="F36" s="220"/>
      <c r="G36" s="220"/>
      <c r="H36" s="220" t="s">
        <v>155</v>
      </c>
      <c r="I36" s="220" t="s">
        <v>159</v>
      </c>
      <c r="J36" s="220" t="s">
        <v>196</v>
      </c>
      <c r="K36" s="220" t="s">
        <v>160</v>
      </c>
      <c r="L36" s="220" t="s">
        <v>0</v>
      </c>
      <c r="M36" s="220" t="s">
        <v>428</v>
      </c>
      <c r="N36" s="48" t="s">
        <v>428</v>
      </c>
      <c r="O36" s="48" t="s">
        <v>0</v>
      </c>
      <c r="P36" s="48" t="s">
        <v>477</v>
      </c>
      <c r="Q36" s="48"/>
      <c r="R36" s="48"/>
      <c r="S36" s="48"/>
      <c r="T36" s="48"/>
      <c r="U36" s="48"/>
      <c r="V36" s="97">
        <v>1085</v>
      </c>
      <c r="W36" s="74"/>
      <c r="X36" s="75"/>
      <c r="Y36" s="73">
        <v>82</v>
      </c>
      <c r="Z36" s="74"/>
      <c r="AA36" s="75"/>
      <c r="AB36" s="73">
        <v>346</v>
      </c>
      <c r="AC36" s="74"/>
      <c r="AD36" s="75"/>
      <c r="AE36" s="255"/>
      <c r="BL36" s="54"/>
      <c r="BM36" s="54"/>
      <c r="BN36" s="54"/>
      <c r="BO36" s="54"/>
      <c r="BP36" s="54"/>
      <c r="BQ36" s="54"/>
      <c r="BR36" s="54"/>
      <c r="BS36" s="54"/>
      <c r="BT36" s="54"/>
      <c r="BU36" s="54"/>
      <c r="BV36" s="54"/>
      <c r="BW36" s="54"/>
      <c r="BX36" s="54"/>
      <c r="BY36" s="54"/>
      <c r="BZ36" s="54"/>
    </row>
    <row r="37" spans="3:78" s="253" customFormat="1" ht="21" customHeight="1">
      <c r="C37" s="192"/>
      <c r="D37" s="422"/>
      <c r="E37" s="254" t="s">
        <v>101</v>
      </c>
      <c r="F37" s="220"/>
      <c r="G37" s="220"/>
      <c r="H37" s="220" t="s">
        <v>155</v>
      </c>
      <c r="I37" s="220" t="s">
        <v>159</v>
      </c>
      <c r="J37" s="220" t="s">
        <v>197</v>
      </c>
      <c r="K37" s="220" t="s">
        <v>160</v>
      </c>
      <c r="L37" s="220" t="s">
        <v>0</v>
      </c>
      <c r="M37" s="220" t="s">
        <v>428</v>
      </c>
      <c r="N37" s="48" t="s">
        <v>428</v>
      </c>
      <c r="O37" s="48" t="s">
        <v>0</v>
      </c>
      <c r="P37" s="48" t="s">
        <v>477</v>
      </c>
      <c r="Q37" s="48"/>
      <c r="R37" s="48"/>
      <c r="S37" s="48"/>
      <c r="T37" s="48"/>
      <c r="U37" s="48"/>
      <c r="V37" s="97">
        <v>536</v>
      </c>
      <c r="W37" s="74"/>
      <c r="X37" s="75"/>
      <c r="Y37" s="73">
        <v>29</v>
      </c>
      <c r="Z37" s="74"/>
      <c r="AA37" s="75"/>
      <c r="AB37" s="73">
        <v>200</v>
      </c>
      <c r="AC37" s="74"/>
      <c r="AD37" s="75"/>
      <c r="AE37" s="255"/>
      <c r="BL37" s="54"/>
      <c r="BM37" s="54"/>
      <c r="BN37" s="54"/>
      <c r="BO37" s="54"/>
      <c r="BP37" s="54"/>
      <c r="BQ37" s="54"/>
      <c r="BR37" s="54"/>
      <c r="BS37" s="54"/>
      <c r="BT37" s="54"/>
      <c r="BU37" s="54"/>
      <c r="BV37" s="54"/>
      <c r="BW37" s="54"/>
      <c r="BX37" s="54"/>
      <c r="BY37" s="54"/>
      <c r="BZ37" s="54"/>
    </row>
    <row r="38" spans="3:78" s="253" customFormat="1" ht="21" customHeight="1">
      <c r="C38" s="192"/>
      <c r="D38" s="422"/>
      <c r="E38" s="254" t="s">
        <v>102</v>
      </c>
      <c r="F38" s="220"/>
      <c r="G38" s="220"/>
      <c r="H38" s="220" t="s">
        <v>155</v>
      </c>
      <c r="I38" s="220" t="s">
        <v>159</v>
      </c>
      <c r="J38" s="220" t="s">
        <v>198</v>
      </c>
      <c r="K38" s="220" t="s">
        <v>160</v>
      </c>
      <c r="L38" s="220" t="s">
        <v>0</v>
      </c>
      <c r="M38" s="220" t="s">
        <v>428</v>
      </c>
      <c r="N38" s="48" t="s">
        <v>428</v>
      </c>
      <c r="O38" s="48" t="s">
        <v>0</v>
      </c>
      <c r="P38" s="48" t="s">
        <v>477</v>
      </c>
      <c r="Q38" s="48"/>
      <c r="R38" s="48"/>
      <c r="S38" s="48"/>
      <c r="T38" s="48"/>
      <c r="U38" s="48"/>
      <c r="V38" s="97">
        <v>288</v>
      </c>
      <c r="W38" s="74"/>
      <c r="X38" s="75"/>
      <c r="Y38" s="73">
        <v>9</v>
      </c>
      <c r="Z38" s="74"/>
      <c r="AA38" s="75"/>
      <c r="AB38" s="73">
        <v>82</v>
      </c>
      <c r="AC38" s="74"/>
      <c r="AD38" s="75"/>
      <c r="AE38" s="255"/>
      <c r="BL38" s="54"/>
      <c r="BM38" s="54"/>
      <c r="BN38" s="54"/>
      <c r="BO38" s="54"/>
      <c r="BP38" s="54"/>
      <c r="BQ38" s="54"/>
      <c r="BR38" s="54"/>
      <c r="BS38" s="54"/>
      <c r="BT38" s="54"/>
      <c r="BU38" s="54"/>
      <c r="BV38" s="54"/>
      <c r="BW38" s="54"/>
      <c r="BX38" s="54"/>
      <c r="BY38" s="54"/>
      <c r="BZ38" s="54"/>
    </row>
    <row r="39" spans="3:78" s="253" customFormat="1" ht="21" customHeight="1">
      <c r="C39" s="192"/>
      <c r="D39" s="422"/>
      <c r="E39" s="254" t="s">
        <v>103</v>
      </c>
      <c r="F39" s="220"/>
      <c r="G39" s="220"/>
      <c r="H39" s="220" t="s">
        <v>155</v>
      </c>
      <c r="I39" s="220" t="s">
        <v>159</v>
      </c>
      <c r="J39" s="220" t="s">
        <v>199</v>
      </c>
      <c r="K39" s="220" t="s">
        <v>160</v>
      </c>
      <c r="L39" s="220" t="s">
        <v>0</v>
      </c>
      <c r="M39" s="220" t="s">
        <v>428</v>
      </c>
      <c r="N39" s="48" t="s">
        <v>428</v>
      </c>
      <c r="O39" s="48" t="s">
        <v>0</v>
      </c>
      <c r="P39" s="48" t="s">
        <v>477</v>
      </c>
      <c r="Q39" s="48"/>
      <c r="R39" s="48"/>
      <c r="S39" s="48"/>
      <c r="T39" s="48"/>
      <c r="U39" s="48"/>
      <c r="V39" s="97">
        <v>154</v>
      </c>
      <c r="W39" s="74"/>
      <c r="X39" s="75"/>
      <c r="Y39" s="73">
        <v>9</v>
      </c>
      <c r="Z39" s="74"/>
      <c r="AA39" s="75"/>
      <c r="AB39" s="73">
        <v>40</v>
      </c>
      <c r="AC39" s="74"/>
      <c r="AD39" s="75"/>
      <c r="AE39" s="255"/>
      <c r="BL39" s="54"/>
      <c r="BM39" s="54"/>
      <c r="BN39" s="54"/>
      <c r="BO39" s="54"/>
      <c r="BP39" s="54"/>
      <c r="BQ39" s="54"/>
      <c r="BR39" s="54"/>
      <c r="BS39" s="54"/>
      <c r="BT39" s="54"/>
      <c r="BU39" s="54"/>
      <c r="BV39" s="54"/>
      <c r="BW39" s="54"/>
      <c r="BX39" s="54"/>
      <c r="BY39" s="54"/>
      <c r="BZ39" s="54"/>
    </row>
    <row r="40" spans="3:78" s="253" customFormat="1" ht="21" customHeight="1">
      <c r="C40" s="192"/>
      <c r="D40" s="422"/>
      <c r="E40" s="254" t="s">
        <v>98</v>
      </c>
      <c r="F40" s="220"/>
      <c r="G40" s="220"/>
      <c r="H40" s="220" t="s">
        <v>155</v>
      </c>
      <c r="I40" s="220" t="s">
        <v>159</v>
      </c>
      <c r="J40" s="220" t="s">
        <v>200</v>
      </c>
      <c r="K40" s="220" t="s">
        <v>160</v>
      </c>
      <c r="L40" s="220" t="s">
        <v>0</v>
      </c>
      <c r="M40" s="220" t="s">
        <v>428</v>
      </c>
      <c r="N40" s="48" t="s">
        <v>428</v>
      </c>
      <c r="O40" s="48" t="s">
        <v>0</v>
      </c>
      <c r="P40" s="48" t="s">
        <v>477</v>
      </c>
      <c r="Q40" s="48"/>
      <c r="R40" s="48"/>
      <c r="S40" s="48"/>
      <c r="T40" s="48"/>
      <c r="U40" s="48"/>
      <c r="V40" s="97">
        <v>104</v>
      </c>
      <c r="W40" s="74"/>
      <c r="X40" s="75"/>
      <c r="Y40" s="73">
        <v>4</v>
      </c>
      <c r="Z40" s="74"/>
      <c r="AA40" s="75"/>
      <c r="AB40" s="73">
        <v>25</v>
      </c>
      <c r="AC40" s="74"/>
      <c r="AD40" s="75"/>
      <c r="AE40" s="255"/>
      <c r="BL40" s="54"/>
      <c r="BM40" s="54"/>
      <c r="BN40" s="54"/>
      <c r="BO40" s="54"/>
      <c r="BP40" s="54"/>
      <c r="BQ40" s="54"/>
      <c r="BR40" s="54"/>
      <c r="BS40" s="54"/>
      <c r="BT40" s="54"/>
      <c r="BU40" s="54"/>
      <c r="BV40" s="54"/>
      <c r="BW40" s="54"/>
      <c r="BX40" s="54"/>
      <c r="BY40" s="54"/>
      <c r="BZ40" s="54"/>
    </row>
    <row r="41" spans="3:78" s="253" customFormat="1" ht="21" customHeight="1">
      <c r="C41" s="192"/>
      <c r="D41" s="422"/>
      <c r="E41" s="254" t="s">
        <v>2391</v>
      </c>
      <c r="F41" s="220"/>
      <c r="G41" s="220"/>
      <c r="H41" s="220" t="s">
        <v>155</v>
      </c>
      <c r="I41" s="220" t="s">
        <v>159</v>
      </c>
      <c r="J41" s="220" t="s">
        <v>201</v>
      </c>
      <c r="K41" s="220" t="s">
        <v>160</v>
      </c>
      <c r="L41" s="220" t="s">
        <v>0</v>
      </c>
      <c r="M41" s="220" t="s">
        <v>428</v>
      </c>
      <c r="N41" s="48" t="s">
        <v>428</v>
      </c>
      <c r="O41" s="48" t="s">
        <v>0</v>
      </c>
      <c r="P41" s="48" t="s">
        <v>477</v>
      </c>
      <c r="Q41" s="48"/>
      <c r="R41" s="48"/>
      <c r="S41" s="48"/>
      <c r="T41" s="48"/>
      <c r="U41" s="48"/>
      <c r="V41" s="97">
        <v>1</v>
      </c>
      <c r="W41" s="74"/>
      <c r="X41" s="75"/>
      <c r="Y41" s="73">
        <v>0</v>
      </c>
      <c r="Z41" s="74"/>
      <c r="AA41" s="75"/>
      <c r="AB41" s="73">
        <v>0</v>
      </c>
      <c r="AC41" s="74"/>
      <c r="AD41" s="75"/>
      <c r="AE41" s="255"/>
      <c r="BL41" s="54"/>
      <c r="BM41" s="54"/>
      <c r="BN41" s="54"/>
      <c r="BO41" s="54"/>
      <c r="BP41" s="54"/>
      <c r="BQ41" s="54"/>
      <c r="BR41" s="54"/>
      <c r="BS41" s="54"/>
      <c r="BT41" s="54"/>
      <c r="BU41" s="54"/>
      <c r="BV41" s="54"/>
      <c r="BW41" s="54"/>
      <c r="BX41" s="54"/>
      <c r="BY41" s="54"/>
      <c r="BZ41" s="54"/>
    </row>
    <row r="42" spans="3:78" s="253" customFormat="1" ht="21" customHeight="1">
      <c r="C42" s="192"/>
      <c r="D42" s="422"/>
      <c r="E42" s="256" t="s">
        <v>2380</v>
      </c>
      <c r="F42" s="220"/>
      <c r="G42" s="220"/>
      <c r="H42" s="220" t="s">
        <v>155</v>
      </c>
      <c r="I42" s="220" t="s">
        <v>159</v>
      </c>
      <c r="J42" s="220" t="s">
        <v>0</v>
      </c>
      <c r="K42" s="220" t="s">
        <v>160</v>
      </c>
      <c r="L42" s="220" t="s">
        <v>0</v>
      </c>
      <c r="M42" s="220" t="s">
        <v>428</v>
      </c>
      <c r="N42" s="48" t="s">
        <v>428</v>
      </c>
      <c r="O42" s="48" t="s">
        <v>0</v>
      </c>
      <c r="P42" s="48" t="s">
        <v>477</v>
      </c>
      <c r="Q42" s="48"/>
      <c r="R42" s="48"/>
      <c r="S42" s="48"/>
      <c r="T42" s="48"/>
      <c r="U42" s="105"/>
      <c r="V42" s="98">
        <f>IF(OR(SUMPRODUCT(--(V14:V41=""),--(W14:W41=""))&gt;0,COUNTIF(W14:W41,"M")&gt;0,COUNTIF(W14:W41,"X")=28),"",SUM(V14:V41))</f>
        <v>50406</v>
      </c>
      <c r="W42" s="22" t="str">
        <f>IF(AND(COUNTIF(W14:W41,"X")=28,SUM(V14:V41)=0,ISNUMBER(V42)),"",IF(COUNTIF(W14:W41,"M")&gt;0,"M",IF(AND(COUNTIF(W14:W41,W14)=28,OR(W14="X",W14="W",W14="Z")),UPPER(W14),"")))</f>
        <v/>
      </c>
      <c r="X42" s="23"/>
      <c r="Y42" s="21">
        <f>IF(OR(SUMPRODUCT(--(Y14:Y41=""),--(Z14:Z41=""))&gt;0,COUNTIF(Z14:Z41,"M")&gt;0,COUNTIF(Z14:Z41,"X")=28),"",SUM(Y14:Y41))</f>
        <v>9770</v>
      </c>
      <c r="Z42" s="22" t="str">
        <f>IF(AND(COUNTIF(Z14:Z41,"X")=28,SUM(Y14:Y41)=0,ISNUMBER(Y42)),"",IF(COUNTIF(Z14:Z41,"M")&gt;0,"M",IF(AND(COUNTIF(Z14:Z41,Z14)=28,OR(Z14="X",Z14="W",Z14="Z")),UPPER(Z14),"")))</f>
        <v/>
      </c>
      <c r="AA42" s="23"/>
      <c r="AB42" s="21">
        <f>IF(OR(SUMPRODUCT(--(AB14:AB41=""),--(AC14:AC41=""))&gt;0,COUNTIF(AC14:AC41,"M")&gt;0,COUNTIF(AC14:AC41,"X")=28),"",SUM(AB14:AB41))</f>
        <v>10248</v>
      </c>
      <c r="AC42" s="22" t="str">
        <f>IF(AND(COUNTIF(AC14:AC41,"X")=28,SUM(AB14:AB41)=0,ISNUMBER(AB42)),"",IF(COUNTIF(AC14:AC41,"M")&gt;0,"M",IF(AND(COUNTIF(AC14:AC41,AC14)=28,OR(AC14="X",AC14="W",AC14="Z")),UPPER(AC14),"")))</f>
        <v/>
      </c>
      <c r="AD42" s="23"/>
      <c r="AE42" s="255"/>
      <c r="BL42" s="54"/>
      <c r="BM42" s="54"/>
      <c r="BN42" s="54"/>
      <c r="BO42" s="54"/>
      <c r="BP42" s="54"/>
      <c r="BQ42" s="54"/>
      <c r="BR42" s="54"/>
      <c r="BS42" s="54"/>
      <c r="BT42" s="54"/>
      <c r="BU42" s="54"/>
      <c r="BV42" s="54"/>
      <c r="BW42" s="54"/>
      <c r="BX42" s="54"/>
      <c r="BY42" s="54"/>
      <c r="BZ42" s="54"/>
    </row>
    <row r="43" spans="3:78" ht="3" customHeight="1">
      <c r="C43" s="192"/>
      <c r="D43" s="257"/>
      <c r="E43" s="258"/>
      <c r="F43" s="259"/>
      <c r="G43" s="259"/>
      <c r="H43" s="259"/>
      <c r="I43" s="259"/>
      <c r="J43" s="259"/>
      <c r="K43" s="259"/>
      <c r="L43" s="259"/>
      <c r="M43" s="259"/>
      <c r="N43" s="106"/>
      <c r="O43" s="106"/>
      <c r="P43" s="106"/>
      <c r="Q43" s="106"/>
      <c r="R43" s="106"/>
      <c r="S43" s="106"/>
      <c r="T43" s="106"/>
      <c r="U43" s="106"/>
      <c r="V43" s="259"/>
      <c r="W43" s="259"/>
      <c r="X43" s="259"/>
      <c r="Y43" s="259"/>
      <c r="Z43" s="259"/>
      <c r="AA43" s="259"/>
      <c r="AB43" s="259"/>
      <c r="AC43" s="259"/>
      <c r="AD43" s="259"/>
      <c r="AE43" s="260"/>
      <c r="BL43" s="3"/>
      <c r="BM43" s="3"/>
      <c r="BN43" s="3"/>
      <c r="BO43" s="3"/>
      <c r="BP43" s="3"/>
      <c r="BQ43" s="3"/>
      <c r="BR43" s="3"/>
      <c r="BS43" s="3"/>
      <c r="BT43" s="3"/>
      <c r="BU43" s="3"/>
      <c r="BV43" s="3"/>
      <c r="BW43" s="3"/>
      <c r="BX43" s="3"/>
      <c r="BY43" s="3"/>
      <c r="BZ43" s="3"/>
    </row>
    <row r="44" spans="3:78" s="253" customFormat="1" ht="21" customHeight="1">
      <c r="C44" s="192"/>
      <c r="D44" s="422" t="s">
        <v>2377</v>
      </c>
      <c r="E44" s="254" t="s">
        <v>446</v>
      </c>
      <c r="F44" s="220"/>
      <c r="G44" s="220"/>
      <c r="H44" s="220" t="s">
        <v>156</v>
      </c>
      <c r="I44" s="220" t="s">
        <v>159</v>
      </c>
      <c r="J44" s="220" t="s">
        <v>447</v>
      </c>
      <c r="K44" s="220" t="s">
        <v>160</v>
      </c>
      <c r="L44" s="220" t="s">
        <v>0</v>
      </c>
      <c r="M44" s="220" t="s">
        <v>428</v>
      </c>
      <c r="N44" s="48" t="s">
        <v>428</v>
      </c>
      <c r="O44" s="48" t="s">
        <v>0</v>
      </c>
      <c r="P44" s="48" t="s">
        <v>477</v>
      </c>
      <c r="Q44" s="48"/>
      <c r="R44" s="48"/>
      <c r="S44" s="48"/>
      <c r="T44" s="48"/>
      <c r="U44" s="48"/>
      <c r="V44" s="97">
        <v>0</v>
      </c>
      <c r="W44" s="74"/>
      <c r="X44" s="75"/>
      <c r="Y44" s="73">
        <v>0</v>
      </c>
      <c r="Z44" s="74"/>
      <c r="AA44" s="75"/>
      <c r="AB44" s="73">
        <v>0</v>
      </c>
      <c r="AC44" s="74"/>
      <c r="AD44" s="75"/>
      <c r="AE44" s="255"/>
      <c r="BL44" s="54"/>
      <c r="BM44" s="54"/>
      <c r="BN44" s="54"/>
      <c r="BO44" s="54"/>
      <c r="BP44" s="54"/>
      <c r="BQ44" s="54"/>
      <c r="BR44" s="54"/>
      <c r="BS44" s="54"/>
      <c r="BT44" s="54"/>
      <c r="BU44" s="54"/>
      <c r="BV44" s="54"/>
      <c r="BW44" s="54"/>
      <c r="BX44" s="54"/>
      <c r="BY44" s="54"/>
      <c r="BZ44" s="54"/>
    </row>
    <row r="45" spans="3:78" s="253" customFormat="1" ht="21" customHeight="1">
      <c r="C45" s="192"/>
      <c r="D45" s="422"/>
      <c r="E45" s="254">
        <v>15</v>
      </c>
      <c r="F45" s="220"/>
      <c r="G45" s="220"/>
      <c r="H45" s="220" t="s">
        <v>156</v>
      </c>
      <c r="I45" s="220" t="s">
        <v>159</v>
      </c>
      <c r="J45" s="220" t="s">
        <v>448</v>
      </c>
      <c r="K45" s="220" t="s">
        <v>160</v>
      </c>
      <c r="L45" s="220" t="s">
        <v>0</v>
      </c>
      <c r="M45" s="220" t="s">
        <v>428</v>
      </c>
      <c r="N45" s="48" t="s">
        <v>428</v>
      </c>
      <c r="O45" s="48" t="s">
        <v>0</v>
      </c>
      <c r="P45" s="48" t="s">
        <v>477</v>
      </c>
      <c r="Q45" s="48"/>
      <c r="R45" s="48"/>
      <c r="S45" s="48"/>
      <c r="T45" s="48"/>
      <c r="U45" s="48"/>
      <c r="V45" s="97">
        <v>0</v>
      </c>
      <c r="W45" s="74"/>
      <c r="X45" s="75"/>
      <c r="Y45" s="73">
        <v>0</v>
      </c>
      <c r="Z45" s="74"/>
      <c r="AA45" s="75"/>
      <c r="AB45" s="73">
        <v>0</v>
      </c>
      <c r="AC45" s="74"/>
      <c r="AD45" s="75"/>
      <c r="AE45" s="255"/>
      <c r="BL45" s="54"/>
      <c r="BM45" s="54"/>
      <c r="BN45" s="54"/>
      <c r="BO45" s="54"/>
      <c r="BP45" s="54"/>
      <c r="BQ45" s="54"/>
      <c r="BR45" s="54"/>
      <c r="BS45" s="54"/>
      <c r="BT45" s="54"/>
      <c r="BU45" s="54"/>
      <c r="BV45" s="54"/>
      <c r="BW45" s="54"/>
      <c r="BX45" s="54"/>
      <c r="BY45" s="54"/>
      <c r="BZ45" s="54"/>
    </row>
    <row r="46" spans="3:78" s="253" customFormat="1" ht="21" customHeight="1">
      <c r="C46" s="192"/>
      <c r="D46" s="422"/>
      <c r="E46" s="254">
        <v>16</v>
      </c>
      <c r="F46" s="220"/>
      <c r="G46" s="220"/>
      <c r="H46" s="220" t="s">
        <v>156</v>
      </c>
      <c r="I46" s="220" t="s">
        <v>159</v>
      </c>
      <c r="J46" s="220" t="s">
        <v>176</v>
      </c>
      <c r="K46" s="220" t="s">
        <v>160</v>
      </c>
      <c r="L46" s="220" t="s">
        <v>0</v>
      </c>
      <c r="M46" s="220" t="s">
        <v>428</v>
      </c>
      <c r="N46" s="48" t="s">
        <v>428</v>
      </c>
      <c r="O46" s="48" t="s">
        <v>0</v>
      </c>
      <c r="P46" s="48" t="s">
        <v>477</v>
      </c>
      <c r="Q46" s="48"/>
      <c r="R46" s="48"/>
      <c r="S46" s="48"/>
      <c r="T46" s="48"/>
      <c r="U46" s="48"/>
      <c r="V46" s="97">
        <v>13</v>
      </c>
      <c r="W46" s="74"/>
      <c r="X46" s="75"/>
      <c r="Y46" s="73">
        <v>13</v>
      </c>
      <c r="Z46" s="74"/>
      <c r="AA46" s="75"/>
      <c r="AB46" s="73">
        <v>0</v>
      </c>
      <c r="AC46" s="74"/>
      <c r="AD46" s="75"/>
      <c r="AE46" s="255"/>
      <c r="BL46" s="54"/>
      <c r="BM46" s="54"/>
      <c r="BN46" s="54"/>
      <c r="BO46" s="54"/>
      <c r="BP46" s="54"/>
      <c r="BQ46" s="54"/>
      <c r="BR46" s="54"/>
      <c r="BS46" s="54"/>
      <c r="BT46" s="54"/>
      <c r="BU46" s="54"/>
      <c r="BV46" s="54"/>
      <c r="BW46" s="54"/>
      <c r="BX46" s="54"/>
      <c r="BY46" s="54"/>
      <c r="BZ46" s="54"/>
    </row>
    <row r="47" spans="3:78" s="253" customFormat="1" ht="21" customHeight="1">
      <c r="C47" s="192"/>
      <c r="D47" s="422"/>
      <c r="E47" s="254">
        <v>17</v>
      </c>
      <c r="F47" s="220"/>
      <c r="G47" s="220"/>
      <c r="H47" s="220" t="s">
        <v>156</v>
      </c>
      <c r="I47" s="220" t="s">
        <v>159</v>
      </c>
      <c r="J47" s="220" t="s">
        <v>177</v>
      </c>
      <c r="K47" s="220" t="s">
        <v>160</v>
      </c>
      <c r="L47" s="220" t="s">
        <v>0</v>
      </c>
      <c r="M47" s="220" t="s">
        <v>428</v>
      </c>
      <c r="N47" s="48" t="s">
        <v>428</v>
      </c>
      <c r="O47" s="48" t="s">
        <v>0</v>
      </c>
      <c r="P47" s="48" t="s">
        <v>477</v>
      </c>
      <c r="Q47" s="48"/>
      <c r="R47" s="48"/>
      <c r="S47" s="48"/>
      <c r="T47" s="48"/>
      <c r="U47" s="48"/>
      <c r="V47" s="97">
        <v>424</v>
      </c>
      <c r="W47" s="74"/>
      <c r="X47" s="75"/>
      <c r="Y47" s="73">
        <v>413</v>
      </c>
      <c r="Z47" s="74"/>
      <c r="AA47" s="75"/>
      <c r="AB47" s="73">
        <v>13</v>
      </c>
      <c r="AC47" s="74"/>
      <c r="AD47" s="75"/>
      <c r="AE47" s="255"/>
      <c r="BL47" s="54"/>
      <c r="BM47" s="54"/>
      <c r="BN47" s="54"/>
      <c r="BO47" s="54"/>
      <c r="BP47" s="54"/>
      <c r="BQ47" s="54"/>
      <c r="BR47" s="54"/>
      <c r="BS47" s="54"/>
      <c r="BT47" s="54"/>
      <c r="BU47" s="54"/>
      <c r="BV47" s="54"/>
      <c r="BW47" s="54"/>
      <c r="BX47" s="54"/>
      <c r="BY47" s="54"/>
      <c r="BZ47" s="54"/>
    </row>
    <row r="48" spans="3:78" s="253" customFormat="1" ht="21" customHeight="1">
      <c r="C48" s="192"/>
      <c r="D48" s="422"/>
      <c r="E48" s="254">
        <v>18</v>
      </c>
      <c r="F48" s="220"/>
      <c r="G48" s="220"/>
      <c r="H48" s="220" t="s">
        <v>156</v>
      </c>
      <c r="I48" s="220" t="s">
        <v>159</v>
      </c>
      <c r="J48" s="220" t="s">
        <v>178</v>
      </c>
      <c r="K48" s="220" t="s">
        <v>160</v>
      </c>
      <c r="L48" s="220" t="s">
        <v>0</v>
      </c>
      <c r="M48" s="220" t="s">
        <v>428</v>
      </c>
      <c r="N48" s="48" t="s">
        <v>428</v>
      </c>
      <c r="O48" s="48" t="s">
        <v>0</v>
      </c>
      <c r="P48" s="48" t="s">
        <v>477</v>
      </c>
      <c r="Q48" s="48"/>
      <c r="R48" s="48"/>
      <c r="S48" s="48"/>
      <c r="T48" s="48"/>
      <c r="U48" s="48"/>
      <c r="V48" s="97">
        <v>3601</v>
      </c>
      <c r="W48" s="74"/>
      <c r="X48" s="75"/>
      <c r="Y48" s="73">
        <v>3257</v>
      </c>
      <c r="Z48" s="74"/>
      <c r="AA48" s="75"/>
      <c r="AB48" s="73">
        <v>824</v>
      </c>
      <c r="AC48" s="74"/>
      <c r="AD48" s="75"/>
      <c r="AE48" s="255"/>
      <c r="BL48" s="54"/>
      <c r="BM48" s="54"/>
      <c r="BN48" s="54"/>
      <c r="BO48" s="54"/>
      <c r="BP48" s="54"/>
      <c r="BQ48" s="54"/>
      <c r="BR48" s="54"/>
      <c r="BS48" s="54"/>
      <c r="BT48" s="54"/>
      <c r="BU48" s="54"/>
      <c r="BV48" s="54"/>
      <c r="BW48" s="54"/>
      <c r="BX48" s="54"/>
      <c r="BY48" s="54"/>
      <c r="BZ48" s="54"/>
    </row>
    <row r="49" spans="3:78" s="253" customFormat="1" ht="21" customHeight="1">
      <c r="C49" s="192"/>
      <c r="D49" s="422"/>
      <c r="E49" s="254">
        <v>19</v>
      </c>
      <c r="F49" s="220"/>
      <c r="G49" s="220"/>
      <c r="H49" s="220" t="s">
        <v>156</v>
      </c>
      <c r="I49" s="220" t="s">
        <v>159</v>
      </c>
      <c r="J49" s="220" t="s">
        <v>179</v>
      </c>
      <c r="K49" s="220" t="s">
        <v>160</v>
      </c>
      <c r="L49" s="220" t="s">
        <v>0</v>
      </c>
      <c r="M49" s="220" t="s">
        <v>428</v>
      </c>
      <c r="N49" s="48" t="s">
        <v>428</v>
      </c>
      <c r="O49" s="48" t="s">
        <v>0</v>
      </c>
      <c r="P49" s="48" t="s">
        <v>477</v>
      </c>
      <c r="Q49" s="48"/>
      <c r="R49" s="48"/>
      <c r="S49" s="48"/>
      <c r="T49" s="48"/>
      <c r="U49" s="48"/>
      <c r="V49" s="97">
        <v>5783</v>
      </c>
      <c r="W49" s="74"/>
      <c r="X49" s="75"/>
      <c r="Y49" s="73">
        <v>2907</v>
      </c>
      <c r="Z49" s="74"/>
      <c r="AA49" s="75"/>
      <c r="AB49" s="73">
        <v>1505</v>
      </c>
      <c r="AC49" s="74"/>
      <c r="AD49" s="75"/>
      <c r="AE49" s="255"/>
      <c r="BL49" s="54"/>
      <c r="BM49" s="54"/>
      <c r="BN49" s="54"/>
      <c r="BO49" s="54"/>
      <c r="BP49" s="54"/>
      <c r="BQ49" s="54"/>
      <c r="BR49" s="54"/>
      <c r="BS49" s="54"/>
      <c r="BT49" s="54"/>
      <c r="BU49" s="54"/>
      <c r="BV49" s="54"/>
      <c r="BW49" s="54"/>
      <c r="BX49" s="54"/>
      <c r="BY49" s="54"/>
      <c r="BZ49" s="54"/>
    </row>
    <row r="50" spans="3:78" s="253" customFormat="1" ht="21" customHeight="1">
      <c r="C50" s="192"/>
      <c r="D50" s="422"/>
      <c r="E50" s="254">
        <v>20</v>
      </c>
      <c r="F50" s="220"/>
      <c r="G50" s="220"/>
      <c r="H50" s="220" t="s">
        <v>156</v>
      </c>
      <c r="I50" s="220" t="s">
        <v>159</v>
      </c>
      <c r="J50" s="220" t="s">
        <v>180</v>
      </c>
      <c r="K50" s="220" t="s">
        <v>160</v>
      </c>
      <c r="L50" s="220" t="s">
        <v>0</v>
      </c>
      <c r="M50" s="220" t="s">
        <v>428</v>
      </c>
      <c r="N50" s="48" t="s">
        <v>428</v>
      </c>
      <c r="O50" s="48" t="s">
        <v>0</v>
      </c>
      <c r="P50" s="48" t="s">
        <v>477</v>
      </c>
      <c r="Q50" s="48"/>
      <c r="R50" s="48"/>
      <c r="S50" s="48"/>
      <c r="T50" s="48"/>
      <c r="U50" s="48"/>
      <c r="V50" s="97">
        <v>6285</v>
      </c>
      <c r="W50" s="74"/>
      <c r="X50" s="75"/>
      <c r="Y50" s="73">
        <v>1388</v>
      </c>
      <c r="Z50" s="74"/>
      <c r="AA50" s="75"/>
      <c r="AB50" s="73">
        <v>1822</v>
      </c>
      <c r="AC50" s="74"/>
      <c r="AD50" s="75"/>
      <c r="AE50" s="255"/>
      <c r="BL50" s="54"/>
      <c r="BM50" s="54"/>
      <c r="BN50" s="54"/>
      <c r="BO50" s="54"/>
      <c r="BP50" s="54"/>
      <c r="BQ50" s="54"/>
      <c r="BR50" s="54"/>
      <c r="BS50" s="54"/>
      <c r="BT50" s="54"/>
      <c r="BU50" s="54"/>
      <c r="BV50" s="54"/>
      <c r="BW50" s="54"/>
      <c r="BX50" s="54"/>
      <c r="BY50" s="54"/>
      <c r="BZ50" s="54"/>
    </row>
    <row r="51" spans="3:78" s="253" customFormat="1" ht="21" customHeight="1">
      <c r="C51" s="192"/>
      <c r="D51" s="422"/>
      <c r="E51" s="254">
        <v>21</v>
      </c>
      <c r="F51" s="220"/>
      <c r="G51" s="220"/>
      <c r="H51" s="220" t="s">
        <v>156</v>
      </c>
      <c r="I51" s="220" t="s">
        <v>159</v>
      </c>
      <c r="J51" s="220" t="s">
        <v>181</v>
      </c>
      <c r="K51" s="220" t="s">
        <v>160</v>
      </c>
      <c r="L51" s="220" t="s">
        <v>0</v>
      </c>
      <c r="M51" s="220" t="s">
        <v>428</v>
      </c>
      <c r="N51" s="48" t="s">
        <v>428</v>
      </c>
      <c r="O51" s="48" t="s">
        <v>0</v>
      </c>
      <c r="P51" s="48" t="s">
        <v>477</v>
      </c>
      <c r="Q51" s="48"/>
      <c r="R51" s="48"/>
      <c r="S51" s="48"/>
      <c r="T51" s="48"/>
      <c r="U51" s="48"/>
      <c r="V51" s="97">
        <v>6120</v>
      </c>
      <c r="W51" s="74"/>
      <c r="X51" s="75"/>
      <c r="Y51" s="73">
        <v>746</v>
      </c>
      <c r="Z51" s="74"/>
      <c r="AA51" s="75"/>
      <c r="AB51" s="73">
        <v>1780</v>
      </c>
      <c r="AC51" s="74"/>
      <c r="AD51" s="75"/>
      <c r="AE51" s="255"/>
      <c r="BL51" s="54"/>
      <c r="BM51" s="54"/>
      <c r="BN51" s="54"/>
      <c r="BO51" s="54"/>
      <c r="BP51" s="54"/>
      <c r="BQ51" s="54"/>
      <c r="BR51" s="54"/>
      <c r="BS51" s="54"/>
      <c r="BT51" s="54"/>
      <c r="BU51" s="54"/>
      <c r="BV51" s="54"/>
      <c r="BW51" s="54"/>
      <c r="BX51" s="54"/>
      <c r="BY51" s="54"/>
      <c r="BZ51" s="54"/>
    </row>
    <row r="52" spans="3:78" s="253" customFormat="1" ht="21" customHeight="1">
      <c r="C52" s="192"/>
      <c r="D52" s="422"/>
      <c r="E52" s="254">
        <v>22</v>
      </c>
      <c r="F52" s="220"/>
      <c r="G52" s="220"/>
      <c r="H52" s="220" t="s">
        <v>156</v>
      </c>
      <c r="I52" s="220" t="s">
        <v>159</v>
      </c>
      <c r="J52" s="220" t="s">
        <v>182</v>
      </c>
      <c r="K52" s="220" t="s">
        <v>160</v>
      </c>
      <c r="L52" s="220" t="s">
        <v>0</v>
      </c>
      <c r="M52" s="220" t="s">
        <v>428</v>
      </c>
      <c r="N52" s="48" t="s">
        <v>428</v>
      </c>
      <c r="O52" s="48" t="s">
        <v>0</v>
      </c>
      <c r="P52" s="48" t="s">
        <v>477</v>
      </c>
      <c r="Q52" s="48"/>
      <c r="R52" s="48"/>
      <c r="S52" s="48"/>
      <c r="T52" s="48"/>
      <c r="U52" s="48"/>
      <c r="V52" s="97">
        <v>5781</v>
      </c>
      <c r="W52" s="74"/>
      <c r="X52" s="75"/>
      <c r="Y52" s="73">
        <v>517</v>
      </c>
      <c r="Z52" s="74"/>
      <c r="AA52" s="75"/>
      <c r="AB52" s="73">
        <v>1481</v>
      </c>
      <c r="AC52" s="74"/>
      <c r="AD52" s="75"/>
      <c r="AE52" s="255"/>
      <c r="BL52" s="54"/>
      <c r="BM52" s="54"/>
      <c r="BN52" s="54"/>
      <c r="BO52" s="54"/>
      <c r="BP52" s="54"/>
      <c r="BQ52" s="54"/>
      <c r="BR52" s="54"/>
      <c r="BS52" s="54"/>
      <c r="BT52" s="54"/>
      <c r="BU52" s="54"/>
      <c r="BV52" s="54"/>
      <c r="BW52" s="54"/>
      <c r="BX52" s="54"/>
      <c r="BY52" s="54"/>
      <c r="BZ52" s="54"/>
    </row>
    <row r="53" spans="3:78" s="253" customFormat="1" ht="21" customHeight="1">
      <c r="C53" s="192"/>
      <c r="D53" s="422"/>
      <c r="E53" s="254">
        <v>23</v>
      </c>
      <c r="F53" s="220"/>
      <c r="G53" s="220"/>
      <c r="H53" s="220" t="s">
        <v>156</v>
      </c>
      <c r="I53" s="220" t="s">
        <v>159</v>
      </c>
      <c r="J53" s="220" t="s">
        <v>183</v>
      </c>
      <c r="K53" s="220" t="s">
        <v>160</v>
      </c>
      <c r="L53" s="220" t="s">
        <v>0</v>
      </c>
      <c r="M53" s="220" t="s">
        <v>428</v>
      </c>
      <c r="N53" s="48" t="s">
        <v>428</v>
      </c>
      <c r="O53" s="48" t="s">
        <v>0</v>
      </c>
      <c r="P53" s="48" t="s">
        <v>477</v>
      </c>
      <c r="Q53" s="48"/>
      <c r="R53" s="48"/>
      <c r="S53" s="48"/>
      <c r="T53" s="48"/>
      <c r="U53" s="48"/>
      <c r="V53" s="97">
        <v>5383</v>
      </c>
      <c r="W53" s="74"/>
      <c r="X53" s="75"/>
      <c r="Y53" s="73">
        <v>350</v>
      </c>
      <c r="Z53" s="74"/>
      <c r="AA53" s="75"/>
      <c r="AB53" s="73">
        <v>1269</v>
      </c>
      <c r="AC53" s="74"/>
      <c r="AD53" s="75"/>
      <c r="AE53" s="255"/>
      <c r="BL53" s="54"/>
      <c r="BM53" s="54"/>
      <c r="BN53" s="54"/>
      <c r="BO53" s="54"/>
      <c r="BP53" s="54"/>
      <c r="BQ53" s="54"/>
      <c r="BR53" s="54"/>
      <c r="BS53" s="54"/>
      <c r="BT53" s="54"/>
      <c r="BU53" s="54"/>
      <c r="BV53" s="54"/>
      <c r="BW53" s="54"/>
      <c r="BX53" s="54"/>
      <c r="BY53" s="54"/>
      <c r="BZ53" s="54"/>
    </row>
    <row r="54" spans="3:78" s="253" customFormat="1" ht="21" customHeight="1">
      <c r="C54" s="192"/>
      <c r="D54" s="422"/>
      <c r="E54" s="254">
        <v>24</v>
      </c>
      <c r="F54" s="220"/>
      <c r="G54" s="220"/>
      <c r="H54" s="220" t="s">
        <v>156</v>
      </c>
      <c r="I54" s="220" t="s">
        <v>159</v>
      </c>
      <c r="J54" s="220" t="s">
        <v>184</v>
      </c>
      <c r="K54" s="220" t="s">
        <v>160</v>
      </c>
      <c r="L54" s="220" t="s">
        <v>0</v>
      </c>
      <c r="M54" s="220" t="s">
        <v>428</v>
      </c>
      <c r="N54" s="48" t="s">
        <v>428</v>
      </c>
      <c r="O54" s="48" t="s">
        <v>0</v>
      </c>
      <c r="P54" s="48" t="s">
        <v>477</v>
      </c>
      <c r="Q54" s="48"/>
      <c r="R54" s="48"/>
      <c r="S54" s="48"/>
      <c r="T54" s="48"/>
      <c r="U54" s="48"/>
      <c r="V54" s="97">
        <v>4484</v>
      </c>
      <c r="W54" s="74"/>
      <c r="X54" s="75"/>
      <c r="Y54" s="73">
        <v>270</v>
      </c>
      <c r="Z54" s="74"/>
      <c r="AA54" s="75"/>
      <c r="AB54" s="73">
        <v>1023</v>
      </c>
      <c r="AC54" s="74"/>
      <c r="AD54" s="75"/>
      <c r="AE54" s="255"/>
      <c r="BL54" s="54"/>
      <c r="BM54" s="54"/>
      <c r="BN54" s="54"/>
      <c r="BO54" s="54"/>
      <c r="BP54" s="54"/>
      <c r="BQ54" s="54"/>
      <c r="BR54" s="54"/>
      <c r="BS54" s="54"/>
      <c r="BT54" s="54"/>
      <c r="BU54" s="54"/>
      <c r="BV54" s="54"/>
      <c r="BW54" s="54"/>
      <c r="BX54" s="54"/>
      <c r="BY54" s="54"/>
      <c r="BZ54" s="54"/>
    </row>
    <row r="55" spans="3:78" s="253" customFormat="1" ht="21" customHeight="1">
      <c r="C55" s="192"/>
      <c r="D55" s="422"/>
      <c r="E55" s="254">
        <v>25</v>
      </c>
      <c r="F55" s="220"/>
      <c r="G55" s="220"/>
      <c r="H55" s="220" t="s">
        <v>156</v>
      </c>
      <c r="I55" s="220" t="s">
        <v>159</v>
      </c>
      <c r="J55" s="220" t="s">
        <v>185</v>
      </c>
      <c r="K55" s="220" t="s">
        <v>160</v>
      </c>
      <c r="L55" s="220" t="s">
        <v>0</v>
      </c>
      <c r="M55" s="220" t="s">
        <v>428</v>
      </c>
      <c r="N55" s="48" t="s">
        <v>428</v>
      </c>
      <c r="O55" s="48" t="s">
        <v>0</v>
      </c>
      <c r="P55" s="48" t="s">
        <v>477</v>
      </c>
      <c r="Q55" s="48"/>
      <c r="R55" s="48"/>
      <c r="S55" s="48"/>
      <c r="T55" s="48"/>
      <c r="U55" s="48"/>
      <c r="V55" s="97">
        <v>3530</v>
      </c>
      <c r="W55" s="74"/>
      <c r="X55" s="75"/>
      <c r="Y55" s="73">
        <v>238</v>
      </c>
      <c r="Z55" s="74"/>
      <c r="AA55" s="75"/>
      <c r="AB55" s="73">
        <v>970</v>
      </c>
      <c r="AC55" s="74"/>
      <c r="AD55" s="75"/>
      <c r="AE55" s="255"/>
      <c r="BL55" s="54"/>
      <c r="BM55" s="54"/>
      <c r="BN55" s="54"/>
      <c r="BO55" s="54"/>
      <c r="BP55" s="54"/>
      <c r="BQ55" s="54"/>
      <c r="BR55" s="54"/>
      <c r="BS55" s="54"/>
      <c r="BT55" s="54"/>
      <c r="BU55" s="54"/>
      <c r="BV55" s="54"/>
      <c r="BW55" s="54"/>
      <c r="BX55" s="54"/>
      <c r="BY55" s="54"/>
      <c r="BZ55" s="54"/>
    </row>
    <row r="56" spans="3:78" s="253" customFormat="1" ht="21" customHeight="1">
      <c r="C56" s="192"/>
      <c r="D56" s="422"/>
      <c r="E56" s="254">
        <v>26</v>
      </c>
      <c r="F56" s="220"/>
      <c r="G56" s="220"/>
      <c r="H56" s="220" t="s">
        <v>156</v>
      </c>
      <c r="I56" s="220" t="s">
        <v>159</v>
      </c>
      <c r="J56" s="220" t="s">
        <v>186</v>
      </c>
      <c r="K56" s="220" t="s">
        <v>160</v>
      </c>
      <c r="L56" s="220" t="s">
        <v>0</v>
      </c>
      <c r="M56" s="220" t="s">
        <v>428</v>
      </c>
      <c r="N56" s="48" t="s">
        <v>428</v>
      </c>
      <c r="O56" s="48" t="s">
        <v>0</v>
      </c>
      <c r="P56" s="48" t="s">
        <v>477</v>
      </c>
      <c r="Q56" s="48"/>
      <c r="R56" s="48"/>
      <c r="S56" s="48"/>
      <c r="T56" s="48"/>
      <c r="U56" s="48"/>
      <c r="V56" s="97">
        <v>2817</v>
      </c>
      <c r="W56" s="74"/>
      <c r="X56" s="75"/>
      <c r="Y56" s="73">
        <v>201</v>
      </c>
      <c r="Z56" s="74"/>
      <c r="AA56" s="75"/>
      <c r="AB56" s="73">
        <v>858</v>
      </c>
      <c r="AC56" s="74"/>
      <c r="AD56" s="75"/>
      <c r="AE56" s="255"/>
      <c r="BL56" s="54"/>
      <c r="BM56" s="54"/>
      <c r="BN56" s="54"/>
      <c r="BO56" s="54"/>
      <c r="BP56" s="54"/>
      <c r="BQ56" s="54"/>
      <c r="BR56" s="54"/>
      <c r="BS56" s="54"/>
      <c r="BT56" s="54"/>
      <c r="BU56" s="54"/>
      <c r="BV56" s="54"/>
      <c r="BW56" s="54"/>
      <c r="BX56" s="54"/>
      <c r="BY56" s="54"/>
      <c r="BZ56" s="54"/>
    </row>
    <row r="57" spans="3:78" s="253" customFormat="1" ht="21" customHeight="1">
      <c r="C57" s="192"/>
      <c r="D57" s="422"/>
      <c r="E57" s="254">
        <v>27</v>
      </c>
      <c r="F57" s="220"/>
      <c r="G57" s="220"/>
      <c r="H57" s="220" t="s">
        <v>156</v>
      </c>
      <c r="I57" s="220" t="s">
        <v>159</v>
      </c>
      <c r="J57" s="220" t="s">
        <v>187</v>
      </c>
      <c r="K57" s="220" t="s">
        <v>160</v>
      </c>
      <c r="L57" s="220" t="s">
        <v>0</v>
      </c>
      <c r="M57" s="220" t="s">
        <v>428</v>
      </c>
      <c r="N57" s="48" t="s">
        <v>428</v>
      </c>
      <c r="O57" s="48" t="s">
        <v>0</v>
      </c>
      <c r="P57" s="48" t="s">
        <v>477</v>
      </c>
      <c r="Q57" s="48"/>
      <c r="R57" s="48"/>
      <c r="S57" s="48"/>
      <c r="T57" s="48"/>
      <c r="U57" s="48"/>
      <c r="V57" s="97">
        <v>2280</v>
      </c>
      <c r="W57" s="74"/>
      <c r="X57" s="75"/>
      <c r="Y57" s="73">
        <v>174</v>
      </c>
      <c r="Z57" s="74"/>
      <c r="AA57" s="75"/>
      <c r="AB57" s="73">
        <v>749</v>
      </c>
      <c r="AC57" s="74"/>
      <c r="AD57" s="75"/>
      <c r="AE57" s="255"/>
      <c r="BL57" s="54"/>
      <c r="BM57" s="54"/>
      <c r="BN57" s="54"/>
      <c r="BO57" s="54"/>
      <c r="BP57" s="54"/>
      <c r="BQ57" s="54"/>
      <c r="BR57" s="54"/>
      <c r="BS57" s="54"/>
      <c r="BT57" s="54"/>
      <c r="BU57" s="54"/>
      <c r="BV57" s="54"/>
      <c r="BW57" s="54"/>
      <c r="BX57" s="54"/>
      <c r="BY57" s="54"/>
      <c r="BZ57" s="54"/>
    </row>
    <row r="58" spans="3:78" s="253" customFormat="1" ht="21" customHeight="1">
      <c r="C58" s="192"/>
      <c r="D58" s="422"/>
      <c r="E58" s="254">
        <v>28</v>
      </c>
      <c r="F58" s="220"/>
      <c r="G58" s="220"/>
      <c r="H58" s="220" t="s">
        <v>156</v>
      </c>
      <c r="I58" s="220" t="s">
        <v>159</v>
      </c>
      <c r="J58" s="220" t="s">
        <v>188</v>
      </c>
      <c r="K58" s="220" t="s">
        <v>160</v>
      </c>
      <c r="L58" s="220" t="s">
        <v>0</v>
      </c>
      <c r="M58" s="220" t="s">
        <v>428</v>
      </c>
      <c r="N58" s="48" t="s">
        <v>428</v>
      </c>
      <c r="O58" s="48" t="s">
        <v>0</v>
      </c>
      <c r="P58" s="48" t="s">
        <v>477</v>
      </c>
      <c r="Q58" s="48"/>
      <c r="R58" s="48"/>
      <c r="S58" s="48"/>
      <c r="T58" s="48"/>
      <c r="U58" s="48"/>
      <c r="V58" s="97">
        <v>1922</v>
      </c>
      <c r="W58" s="74"/>
      <c r="X58" s="75"/>
      <c r="Y58" s="73">
        <v>128</v>
      </c>
      <c r="Z58" s="74"/>
      <c r="AA58" s="75"/>
      <c r="AB58" s="73">
        <v>667</v>
      </c>
      <c r="AC58" s="74"/>
      <c r="AD58" s="75"/>
      <c r="AE58" s="255"/>
      <c r="BL58" s="54"/>
      <c r="BM58" s="54"/>
      <c r="BN58" s="54"/>
      <c r="BO58" s="54"/>
      <c r="BP58" s="54"/>
      <c r="BQ58" s="54"/>
      <c r="BR58" s="54"/>
      <c r="BS58" s="54"/>
      <c r="BT58" s="54"/>
      <c r="BU58" s="54"/>
      <c r="BV58" s="54"/>
      <c r="BW58" s="54"/>
      <c r="BX58" s="54"/>
      <c r="BY58" s="54"/>
      <c r="BZ58" s="54"/>
    </row>
    <row r="59" spans="3:78" s="253" customFormat="1" ht="21" customHeight="1">
      <c r="C59" s="192"/>
      <c r="D59" s="422"/>
      <c r="E59" s="254">
        <v>29</v>
      </c>
      <c r="F59" s="220"/>
      <c r="G59" s="220"/>
      <c r="H59" s="220" t="s">
        <v>156</v>
      </c>
      <c r="I59" s="220" t="s">
        <v>159</v>
      </c>
      <c r="J59" s="220" t="s">
        <v>189</v>
      </c>
      <c r="K59" s="220" t="s">
        <v>160</v>
      </c>
      <c r="L59" s="220" t="s">
        <v>0</v>
      </c>
      <c r="M59" s="220" t="s">
        <v>428</v>
      </c>
      <c r="N59" s="48" t="s">
        <v>428</v>
      </c>
      <c r="O59" s="48" t="s">
        <v>0</v>
      </c>
      <c r="P59" s="48" t="s">
        <v>477</v>
      </c>
      <c r="Q59" s="48"/>
      <c r="R59" s="48"/>
      <c r="S59" s="48"/>
      <c r="T59" s="48"/>
      <c r="U59" s="48"/>
      <c r="V59" s="97">
        <v>1659</v>
      </c>
      <c r="W59" s="74"/>
      <c r="X59" s="75"/>
      <c r="Y59" s="73">
        <v>125</v>
      </c>
      <c r="Z59" s="74"/>
      <c r="AA59" s="75"/>
      <c r="AB59" s="73">
        <v>599</v>
      </c>
      <c r="AC59" s="74"/>
      <c r="AD59" s="75"/>
      <c r="AE59" s="255"/>
      <c r="BL59" s="54"/>
      <c r="BM59" s="54"/>
      <c r="BN59" s="54"/>
      <c r="BO59" s="54"/>
      <c r="BP59" s="54"/>
      <c r="BQ59" s="54"/>
      <c r="BR59" s="54"/>
      <c r="BS59" s="54"/>
      <c r="BT59" s="54"/>
      <c r="BU59" s="54"/>
      <c r="BV59" s="54"/>
      <c r="BW59" s="54"/>
      <c r="BX59" s="54"/>
      <c r="BY59" s="54"/>
      <c r="BZ59" s="54"/>
    </row>
    <row r="60" spans="3:78" s="253" customFormat="1" ht="21" customHeight="1">
      <c r="C60" s="192"/>
      <c r="D60" s="422"/>
      <c r="E60" s="254">
        <v>30</v>
      </c>
      <c r="F60" s="220"/>
      <c r="G60" s="220"/>
      <c r="H60" s="220" t="s">
        <v>156</v>
      </c>
      <c r="I60" s="220" t="s">
        <v>159</v>
      </c>
      <c r="J60" s="220" t="s">
        <v>190</v>
      </c>
      <c r="K60" s="220" t="s">
        <v>160</v>
      </c>
      <c r="L60" s="220" t="s">
        <v>0</v>
      </c>
      <c r="M60" s="220" t="s">
        <v>428</v>
      </c>
      <c r="N60" s="48" t="s">
        <v>428</v>
      </c>
      <c r="O60" s="48" t="s">
        <v>0</v>
      </c>
      <c r="P60" s="48" t="s">
        <v>477</v>
      </c>
      <c r="Q60" s="48"/>
      <c r="R60" s="48"/>
      <c r="S60" s="48"/>
      <c r="T60" s="48"/>
      <c r="U60" s="48"/>
      <c r="V60" s="97">
        <v>1439</v>
      </c>
      <c r="W60" s="74"/>
      <c r="X60" s="75"/>
      <c r="Y60" s="73">
        <v>117</v>
      </c>
      <c r="Z60" s="74"/>
      <c r="AA60" s="75"/>
      <c r="AB60" s="73">
        <v>575</v>
      </c>
      <c r="AC60" s="74"/>
      <c r="AD60" s="75"/>
      <c r="AE60" s="255"/>
      <c r="BL60" s="54"/>
      <c r="BM60" s="54"/>
      <c r="BN60" s="54"/>
      <c r="BO60" s="54"/>
      <c r="BP60" s="54"/>
      <c r="BQ60" s="54"/>
      <c r="BR60" s="54"/>
      <c r="BS60" s="54"/>
      <c r="BT60" s="54"/>
      <c r="BU60" s="54"/>
      <c r="BV60" s="54"/>
      <c r="BW60" s="54"/>
      <c r="BX60" s="54"/>
      <c r="BY60" s="54"/>
      <c r="BZ60" s="54"/>
    </row>
    <row r="61" spans="3:78" s="253" customFormat="1" ht="21" customHeight="1">
      <c r="C61" s="192"/>
      <c r="D61" s="422"/>
      <c r="E61" s="254">
        <v>31</v>
      </c>
      <c r="F61" s="220"/>
      <c r="G61" s="220"/>
      <c r="H61" s="220" t="s">
        <v>156</v>
      </c>
      <c r="I61" s="220" t="s">
        <v>159</v>
      </c>
      <c r="J61" s="220" t="s">
        <v>191</v>
      </c>
      <c r="K61" s="220" t="s">
        <v>160</v>
      </c>
      <c r="L61" s="220" t="s">
        <v>0</v>
      </c>
      <c r="M61" s="220" t="s">
        <v>428</v>
      </c>
      <c r="N61" s="48" t="s">
        <v>428</v>
      </c>
      <c r="O61" s="48" t="s">
        <v>0</v>
      </c>
      <c r="P61" s="48" t="s">
        <v>477</v>
      </c>
      <c r="Q61" s="48"/>
      <c r="R61" s="48"/>
      <c r="S61" s="48"/>
      <c r="T61" s="48"/>
      <c r="U61" s="48"/>
      <c r="V61" s="97">
        <v>1301</v>
      </c>
      <c r="W61" s="74"/>
      <c r="X61" s="75"/>
      <c r="Y61" s="73">
        <v>108</v>
      </c>
      <c r="Z61" s="74"/>
      <c r="AA61" s="75"/>
      <c r="AB61" s="73">
        <v>546</v>
      </c>
      <c r="AC61" s="74"/>
      <c r="AD61" s="75"/>
      <c r="AE61" s="255"/>
      <c r="BL61" s="54"/>
      <c r="BM61" s="54"/>
      <c r="BN61" s="54"/>
      <c r="BO61" s="54"/>
      <c r="BP61" s="54"/>
      <c r="BQ61" s="54"/>
      <c r="BR61" s="54"/>
      <c r="BS61" s="54"/>
      <c r="BT61" s="54"/>
      <c r="BU61" s="54"/>
      <c r="BV61" s="54"/>
      <c r="BW61" s="54"/>
      <c r="BX61" s="54"/>
      <c r="BY61" s="54"/>
      <c r="BZ61" s="54"/>
    </row>
    <row r="62" spans="3:78" s="253" customFormat="1" ht="21" customHeight="1">
      <c r="C62" s="192"/>
      <c r="D62" s="422"/>
      <c r="E62" s="254">
        <v>32</v>
      </c>
      <c r="F62" s="220"/>
      <c r="G62" s="220"/>
      <c r="H62" s="220" t="s">
        <v>156</v>
      </c>
      <c r="I62" s="220" t="s">
        <v>159</v>
      </c>
      <c r="J62" s="220" t="s">
        <v>192</v>
      </c>
      <c r="K62" s="220" t="s">
        <v>160</v>
      </c>
      <c r="L62" s="220" t="s">
        <v>0</v>
      </c>
      <c r="M62" s="220" t="s">
        <v>428</v>
      </c>
      <c r="N62" s="48" t="s">
        <v>428</v>
      </c>
      <c r="O62" s="48" t="s">
        <v>0</v>
      </c>
      <c r="P62" s="48" t="s">
        <v>477</v>
      </c>
      <c r="Q62" s="48"/>
      <c r="R62" s="48"/>
      <c r="S62" s="48"/>
      <c r="T62" s="48"/>
      <c r="U62" s="48"/>
      <c r="V62" s="97">
        <v>1061</v>
      </c>
      <c r="W62" s="74"/>
      <c r="X62" s="75"/>
      <c r="Y62" s="73">
        <v>93</v>
      </c>
      <c r="Z62" s="74"/>
      <c r="AA62" s="75"/>
      <c r="AB62" s="73">
        <v>468</v>
      </c>
      <c r="AC62" s="74"/>
      <c r="AD62" s="75"/>
      <c r="AE62" s="255"/>
      <c r="BL62" s="54"/>
      <c r="BM62" s="54"/>
      <c r="BN62" s="54"/>
      <c r="BO62" s="54"/>
      <c r="BP62" s="54"/>
      <c r="BQ62" s="54"/>
      <c r="BR62" s="54"/>
      <c r="BS62" s="54"/>
      <c r="BT62" s="54"/>
      <c r="BU62" s="54"/>
      <c r="BV62" s="54"/>
      <c r="BW62" s="54"/>
      <c r="BX62" s="54"/>
      <c r="BY62" s="54"/>
      <c r="BZ62" s="54"/>
    </row>
    <row r="63" spans="3:78" s="253" customFormat="1" ht="21" customHeight="1">
      <c r="C63" s="192"/>
      <c r="D63" s="422"/>
      <c r="E63" s="254">
        <v>33</v>
      </c>
      <c r="F63" s="220"/>
      <c r="G63" s="220"/>
      <c r="H63" s="220" t="s">
        <v>156</v>
      </c>
      <c r="I63" s="220" t="s">
        <v>159</v>
      </c>
      <c r="J63" s="220" t="s">
        <v>193</v>
      </c>
      <c r="K63" s="220" t="s">
        <v>160</v>
      </c>
      <c r="L63" s="220" t="s">
        <v>0</v>
      </c>
      <c r="M63" s="220" t="s">
        <v>428</v>
      </c>
      <c r="N63" s="48" t="s">
        <v>428</v>
      </c>
      <c r="O63" s="48" t="s">
        <v>0</v>
      </c>
      <c r="P63" s="48" t="s">
        <v>477</v>
      </c>
      <c r="Q63" s="48"/>
      <c r="R63" s="48"/>
      <c r="S63" s="48"/>
      <c r="T63" s="48"/>
      <c r="U63" s="48"/>
      <c r="V63" s="97">
        <v>935</v>
      </c>
      <c r="W63" s="74"/>
      <c r="X63" s="75"/>
      <c r="Y63" s="73">
        <v>56</v>
      </c>
      <c r="Z63" s="74"/>
      <c r="AA63" s="75"/>
      <c r="AB63" s="73">
        <v>451</v>
      </c>
      <c r="AC63" s="74"/>
      <c r="AD63" s="75"/>
      <c r="AE63" s="255"/>
      <c r="BL63" s="54"/>
      <c r="BM63" s="54"/>
      <c r="BN63" s="54"/>
      <c r="BO63" s="54"/>
      <c r="BP63" s="54"/>
      <c r="BQ63" s="54"/>
      <c r="BR63" s="54"/>
      <c r="BS63" s="54"/>
      <c r="BT63" s="54"/>
      <c r="BU63" s="54"/>
      <c r="BV63" s="54"/>
      <c r="BW63" s="54"/>
      <c r="BX63" s="54"/>
      <c r="BY63" s="54"/>
      <c r="BZ63" s="54"/>
    </row>
    <row r="64" spans="3:78" s="253" customFormat="1" ht="21" customHeight="1">
      <c r="C64" s="192"/>
      <c r="D64" s="422"/>
      <c r="E64" s="254">
        <v>34</v>
      </c>
      <c r="F64" s="220"/>
      <c r="G64" s="220"/>
      <c r="H64" s="220" t="s">
        <v>156</v>
      </c>
      <c r="I64" s="220" t="s">
        <v>159</v>
      </c>
      <c r="J64" s="220" t="s">
        <v>194</v>
      </c>
      <c r="K64" s="220" t="s">
        <v>160</v>
      </c>
      <c r="L64" s="220" t="s">
        <v>0</v>
      </c>
      <c r="M64" s="220" t="s">
        <v>428</v>
      </c>
      <c r="N64" s="48" t="s">
        <v>428</v>
      </c>
      <c r="O64" s="48" t="s">
        <v>0</v>
      </c>
      <c r="P64" s="48" t="s">
        <v>477</v>
      </c>
      <c r="Q64" s="48"/>
      <c r="R64" s="48"/>
      <c r="S64" s="48"/>
      <c r="T64" s="48"/>
      <c r="U64" s="48"/>
      <c r="V64" s="97">
        <v>833</v>
      </c>
      <c r="W64" s="74"/>
      <c r="X64" s="75"/>
      <c r="Y64" s="73">
        <v>74</v>
      </c>
      <c r="Z64" s="74"/>
      <c r="AA64" s="75"/>
      <c r="AB64" s="73">
        <v>405</v>
      </c>
      <c r="AC64" s="74"/>
      <c r="AD64" s="75"/>
      <c r="AE64" s="255"/>
      <c r="BL64" s="54"/>
      <c r="BM64" s="54"/>
      <c r="BN64" s="54"/>
      <c r="BO64" s="54"/>
      <c r="BP64" s="54"/>
      <c r="BQ64" s="54"/>
      <c r="BR64" s="54"/>
      <c r="BS64" s="54"/>
      <c r="BT64" s="54"/>
      <c r="BU64" s="54"/>
      <c r="BV64" s="54"/>
      <c r="BW64" s="54"/>
      <c r="BX64" s="54"/>
      <c r="BY64" s="54"/>
      <c r="BZ64" s="54"/>
    </row>
    <row r="65" spans="3:78" s="253" customFormat="1" ht="21" customHeight="1">
      <c r="C65" s="192"/>
      <c r="D65" s="422"/>
      <c r="E65" s="254" t="s">
        <v>99</v>
      </c>
      <c r="F65" s="220"/>
      <c r="G65" s="220"/>
      <c r="H65" s="220" t="s">
        <v>156</v>
      </c>
      <c r="I65" s="220" t="s">
        <v>159</v>
      </c>
      <c r="J65" s="220" t="s">
        <v>195</v>
      </c>
      <c r="K65" s="220" t="s">
        <v>160</v>
      </c>
      <c r="L65" s="220" t="s">
        <v>0</v>
      </c>
      <c r="M65" s="220" t="s">
        <v>428</v>
      </c>
      <c r="N65" s="48" t="s">
        <v>428</v>
      </c>
      <c r="O65" s="48" t="s">
        <v>0</v>
      </c>
      <c r="P65" s="48" t="s">
        <v>477</v>
      </c>
      <c r="Q65" s="48"/>
      <c r="R65" s="48"/>
      <c r="S65" s="48"/>
      <c r="T65" s="48"/>
      <c r="U65" s="48"/>
      <c r="V65" s="97">
        <v>3033</v>
      </c>
      <c r="W65" s="74"/>
      <c r="X65" s="75"/>
      <c r="Y65" s="73">
        <v>230</v>
      </c>
      <c r="Z65" s="74"/>
      <c r="AA65" s="75"/>
      <c r="AB65" s="73">
        <v>1445</v>
      </c>
      <c r="AC65" s="74"/>
      <c r="AD65" s="75"/>
      <c r="AE65" s="255"/>
      <c r="BL65" s="54"/>
      <c r="BM65" s="54"/>
      <c r="BN65" s="54"/>
      <c r="BO65" s="54"/>
      <c r="BP65" s="54"/>
      <c r="BQ65" s="54"/>
      <c r="BR65" s="54"/>
      <c r="BS65" s="54"/>
      <c r="BT65" s="54"/>
      <c r="BU65" s="54"/>
      <c r="BV65" s="54"/>
      <c r="BW65" s="54"/>
      <c r="BX65" s="54"/>
      <c r="BY65" s="54"/>
      <c r="BZ65" s="54"/>
    </row>
    <row r="66" spans="3:78" s="253" customFormat="1" ht="21" customHeight="1">
      <c r="C66" s="192"/>
      <c r="D66" s="422"/>
      <c r="E66" s="254" t="s">
        <v>100</v>
      </c>
      <c r="F66" s="220"/>
      <c r="G66" s="220"/>
      <c r="H66" s="220" t="s">
        <v>156</v>
      </c>
      <c r="I66" s="220" t="s">
        <v>159</v>
      </c>
      <c r="J66" s="220" t="s">
        <v>196</v>
      </c>
      <c r="K66" s="220" t="s">
        <v>160</v>
      </c>
      <c r="L66" s="220" t="s">
        <v>0</v>
      </c>
      <c r="M66" s="220" t="s">
        <v>428</v>
      </c>
      <c r="N66" s="48" t="s">
        <v>428</v>
      </c>
      <c r="O66" s="48" t="s">
        <v>0</v>
      </c>
      <c r="P66" s="48" t="s">
        <v>477</v>
      </c>
      <c r="Q66" s="48"/>
      <c r="R66" s="48"/>
      <c r="S66" s="48"/>
      <c r="T66" s="48"/>
      <c r="U66" s="48"/>
      <c r="V66" s="97">
        <v>1475</v>
      </c>
      <c r="W66" s="74"/>
      <c r="X66" s="75"/>
      <c r="Y66" s="73">
        <v>100</v>
      </c>
      <c r="Z66" s="74"/>
      <c r="AA66" s="75"/>
      <c r="AB66" s="73">
        <v>691</v>
      </c>
      <c r="AC66" s="74"/>
      <c r="AD66" s="75"/>
      <c r="AE66" s="255"/>
      <c r="BL66" s="54"/>
      <c r="BM66" s="54"/>
      <c r="BN66" s="54"/>
      <c r="BO66" s="54"/>
      <c r="BP66" s="54"/>
      <c r="BQ66" s="54"/>
      <c r="BR66" s="54"/>
      <c r="BS66" s="54"/>
      <c r="BT66" s="54"/>
      <c r="BU66" s="54"/>
      <c r="BV66" s="54"/>
      <c r="BW66" s="54"/>
      <c r="BX66" s="54"/>
      <c r="BY66" s="54"/>
      <c r="BZ66" s="54"/>
    </row>
    <row r="67" spans="3:78" s="253" customFormat="1" ht="21" customHeight="1">
      <c r="C67" s="192"/>
      <c r="D67" s="422"/>
      <c r="E67" s="254" t="s">
        <v>101</v>
      </c>
      <c r="F67" s="220"/>
      <c r="G67" s="220"/>
      <c r="H67" s="220" t="s">
        <v>156</v>
      </c>
      <c r="I67" s="220" t="s">
        <v>159</v>
      </c>
      <c r="J67" s="220" t="s">
        <v>197</v>
      </c>
      <c r="K67" s="220" t="s">
        <v>160</v>
      </c>
      <c r="L67" s="220" t="s">
        <v>0</v>
      </c>
      <c r="M67" s="220" t="s">
        <v>428</v>
      </c>
      <c r="N67" s="48" t="s">
        <v>428</v>
      </c>
      <c r="O67" s="48" t="s">
        <v>0</v>
      </c>
      <c r="P67" s="48" t="s">
        <v>477</v>
      </c>
      <c r="Q67" s="48"/>
      <c r="R67" s="48"/>
      <c r="S67" s="48"/>
      <c r="T67" s="48"/>
      <c r="U67" s="48"/>
      <c r="V67" s="97">
        <v>660</v>
      </c>
      <c r="W67" s="74"/>
      <c r="X67" s="75"/>
      <c r="Y67" s="73">
        <v>40</v>
      </c>
      <c r="Z67" s="74"/>
      <c r="AA67" s="75"/>
      <c r="AB67" s="73">
        <v>266</v>
      </c>
      <c r="AC67" s="74"/>
      <c r="AD67" s="75"/>
      <c r="AE67" s="255"/>
      <c r="BL67" s="54"/>
      <c r="BM67" s="54"/>
      <c r="BN67" s="54"/>
      <c r="BO67" s="54"/>
      <c r="BP67" s="54"/>
      <c r="BQ67" s="54"/>
      <c r="BR67" s="54"/>
      <c r="BS67" s="54"/>
      <c r="BT67" s="54"/>
      <c r="BU67" s="54"/>
      <c r="BV67" s="54"/>
      <c r="BW67" s="54"/>
      <c r="BX67" s="54"/>
      <c r="BY67" s="54"/>
      <c r="BZ67" s="54"/>
    </row>
    <row r="68" spans="3:78" s="253" customFormat="1" ht="21" customHeight="1">
      <c r="C68" s="192"/>
      <c r="D68" s="422"/>
      <c r="E68" s="254" t="s">
        <v>102</v>
      </c>
      <c r="F68" s="220"/>
      <c r="G68" s="220"/>
      <c r="H68" s="220" t="s">
        <v>156</v>
      </c>
      <c r="I68" s="220" t="s">
        <v>159</v>
      </c>
      <c r="J68" s="220" t="s">
        <v>198</v>
      </c>
      <c r="K68" s="220" t="s">
        <v>160</v>
      </c>
      <c r="L68" s="220" t="s">
        <v>0</v>
      </c>
      <c r="M68" s="220" t="s">
        <v>428</v>
      </c>
      <c r="N68" s="48" t="s">
        <v>428</v>
      </c>
      <c r="O68" s="48" t="s">
        <v>0</v>
      </c>
      <c r="P68" s="48" t="s">
        <v>477</v>
      </c>
      <c r="Q68" s="48"/>
      <c r="R68" s="48"/>
      <c r="S68" s="48"/>
      <c r="T68" s="48"/>
      <c r="U68" s="48"/>
      <c r="V68" s="97">
        <v>346</v>
      </c>
      <c r="W68" s="74"/>
      <c r="X68" s="75"/>
      <c r="Y68" s="73">
        <v>10</v>
      </c>
      <c r="Z68" s="74"/>
      <c r="AA68" s="75"/>
      <c r="AB68" s="73">
        <v>117</v>
      </c>
      <c r="AC68" s="74"/>
      <c r="AD68" s="75"/>
      <c r="AE68" s="255"/>
      <c r="BL68" s="54"/>
      <c r="BM68" s="54"/>
      <c r="BN68" s="54"/>
      <c r="BO68" s="54"/>
      <c r="BP68" s="54"/>
      <c r="BQ68" s="54"/>
      <c r="BR68" s="54"/>
      <c r="BS68" s="54"/>
      <c r="BT68" s="54"/>
      <c r="BU68" s="54"/>
      <c r="BV68" s="54"/>
      <c r="BW68" s="54"/>
      <c r="BX68" s="54"/>
      <c r="BY68" s="54"/>
      <c r="BZ68" s="54"/>
    </row>
    <row r="69" spans="3:78" s="253" customFormat="1" ht="21" customHeight="1">
      <c r="C69" s="192"/>
      <c r="D69" s="422"/>
      <c r="E69" s="254" t="s">
        <v>103</v>
      </c>
      <c r="F69" s="220"/>
      <c r="G69" s="220"/>
      <c r="H69" s="220" t="s">
        <v>156</v>
      </c>
      <c r="I69" s="220" t="s">
        <v>159</v>
      </c>
      <c r="J69" s="220" t="s">
        <v>199</v>
      </c>
      <c r="K69" s="220" t="s">
        <v>160</v>
      </c>
      <c r="L69" s="220" t="s">
        <v>0</v>
      </c>
      <c r="M69" s="220" t="s">
        <v>428</v>
      </c>
      <c r="N69" s="48" t="s">
        <v>428</v>
      </c>
      <c r="O69" s="48" t="s">
        <v>0</v>
      </c>
      <c r="P69" s="48" t="s">
        <v>477</v>
      </c>
      <c r="Q69" s="48"/>
      <c r="R69" s="48"/>
      <c r="S69" s="48"/>
      <c r="T69" s="48"/>
      <c r="U69" s="48"/>
      <c r="V69" s="97">
        <v>164</v>
      </c>
      <c r="W69" s="74"/>
      <c r="X69" s="75"/>
      <c r="Y69" s="73">
        <v>1</v>
      </c>
      <c r="Z69" s="74"/>
      <c r="AA69" s="75"/>
      <c r="AB69" s="73">
        <v>43</v>
      </c>
      <c r="AC69" s="74"/>
      <c r="AD69" s="75"/>
      <c r="AE69" s="255"/>
      <c r="BL69" s="54"/>
      <c r="BM69" s="54"/>
      <c r="BN69" s="54"/>
      <c r="BO69" s="54"/>
      <c r="BP69" s="54"/>
      <c r="BQ69" s="54"/>
      <c r="BR69" s="54"/>
      <c r="BS69" s="54"/>
      <c r="BT69" s="54"/>
      <c r="BU69" s="54"/>
      <c r="BV69" s="54"/>
      <c r="BW69" s="54"/>
      <c r="BX69" s="54"/>
      <c r="BY69" s="54"/>
      <c r="BZ69" s="54"/>
    </row>
    <row r="70" spans="3:78" s="253" customFormat="1" ht="21" customHeight="1">
      <c r="C70" s="192"/>
      <c r="D70" s="422"/>
      <c r="E70" s="254" t="s">
        <v>98</v>
      </c>
      <c r="F70" s="220"/>
      <c r="G70" s="220"/>
      <c r="H70" s="220" t="s">
        <v>156</v>
      </c>
      <c r="I70" s="220" t="s">
        <v>159</v>
      </c>
      <c r="J70" s="220" t="s">
        <v>200</v>
      </c>
      <c r="K70" s="220" t="s">
        <v>160</v>
      </c>
      <c r="L70" s="220" t="s">
        <v>0</v>
      </c>
      <c r="M70" s="220" t="s">
        <v>428</v>
      </c>
      <c r="N70" s="48" t="s">
        <v>428</v>
      </c>
      <c r="O70" s="48" t="s">
        <v>0</v>
      </c>
      <c r="P70" s="48" t="s">
        <v>477</v>
      </c>
      <c r="Q70" s="48"/>
      <c r="R70" s="48"/>
      <c r="S70" s="48"/>
      <c r="T70" s="48"/>
      <c r="U70" s="48"/>
      <c r="V70" s="97">
        <v>68</v>
      </c>
      <c r="W70" s="74"/>
      <c r="X70" s="75"/>
      <c r="Y70" s="73">
        <v>3</v>
      </c>
      <c r="Z70" s="74"/>
      <c r="AA70" s="75"/>
      <c r="AB70" s="73">
        <v>17</v>
      </c>
      <c r="AC70" s="74"/>
      <c r="AD70" s="75"/>
      <c r="AE70" s="255"/>
      <c r="BL70" s="54"/>
      <c r="BM70" s="54"/>
      <c r="BN70" s="54"/>
      <c r="BO70" s="54"/>
      <c r="BP70" s="54"/>
      <c r="BQ70" s="54"/>
      <c r="BR70" s="54"/>
      <c r="BS70" s="54"/>
      <c r="BT70" s="54"/>
      <c r="BU70" s="54"/>
      <c r="BV70" s="54"/>
      <c r="BW70" s="54"/>
      <c r="BX70" s="54"/>
      <c r="BY70" s="54"/>
      <c r="BZ70" s="54"/>
    </row>
    <row r="71" spans="3:78" s="253" customFormat="1" ht="21" customHeight="1">
      <c r="C71" s="192"/>
      <c r="D71" s="422"/>
      <c r="E71" s="254" t="s">
        <v>2391</v>
      </c>
      <c r="F71" s="220"/>
      <c r="G71" s="220"/>
      <c r="H71" s="220" t="s">
        <v>156</v>
      </c>
      <c r="I71" s="220" t="s">
        <v>159</v>
      </c>
      <c r="J71" s="220" t="s">
        <v>201</v>
      </c>
      <c r="K71" s="220" t="s">
        <v>160</v>
      </c>
      <c r="L71" s="220" t="s">
        <v>0</v>
      </c>
      <c r="M71" s="220" t="s">
        <v>428</v>
      </c>
      <c r="N71" s="48" t="s">
        <v>428</v>
      </c>
      <c r="O71" s="48" t="s">
        <v>0</v>
      </c>
      <c r="P71" s="48" t="s">
        <v>477</v>
      </c>
      <c r="Q71" s="48"/>
      <c r="R71" s="48"/>
      <c r="S71" s="48"/>
      <c r="T71" s="48"/>
      <c r="U71" s="48"/>
      <c r="V71" s="97">
        <v>0</v>
      </c>
      <c r="W71" s="74"/>
      <c r="X71" s="75"/>
      <c r="Y71" s="73">
        <v>0</v>
      </c>
      <c r="Z71" s="74"/>
      <c r="AA71" s="75"/>
      <c r="AB71" s="73">
        <v>0</v>
      </c>
      <c r="AC71" s="74"/>
      <c r="AD71" s="75"/>
      <c r="AE71" s="255"/>
      <c r="BL71" s="54"/>
      <c r="BM71" s="54"/>
      <c r="BN71" s="54"/>
      <c r="BO71" s="54"/>
      <c r="BP71" s="54"/>
      <c r="BQ71" s="54"/>
      <c r="BR71" s="54"/>
      <c r="BS71" s="54"/>
      <c r="BT71" s="54"/>
      <c r="BU71" s="54"/>
      <c r="BV71" s="54"/>
      <c r="BW71" s="54"/>
      <c r="BX71" s="54"/>
      <c r="BY71" s="54"/>
      <c r="BZ71" s="54"/>
    </row>
    <row r="72" spans="3:78" s="253" customFormat="1" ht="21" customHeight="1">
      <c r="C72" s="192"/>
      <c r="D72" s="422"/>
      <c r="E72" s="256" t="s">
        <v>2380</v>
      </c>
      <c r="F72" s="220"/>
      <c r="G72" s="220"/>
      <c r="H72" s="220" t="s">
        <v>156</v>
      </c>
      <c r="I72" s="220" t="s">
        <v>159</v>
      </c>
      <c r="J72" s="220" t="s">
        <v>0</v>
      </c>
      <c r="K72" s="220" t="s">
        <v>160</v>
      </c>
      <c r="L72" s="220" t="s">
        <v>0</v>
      </c>
      <c r="M72" s="220" t="s">
        <v>428</v>
      </c>
      <c r="N72" s="48" t="s">
        <v>428</v>
      </c>
      <c r="O72" s="48" t="s">
        <v>0</v>
      </c>
      <c r="P72" s="48" t="s">
        <v>477</v>
      </c>
      <c r="Q72" s="48"/>
      <c r="R72" s="48"/>
      <c r="S72" s="48"/>
      <c r="T72" s="48"/>
      <c r="U72" s="105"/>
      <c r="V72" s="98">
        <f>IF(OR(SUMPRODUCT(--(V44:V71=""),--(W44:W71=""))&gt;0,COUNTIF(W44:W71,"M")&gt;0,COUNTIF(W44:W71,"X")=28),"",SUM(V44:V71))</f>
        <v>61397</v>
      </c>
      <c r="W72" s="22" t="str">
        <f>IF(AND(COUNTIF(W44:W71,"X")=28,SUM(V44:V71)=0,ISNUMBER(V72)),"",IF(COUNTIF(W44:W71,"M")&gt;0,"M",IF(AND(COUNTIF(W44:W71,W44)=28,OR(W44="X",W44="W",W44="Z")),UPPER(W44),"")))</f>
        <v/>
      </c>
      <c r="X72" s="23"/>
      <c r="Y72" s="21">
        <f>IF(OR(SUMPRODUCT(--(Y44:Y71=""),--(Z44:Z71=""))&gt;0,COUNTIF(Z44:Z71,"M")&gt;0,COUNTIF(Z44:Z71,"X")=28),"",SUM(Y44:Y71))</f>
        <v>11559</v>
      </c>
      <c r="Z72" s="22" t="str">
        <f>IF(AND(COUNTIF(Z44:Z71,"X")=28,SUM(Y44:Y71)=0,ISNUMBER(Y72)),"",IF(COUNTIF(Z44:Z71,"M")&gt;0,"M",IF(AND(COUNTIF(Z44:Z71,Z44)=28,OR(Z44="X",Z44="W",Z44="Z")),UPPER(Z44),"")))</f>
        <v/>
      </c>
      <c r="AA72" s="23"/>
      <c r="AB72" s="21">
        <f>IF(OR(SUMPRODUCT(--(AB44:AB71=""),--(AC44:AC71=""))&gt;0,COUNTIF(AC44:AC71,"M")&gt;0,COUNTIF(AC44:AC71,"X")=28),"",SUM(AB44:AB71))</f>
        <v>18584</v>
      </c>
      <c r="AC72" s="22" t="str">
        <f>IF(AND(COUNTIF(AC44:AC71,"X")=28,SUM(AB44:AB71)=0,ISNUMBER(AB72)),"",IF(COUNTIF(AC44:AC71,"M")&gt;0,"M",IF(AND(COUNTIF(AC44:AC71,AC44)=28,OR(AC44="X",AC44="W",AC44="Z")),UPPER(AC44),"")))</f>
        <v/>
      </c>
      <c r="AD72" s="23"/>
      <c r="AE72" s="255"/>
      <c r="BL72" s="54"/>
      <c r="BM72" s="54"/>
      <c r="BN72" s="54"/>
      <c r="BO72" s="54"/>
      <c r="BP72" s="54"/>
      <c r="BQ72" s="54"/>
      <c r="BR72" s="54"/>
      <c r="BS72" s="54"/>
      <c r="BT72" s="54"/>
      <c r="BU72" s="54"/>
      <c r="BV72" s="54"/>
      <c r="BW72" s="54"/>
      <c r="BX72" s="54"/>
      <c r="BY72" s="54"/>
      <c r="BZ72" s="54"/>
    </row>
    <row r="73" spans="3:78" ht="3" customHeight="1">
      <c r="C73" s="192"/>
      <c r="D73" s="257"/>
      <c r="E73" s="258"/>
      <c r="F73" s="261"/>
      <c r="G73" s="261"/>
      <c r="H73" s="259"/>
      <c r="I73" s="259"/>
      <c r="J73" s="259"/>
      <c r="K73" s="259"/>
      <c r="L73" s="259"/>
      <c r="M73" s="259"/>
      <c r="N73" s="106"/>
      <c r="O73" s="106"/>
      <c r="P73" s="106"/>
      <c r="Q73" s="106"/>
      <c r="R73" s="55"/>
      <c r="S73" s="55"/>
      <c r="T73" s="55"/>
      <c r="U73" s="55"/>
      <c r="V73" s="259"/>
      <c r="W73" s="259"/>
      <c r="X73" s="259"/>
      <c r="Y73" s="259"/>
      <c r="Z73" s="259"/>
      <c r="AA73" s="259"/>
      <c r="AB73" s="259"/>
      <c r="AC73" s="259"/>
      <c r="AD73" s="259"/>
      <c r="AE73" s="260"/>
      <c r="BL73" s="3"/>
      <c r="BM73" s="3"/>
      <c r="BN73" s="3"/>
      <c r="BO73" s="3"/>
      <c r="BP73" s="3"/>
      <c r="BQ73" s="3"/>
      <c r="BR73" s="3"/>
      <c r="BS73" s="3"/>
      <c r="BT73" s="3"/>
      <c r="BU73" s="3"/>
      <c r="BV73" s="3"/>
      <c r="BW73" s="3"/>
      <c r="BX73" s="3"/>
      <c r="BY73" s="3"/>
      <c r="BZ73" s="3"/>
    </row>
    <row r="74" spans="3:78" s="253" customFormat="1" ht="21" customHeight="1">
      <c r="C74" s="192"/>
      <c r="D74" s="423" t="s">
        <v>2378</v>
      </c>
      <c r="E74" s="256" t="s">
        <v>446</v>
      </c>
      <c r="F74" s="220"/>
      <c r="G74" s="220"/>
      <c r="H74" s="220" t="s">
        <v>0</v>
      </c>
      <c r="I74" s="220" t="s">
        <v>159</v>
      </c>
      <c r="J74" s="220" t="s">
        <v>447</v>
      </c>
      <c r="K74" s="220" t="s">
        <v>160</v>
      </c>
      <c r="L74" s="220" t="s">
        <v>0</v>
      </c>
      <c r="M74" s="220" t="s">
        <v>428</v>
      </c>
      <c r="N74" s="48" t="s">
        <v>428</v>
      </c>
      <c r="O74" s="48" t="s">
        <v>0</v>
      </c>
      <c r="P74" s="48" t="s">
        <v>477</v>
      </c>
      <c r="Q74" s="48"/>
      <c r="R74" s="48"/>
      <c r="S74" s="48"/>
      <c r="T74" s="48"/>
      <c r="U74" s="48"/>
      <c r="V74" s="98">
        <f t="shared" ref="V74:V102" si="0">IF(OR(AND(V14="",W14=""),AND(V44="",W44=""),AND(W14="X",W44="X"),OR(W14="M",W44="M")),"",SUM(V14,V44))</f>
        <v>0</v>
      </c>
      <c r="W74" s="22" t="str">
        <f t="shared" ref="W74:W102" si="1">IF(AND(AND(W14="X",W44="X"),SUM(V14,V44)=0,ISNUMBER(V74)),"",IF(OR(W14="M",W44="M"),"M",IF(AND(W14=W44,OR(W14="X",W14="W",W14="Z")),UPPER(W14),"")))</f>
        <v/>
      </c>
      <c r="X74" s="23"/>
      <c r="Y74" s="21">
        <f t="shared" ref="Y74:Y102" si="2">IF(OR(AND(Y14="",Z14=""),AND(Y44="",Z44=""),AND(Z14="X",Z44="X"),OR(Z14="M",Z44="M")),"",SUM(Y14,Y44))</f>
        <v>0</v>
      </c>
      <c r="Z74" s="22" t="str">
        <f t="shared" ref="Z74:Z102" si="3">IF(AND(AND(Z14="X",Z44="X"),SUM(Y14,Y44)=0,ISNUMBER(Y74)),"",IF(OR(Z14="M",Z44="M"),"M",IF(AND(Z14=Z44,OR(Z14="X",Z14="W",Z14="Z")),UPPER(Z14),"")))</f>
        <v/>
      </c>
      <c r="AA74" s="23"/>
      <c r="AB74" s="21">
        <f t="shared" ref="AB74:AB102" si="4">IF(OR(AND(AB14="",AC14=""),AND(AB44="",AC44=""),AND(AC14="X",AC44="X"),OR(AC14="M",AC44="M")),"",SUM(AB14,AB44))</f>
        <v>0</v>
      </c>
      <c r="AC74" s="22" t="str">
        <f t="shared" ref="AC74:AC102" si="5">IF(AND(AND(AC14="X",AC44="X"),SUM(AB14,AB44)=0,ISNUMBER(AB74)),"",IF(OR(AC14="M",AC44="M"),"M",IF(AND(AC14=AC44,OR(AC14="X",AC14="W",AC14="Z")),UPPER(AC14),"")))</f>
        <v/>
      </c>
      <c r="AD74" s="23"/>
      <c r="AE74" s="255"/>
      <c r="BL74" s="54"/>
      <c r="BM74" s="54"/>
      <c r="BN74" s="54"/>
      <c r="BO74" s="54"/>
      <c r="BP74" s="54"/>
      <c r="BQ74" s="54"/>
      <c r="BR74" s="54"/>
      <c r="BS74" s="54"/>
      <c r="BT74" s="54"/>
      <c r="BU74" s="54"/>
      <c r="BV74" s="54"/>
      <c r="BW74" s="54"/>
      <c r="BX74" s="54"/>
      <c r="BY74" s="54"/>
      <c r="BZ74" s="54"/>
    </row>
    <row r="75" spans="3:78" s="253" customFormat="1" ht="21" customHeight="1">
      <c r="C75" s="192"/>
      <c r="D75" s="423"/>
      <c r="E75" s="256">
        <v>15</v>
      </c>
      <c r="F75" s="220"/>
      <c r="G75" s="220"/>
      <c r="H75" s="220" t="s">
        <v>0</v>
      </c>
      <c r="I75" s="220" t="s">
        <v>159</v>
      </c>
      <c r="J75" s="220" t="s">
        <v>448</v>
      </c>
      <c r="K75" s="220" t="s">
        <v>160</v>
      </c>
      <c r="L75" s="220" t="s">
        <v>0</v>
      </c>
      <c r="M75" s="220" t="s">
        <v>428</v>
      </c>
      <c r="N75" s="48" t="s">
        <v>428</v>
      </c>
      <c r="O75" s="48" t="s">
        <v>0</v>
      </c>
      <c r="P75" s="48" t="s">
        <v>477</v>
      </c>
      <c r="Q75" s="48"/>
      <c r="R75" s="48"/>
      <c r="S75" s="48"/>
      <c r="T75" s="48"/>
      <c r="U75" s="48"/>
      <c r="V75" s="98">
        <f t="shared" si="0"/>
        <v>0</v>
      </c>
      <c r="W75" s="22" t="str">
        <f t="shared" si="1"/>
        <v/>
      </c>
      <c r="X75" s="23"/>
      <c r="Y75" s="21">
        <f t="shared" si="2"/>
        <v>0</v>
      </c>
      <c r="Z75" s="22" t="str">
        <f t="shared" si="3"/>
        <v/>
      </c>
      <c r="AA75" s="23"/>
      <c r="AB75" s="21">
        <f t="shared" si="4"/>
        <v>0</v>
      </c>
      <c r="AC75" s="22" t="str">
        <f t="shared" si="5"/>
        <v/>
      </c>
      <c r="AD75" s="23"/>
      <c r="AE75" s="255"/>
      <c r="BL75" s="54"/>
      <c r="BM75" s="54"/>
      <c r="BN75" s="54"/>
      <c r="BO75" s="54"/>
      <c r="BP75" s="54"/>
      <c r="BQ75" s="54"/>
      <c r="BR75" s="54"/>
      <c r="BS75" s="54"/>
      <c r="BT75" s="54"/>
      <c r="BU75" s="54"/>
      <c r="BV75" s="54"/>
      <c r="BW75" s="54"/>
      <c r="BX75" s="54"/>
      <c r="BY75" s="54"/>
      <c r="BZ75" s="54"/>
    </row>
    <row r="76" spans="3:78" s="253" customFormat="1" ht="21" customHeight="1">
      <c r="C76" s="192"/>
      <c r="D76" s="423"/>
      <c r="E76" s="256">
        <v>16</v>
      </c>
      <c r="F76" s="220"/>
      <c r="G76" s="220"/>
      <c r="H76" s="220" t="s">
        <v>0</v>
      </c>
      <c r="I76" s="220" t="s">
        <v>159</v>
      </c>
      <c r="J76" s="220" t="s">
        <v>176</v>
      </c>
      <c r="K76" s="220" t="s">
        <v>160</v>
      </c>
      <c r="L76" s="220" t="s">
        <v>0</v>
      </c>
      <c r="M76" s="220" t="s">
        <v>428</v>
      </c>
      <c r="N76" s="48" t="s">
        <v>428</v>
      </c>
      <c r="O76" s="48" t="s">
        <v>0</v>
      </c>
      <c r="P76" s="48" t="s">
        <v>477</v>
      </c>
      <c r="Q76" s="48"/>
      <c r="R76" s="48"/>
      <c r="S76" s="48"/>
      <c r="T76" s="48"/>
      <c r="U76" s="48"/>
      <c r="V76" s="98">
        <f t="shared" si="0"/>
        <v>26</v>
      </c>
      <c r="W76" s="22" t="str">
        <f t="shared" si="1"/>
        <v/>
      </c>
      <c r="X76" s="23"/>
      <c r="Y76" s="21">
        <f t="shared" si="2"/>
        <v>26</v>
      </c>
      <c r="Z76" s="22" t="str">
        <f t="shared" si="3"/>
        <v/>
      </c>
      <c r="AA76" s="23"/>
      <c r="AB76" s="21">
        <f t="shared" si="4"/>
        <v>0</v>
      </c>
      <c r="AC76" s="22" t="str">
        <f t="shared" si="5"/>
        <v/>
      </c>
      <c r="AD76" s="23"/>
      <c r="AE76" s="255"/>
      <c r="BL76" s="54"/>
      <c r="BM76" s="54"/>
      <c r="BN76" s="54"/>
      <c r="BO76" s="54"/>
      <c r="BP76" s="54"/>
      <c r="BQ76" s="54"/>
      <c r="BR76" s="54"/>
      <c r="BS76" s="54"/>
      <c r="BT76" s="54"/>
      <c r="BU76" s="54"/>
      <c r="BV76" s="54"/>
      <c r="BW76" s="54"/>
      <c r="BX76" s="54"/>
      <c r="BY76" s="54"/>
      <c r="BZ76" s="54"/>
    </row>
    <row r="77" spans="3:78" s="253" customFormat="1" ht="21" customHeight="1">
      <c r="C77" s="192"/>
      <c r="D77" s="423"/>
      <c r="E77" s="256">
        <v>17</v>
      </c>
      <c r="F77" s="220"/>
      <c r="G77" s="220"/>
      <c r="H77" s="220" t="s">
        <v>0</v>
      </c>
      <c r="I77" s="220" t="s">
        <v>159</v>
      </c>
      <c r="J77" s="220" t="s">
        <v>177</v>
      </c>
      <c r="K77" s="220" t="s">
        <v>160</v>
      </c>
      <c r="L77" s="220" t="s">
        <v>0</v>
      </c>
      <c r="M77" s="220" t="s">
        <v>428</v>
      </c>
      <c r="N77" s="48" t="s">
        <v>428</v>
      </c>
      <c r="O77" s="48" t="s">
        <v>0</v>
      </c>
      <c r="P77" s="48" t="s">
        <v>477</v>
      </c>
      <c r="Q77" s="48"/>
      <c r="R77" s="48"/>
      <c r="S77" s="48"/>
      <c r="T77" s="48"/>
      <c r="U77" s="48"/>
      <c r="V77" s="98">
        <f t="shared" si="0"/>
        <v>1030</v>
      </c>
      <c r="W77" s="22" t="str">
        <f t="shared" si="1"/>
        <v/>
      </c>
      <c r="X77" s="23"/>
      <c r="Y77" s="21">
        <f t="shared" si="2"/>
        <v>1004</v>
      </c>
      <c r="Z77" s="22" t="str">
        <f t="shared" si="3"/>
        <v/>
      </c>
      <c r="AA77" s="23"/>
      <c r="AB77" s="21">
        <f t="shared" si="4"/>
        <v>19</v>
      </c>
      <c r="AC77" s="22" t="str">
        <f t="shared" si="5"/>
        <v/>
      </c>
      <c r="AD77" s="23"/>
      <c r="AE77" s="255"/>
      <c r="BL77" s="54"/>
      <c r="BM77" s="54"/>
      <c r="BN77" s="54"/>
      <c r="BO77" s="54"/>
      <c r="BP77" s="54"/>
      <c r="BQ77" s="54"/>
      <c r="BR77" s="54"/>
      <c r="BS77" s="54"/>
      <c r="BT77" s="54"/>
      <c r="BU77" s="54"/>
      <c r="BV77" s="54"/>
      <c r="BW77" s="54"/>
      <c r="BX77" s="54"/>
      <c r="BY77" s="54"/>
      <c r="BZ77" s="54"/>
    </row>
    <row r="78" spans="3:78" s="253" customFormat="1" ht="21" customHeight="1">
      <c r="C78" s="192"/>
      <c r="D78" s="423"/>
      <c r="E78" s="256">
        <v>18</v>
      </c>
      <c r="F78" s="220"/>
      <c r="G78" s="220"/>
      <c r="H78" s="220" t="s">
        <v>0</v>
      </c>
      <c r="I78" s="220" t="s">
        <v>159</v>
      </c>
      <c r="J78" s="220" t="s">
        <v>178</v>
      </c>
      <c r="K78" s="220" t="s">
        <v>160</v>
      </c>
      <c r="L78" s="220" t="s">
        <v>0</v>
      </c>
      <c r="M78" s="220" t="s">
        <v>428</v>
      </c>
      <c r="N78" s="48" t="s">
        <v>428</v>
      </c>
      <c r="O78" s="48" t="s">
        <v>0</v>
      </c>
      <c r="P78" s="48" t="s">
        <v>477</v>
      </c>
      <c r="Q78" s="48"/>
      <c r="R78" s="48"/>
      <c r="S78" s="48"/>
      <c r="T78" s="48"/>
      <c r="U78" s="48"/>
      <c r="V78" s="98">
        <f t="shared" si="0"/>
        <v>7042</v>
      </c>
      <c r="W78" s="22" t="str">
        <f t="shared" si="1"/>
        <v/>
      </c>
      <c r="X78" s="23"/>
      <c r="Y78" s="21">
        <f t="shared" si="2"/>
        <v>6124</v>
      </c>
      <c r="Z78" s="22" t="str">
        <f t="shared" si="3"/>
        <v/>
      </c>
      <c r="AA78" s="23"/>
      <c r="AB78" s="21">
        <f t="shared" si="4"/>
        <v>1292</v>
      </c>
      <c r="AC78" s="22" t="str">
        <f t="shared" si="5"/>
        <v/>
      </c>
      <c r="AD78" s="23"/>
      <c r="AE78" s="255"/>
      <c r="BL78" s="54"/>
      <c r="BM78" s="54"/>
      <c r="BN78" s="54"/>
      <c r="BO78" s="54"/>
      <c r="BP78" s="54"/>
      <c r="BQ78" s="54"/>
      <c r="BR78" s="54"/>
      <c r="BS78" s="54"/>
      <c r="BT78" s="54"/>
      <c r="BU78" s="54"/>
      <c r="BV78" s="54"/>
      <c r="BW78" s="54"/>
      <c r="BX78" s="54"/>
      <c r="BY78" s="54"/>
      <c r="BZ78" s="54"/>
    </row>
    <row r="79" spans="3:78" s="253" customFormat="1" ht="21" customHeight="1">
      <c r="C79" s="192"/>
      <c r="D79" s="423"/>
      <c r="E79" s="256">
        <v>19</v>
      </c>
      <c r="F79" s="220"/>
      <c r="G79" s="220"/>
      <c r="H79" s="220" t="s">
        <v>0</v>
      </c>
      <c r="I79" s="220" t="s">
        <v>159</v>
      </c>
      <c r="J79" s="220" t="s">
        <v>179</v>
      </c>
      <c r="K79" s="220" t="s">
        <v>160</v>
      </c>
      <c r="L79" s="220" t="s">
        <v>0</v>
      </c>
      <c r="M79" s="220" t="s">
        <v>428</v>
      </c>
      <c r="N79" s="48" t="s">
        <v>428</v>
      </c>
      <c r="O79" s="48" t="s">
        <v>0</v>
      </c>
      <c r="P79" s="48" t="s">
        <v>477</v>
      </c>
      <c r="Q79" s="48"/>
      <c r="R79" s="48"/>
      <c r="S79" s="48"/>
      <c r="T79" s="48"/>
      <c r="U79" s="48"/>
      <c r="V79" s="98">
        <f t="shared" si="0"/>
        <v>10931</v>
      </c>
      <c r="W79" s="22" t="str">
        <f t="shared" si="1"/>
        <v/>
      </c>
      <c r="X79" s="23"/>
      <c r="Y79" s="21">
        <f t="shared" si="2"/>
        <v>5252</v>
      </c>
      <c r="Z79" s="22" t="str">
        <f t="shared" si="3"/>
        <v/>
      </c>
      <c r="AA79" s="23"/>
      <c r="AB79" s="21">
        <f t="shared" si="4"/>
        <v>2452</v>
      </c>
      <c r="AC79" s="22" t="str">
        <f t="shared" si="5"/>
        <v/>
      </c>
      <c r="AD79" s="23"/>
      <c r="AE79" s="255"/>
      <c r="BL79" s="54"/>
      <c r="BM79" s="54"/>
      <c r="BN79" s="54"/>
      <c r="BO79" s="54"/>
      <c r="BP79" s="54"/>
      <c r="BQ79" s="54"/>
      <c r="BR79" s="54"/>
      <c r="BS79" s="54"/>
      <c r="BT79" s="54"/>
      <c r="BU79" s="54"/>
      <c r="BV79" s="54"/>
      <c r="BW79" s="54"/>
      <c r="BX79" s="54"/>
      <c r="BY79" s="54"/>
      <c r="BZ79" s="54"/>
    </row>
    <row r="80" spans="3:78" s="253" customFormat="1" ht="21" customHeight="1">
      <c r="C80" s="192"/>
      <c r="D80" s="423"/>
      <c r="E80" s="256">
        <v>20</v>
      </c>
      <c r="F80" s="220"/>
      <c r="G80" s="220"/>
      <c r="H80" s="220" t="s">
        <v>0</v>
      </c>
      <c r="I80" s="220" t="s">
        <v>159</v>
      </c>
      <c r="J80" s="220" t="s">
        <v>180</v>
      </c>
      <c r="K80" s="220" t="s">
        <v>160</v>
      </c>
      <c r="L80" s="220" t="s">
        <v>0</v>
      </c>
      <c r="M80" s="220" t="s">
        <v>428</v>
      </c>
      <c r="N80" s="48" t="s">
        <v>428</v>
      </c>
      <c r="O80" s="48" t="s">
        <v>0</v>
      </c>
      <c r="P80" s="48" t="s">
        <v>477</v>
      </c>
      <c r="Q80" s="48"/>
      <c r="R80" s="48"/>
      <c r="S80" s="48"/>
      <c r="T80" s="48"/>
      <c r="U80" s="48"/>
      <c r="V80" s="98">
        <f t="shared" si="0"/>
        <v>11661</v>
      </c>
      <c r="W80" s="22" t="str">
        <f t="shared" si="1"/>
        <v/>
      </c>
      <c r="X80" s="23"/>
      <c r="Y80" s="21">
        <f t="shared" si="2"/>
        <v>2604</v>
      </c>
      <c r="Z80" s="22" t="str">
        <f t="shared" si="3"/>
        <v/>
      </c>
      <c r="AA80" s="23"/>
      <c r="AB80" s="21">
        <f t="shared" si="4"/>
        <v>3016</v>
      </c>
      <c r="AC80" s="22" t="str">
        <f t="shared" si="5"/>
        <v/>
      </c>
      <c r="AD80" s="23"/>
      <c r="AE80" s="255"/>
      <c r="BL80" s="54"/>
      <c r="BM80" s="54"/>
      <c r="BN80" s="54"/>
      <c r="BO80" s="54"/>
      <c r="BP80" s="54"/>
      <c r="BQ80" s="54"/>
      <c r="BR80" s="54"/>
      <c r="BS80" s="54"/>
      <c r="BT80" s="54"/>
      <c r="BU80" s="54"/>
      <c r="BV80" s="54"/>
      <c r="BW80" s="54"/>
      <c r="BX80" s="54"/>
      <c r="BY80" s="54"/>
      <c r="BZ80" s="54"/>
    </row>
    <row r="81" spans="3:78" s="253" customFormat="1" ht="21" customHeight="1">
      <c r="C81" s="192"/>
      <c r="D81" s="423"/>
      <c r="E81" s="256">
        <v>21</v>
      </c>
      <c r="F81" s="220"/>
      <c r="G81" s="220"/>
      <c r="H81" s="220" t="s">
        <v>0</v>
      </c>
      <c r="I81" s="220" t="s">
        <v>159</v>
      </c>
      <c r="J81" s="220" t="s">
        <v>181</v>
      </c>
      <c r="K81" s="220" t="s">
        <v>160</v>
      </c>
      <c r="L81" s="220" t="s">
        <v>0</v>
      </c>
      <c r="M81" s="220" t="s">
        <v>428</v>
      </c>
      <c r="N81" s="48" t="s">
        <v>428</v>
      </c>
      <c r="O81" s="48" t="s">
        <v>0</v>
      </c>
      <c r="P81" s="48" t="s">
        <v>477</v>
      </c>
      <c r="Q81" s="48"/>
      <c r="R81" s="48"/>
      <c r="S81" s="48"/>
      <c r="T81" s="48"/>
      <c r="U81" s="48"/>
      <c r="V81" s="98">
        <f t="shared" si="0"/>
        <v>11292</v>
      </c>
      <c r="W81" s="22" t="str">
        <f t="shared" si="1"/>
        <v/>
      </c>
      <c r="X81" s="23"/>
      <c r="Y81" s="21">
        <f t="shared" si="2"/>
        <v>1413</v>
      </c>
      <c r="Z81" s="22" t="str">
        <f t="shared" si="3"/>
        <v/>
      </c>
      <c r="AA81" s="23"/>
      <c r="AB81" s="21">
        <f t="shared" si="4"/>
        <v>2845</v>
      </c>
      <c r="AC81" s="22" t="str">
        <f t="shared" si="5"/>
        <v/>
      </c>
      <c r="AD81" s="23"/>
      <c r="AE81" s="255"/>
      <c r="BL81" s="54"/>
      <c r="BM81" s="54"/>
      <c r="BN81" s="54"/>
      <c r="BO81" s="54"/>
      <c r="BP81" s="54"/>
      <c r="BQ81" s="54"/>
      <c r="BR81" s="54"/>
      <c r="BS81" s="54"/>
      <c r="BT81" s="54"/>
      <c r="BU81" s="54"/>
      <c r="BV81" s="54"/>
      <c r="BW81" s="54"/>
      <c r="BX81" s="54"/>
      <c r="BY81" s="54"/>
      <c r="BZ81" s="54"/>
    </row>
    <row r="82" spans="3:78" s="253" customFormat="1" ht="21" customHeight="1">
      <c r="C82" s="192"/>
      <c r="D82" s="423"/>
      <c r="E82" s="256">
        <v>22</v>
      </c>
      <c r="F82" s="220"/>
      <c r="G82" s="220"/>
      <c r="H82" s="220" t="s">
        <v>0</v>
      </c>
      <c r="I82" s="220" t="s">
        <v>159</v>
      </c>
      <c r="J82" s="220" t="s">
        <v>182</v>
      </c>
      <c r="K82" s="220" t="s">
        <v>160</v>
      </c>
      <c r="L82" s="220" t="s">
        <v>0</v>
      </c>
      <c r="M82" s="220" t="s">
        <v>428</v>
      </c>
      <c r="N82" s="48" t="s">
        <v>428</v>
      </c>
      <c r="O82" s="48" t="s">
        <v>0</v>
      </c>
      <c r="P82" s="48" t="s">
        <v>477</v>
      </c>
      <c r="Q82" s="48"/>
      <c r="R82" s="48"/>
      <c r="S82" s="48"/>
      <c r="T82" s="48"/>
      <c r="U82" s="48"/>
      <c r="V82" s="98">
        <f t="shared" si="0"/>
        <v>10514</v>
      </c>
      <c r="W82" s="22" t="str">
        <f t="shared" si="1"/>
        <v/>
      </c>
      <c r="X82" s="23"/>
      <c r="Y82" s="21">
        <f t="shared" si="2"/>
        <v>937</v>
      </c>
      <c r="Z82" s="22" t="str">
        <f t="shared" si="3"/>
        <v/>
      </c>
      <c r="AA82" s="23"/>
      <c r="AB82" s="21">
        <f t="shared" si="4"/>
        <v>2339</v>
      </c>
      <c r="AC82" s="22" t="str">
        <f t="shared" si="5"/>
        <v/>
      </c>
      <c r="AD82" s="23"/>
      <c r="AE82" s="255"/>
      <c r="BL82" s="54"/>
      <c r="BM82" s="54"/>
      <c r="BN82" s="54"/>
      <c r="BO82" s="54"/>
      <c r="BP82" s="54"/>
      <c r="BQ82" s="54"/>
      <c r="BR82" s="54"/>
      <c r="BS82" s="54"/>
      <c r="BT82" s="54"/>
      <c r="BU82" s="54"/>
      <c r="BV82" s="54"/>
      <c r="BW82" s="54"/>
      <c r="BX82" s="54"/>
      <c r="BY82" s="54"/>
      <c r="BZ82" s="54"/>
    </row>
    <row r="83" spans="3:78" s="253" customFormat="1" ht="21" customHeight="1">
      <c r="C83" s="192"/>
      <c r="D83" s="423"/>
      <c r="E83" s="256">
        <v>23</v>
      </c>
      <c r="F83" s="220"/>
      <c r="G83" s="220"/>
      <c r="H83" s="220" t="s">
        <v>0</v>
      </c>
      <c r="I83" s="220" t="s">
        <v>159</v>
      </c>
      <c r="J83" s="220" t="s">
        <v>183</v>
      </c>
      <c r="K83" s="220" t="s">
        <v>160</v>
      </c>
      <c r="L83" s="220" t="s">
        <v>0</v>
      </c>
      <c r="M83" s="220" t="s">
        <v>428</v>
      </c>
      <c r="N83" s="48" t="s">
        <v>428</v>
      </c>
      <c r="O83" s="48" t="s">
        <v>0</v>
      </c>
      <c r="P83" s="48" t="s">
        <v>477</v>
      </c>
      <c r="Q83" s="48"/>
      <c r="R83" s="48"/>
      <c r="S83" s="48"/>
      <c r="T83" s="48"/>
      <c r="U83" s="48"/>
      <c r="V83" s="98">
        <f t="shared" si="0"/>
        <v>9558</v>
      </c>
      <c r="W83" s="22" t="str">
        <f t="shared" si="1"/>
        <v/>
      </c>
      <c r="X83" s="23"/>
      <c r="Y83" s="21">
        <f t="shared" si="2"/>
        <v>636</v>
      </c>
      <c r="Z83" s="22" t="str">
        <f t="shared" si="3"/>
        <v/>
      </c>
      <c r="AA83" s="23"/>
      <c r="AB83" s="21">
        <f t="shared" si="4"/>
        <v>1992</v>
      </c>
      <c r="AC83" s="22" t="str">
        <f t="shared" si="5"/>
        <v/>
      </c>
      <c r="AD83" s="23"/>
      <c r="AE83" s="255"/>
      <c r="BL83" s="54"/>
      <c r="BM83" s="54"/>
      <c r="BN83" s="54"/>
      <c r="BO83" s="54"/>
      <c r="BP83" s="54"/>
      <c r="BQ83" s="54"/>
      <c r="BR83" s="54"/>
      <c r="BS83" s="54"/>
      <c r="BT83" s="54"/>
      <c r="BU83" s="54"/>
      <c r="BV83" s="54"/>
      <c r="BW83" s="54"/>
      <c r="BX83" s="54"/>
      <c r="BY83" s="54"/>
      <c r="BZ83" s="54"/>
    </row>
    <row r="84" spans="3:78" s="253" customFormat="1" ht="21" customHeight="1">
      <c r="C84" s="192"/>
      <c r="D84" s="423"/>
      <c r="E84" s="256">
        <v>24</v>
      </c>
      <c r="F84" s="220"/>
      <c r="G84" s="220"/>
      <c r="H84" s="220" t="s">
        <v>0</v>
      </c>
      <c r="I84" s="220" t="s">
        <v>159</v>
      </c>
      <c r="J84" s="220" t="s">
        <v>184</v>
      </c>
      <c r="K84" s="220" t="s">
        <v>160</v>
      </c>
      <c r="L84" s="220" t="s">
        <v>0</v>
      </c>
      <c r="M84" s="220" t="s">
        <v>428</v>
      </c>
      <c r="N84" s="48" t="s">
        <v>428</v>
      </c>
      <c r="O84" s="48" t="s">
        <v>0</v>
      </c>
      <c r="P84" s="48" t="s">
        <v>477</v>
      </c>
      <c r="Q84" s="48"/>
      <c r="R84" s="48"/>
      <c r="S84" s="48"/>
      <c r="T84" s="48"/>
      <c r="U84" s="48"/>
      <c r="V84" s="98">
        <f t="shared" si="0"/>
        <v>7964</v>
      </c>
      <c r="W84" s="22" t="str">
        <f t="shared" si="1"/>
        <v/>
      </c>
      <c r="X84" s="23"/>
      <c r="Y84" s="21">
        <f t="shared" si="2"/>
        <v>485</v>
      </c>
      <c r="Z84" s="22" t="str">
        <f t="shared" si="3"/>
        <v/>
      </c>
      <c r="AA84" s="23"/>
      <c r="AB84" s="21">
        <f t="shared" si="4"/>
        <v>1567</v>
      </c>
      <c r="AC84" s="22" t="str">
        <f t="shared" si="5"/>
        <v/>
      </c>
      <c r="AD84" s="23"/>
      <c r="AE84" s="255"/>
      <c r="BL84" s="54"/>
      <c r="BM84" s="54"/>
      <c r="BN84" s="54"/>
      <c r="BO84" s="54"/>
      <c r="BP84" s="54"/>
      <c r="BQ84" s="54"/>
      <c r="BR84" s="54"/>
      <c r="BS84" s="54"/>
      <c r="BT84" s="54"/>
      <c r="BU84" s="54"/>
      <c r="BV84" s="54"/>
      <c r="BW84" s="54"/>
      <c r="BX84" s="54"/>
      <c r="BY84" s="54"/>
      <c r="BZ84" s="54"/>
    </row>
    <row r="85" spans="3:78" s="253" customFormat="1" ht="21" customHeight="1">
      <c r="C85" s="192"/>
      <c r="D85" s="423"/>
      <c r="E85" s="256">
        <v>25</v>
      </c>
      <c r="F85" s="220"/>
      <c r="G85" s="220"/>
      <c r="H85" s="220" t="s">
        <v>0</v>
      </c>
      <c r="I85" s="220" t="s">
        <v>159</v>
      </c>
      <c r="J85" s="220" t="s">
        <v>185</v>
      </c>
      <c r="K85" s="220" t="s">
        <v>160</v>
      </c>
      <c r="L85" s="220" t="s">
        <v>0</v>
      </c>
      <c r="M85" s="220" t="s">
        <v>428</v>
      </c>
      <c r="N85" s="48" t="s">
        <v>428</v>
      </c>
      <c r="O85" s="48" t="s">
        <v>0</v>
      </c>
      <c r="P85" s="48" t="s">
        <v>477</v>
      </c>
      <c r="Q85" s="48"/>
      <c r="R85" s="48"/>
      <c r="S85" s="48"/>
      <c r="T85" s="48"/>
      <c r="U85" s="48"/>
      <c r="V85" s="98">
        <f t="shared" si="0"/>
        <v>6461</v>
      </c>
      <c r="W85" s="22" t="str">
        <f t="shared" si="1"/>
        <v/>
      </c>
      <c r="X85" s="23"/>
      <c r="Y85" s="21">
        <f t="shared" si="2"/>
        <v>398</v>
      </c>
      <c r="Z85" s="22" t="str">
        <f t="shared" si="3"/>
        <v/>
      </c>
      <c r="AA85" s="23"/>
      <c r="AB85" s="21">
        <f t="shared" si="4"/>
        <v>1453</v>
      </c>
      <c r="AC85" s="22" t="str">
        <f t="shared" si="5"/>
        <v/>
      </c>
      <c r="AD85" s="23"/>
      <c r="AE85" s="255"/>
      <c r="BL85" s="54"/>
      <c r="BM85" s="54"/>
      <c r="BN85" s="54"/>
      <c r="BO85" s="54"/>
      <c r="BP85" s="54"/>
      <c r="BQ85" s="54"/>
      <c r="BR85" s="54"/>
      <c r="BS85" s="54"/>
      <c r="BT85" s="54"/>
      <c r="BU85" s="54"/>
      <c r="BV85" s="54"/>
      <c r="BW85" s="54"/>
      <c r="BX85" s="54"/>
      <c r="BY85" s="54"/>
      <c r="BZ85" s="54"/>
    </row>
    <row r="86" spans="3:78" s="253" customFormat="1" ht="21" customHeight="1">
      <c r="C86" s="192"/>
      <c r="D86" s="423"/>
      <c r="E86" s="256">
        <v>26</v>
      </c>
      <c r="F86" s="220"/>
      <c r="G86" s="220"/>
      <c r="H86" s="220" t="s">
        <v>0</v>
      </c>
      <c r="I86" s="220" t="s">
        <v>159</v>
      </c>
      <c r="J86" s="220" t="s">
        <v>186</v>
      </c>
      <c r="K86" s="220" t="s">
        <v>160</v>
      </c>
      <c r="L86" s="220" t="s">
        <v>0</v>
      </c>
      <c r="M86" s="220" t="s">
        <v>428</v>
      </c>
      <c r="N86" s="48" t="s">
        <v>428</v>
      </c>
      <c r="O86" s="48" t="s">
        <v>0</v>
      </c>
      <c r="P86" s="48" t="s">
        <v>477</v>
      </c>
      <c r="Q86" s="48"/>
      <c r="R86" s="48"/>
      <c r="S86" s="48"/>
      <c r="T86" s="48"/>
      <c r="U86" s="48"/>
      <c r="V86" s="98">
        <f t="shared" si="0"/>
        <v>5135</v>
      </c>
      <c r="W86" s="22" t="str">
        <f t="shared" si="1"/>
        <v/>
      </c>
      <c r="X86" s="23"/>
      <c r="Y86" s="21">
        <f t="shared" si="2"/>
        <v>362</v>
      </c>
      <c r="Z86" s="22" t="str">
        <f t="shared" si="3"/>
        <v/>
      </c>
      <c r="AA86" s="23"/>
      <c r="AB86" s="21">
        <f t="shared" si="4"/>
        <v>1261</v>
      </c>
      <c r="AC86" s="22" t="str">
        <f t="shared" si="5"/>
        <v/>
      </c>
      <c r="AD86" s="23"/>
      <c r="AE86" s="255"/>
      <c r="BL86" s="54"/>
      <c r="BM86" s="54"/>
      <c r="BN86" s="54"/>
      <c r="BO86" s="54"/>
      <c r="BP86" s="54"/>
      <c r="BQ86" s="54"/>
      <c r="BR86" s="54"/>
      <c r="BS86" s="54"/>
      <c r="BT86" s="54"/>
      <c r="BU86" s="54"/>
      <c r="BV86" s="54"/>
      <c r="BW86" s="54"/>
      <c r="BX86" s="54"/>
      <c r="BY86" s="54"/>
      <c r="BZ86" s="54"/>
    </row>
    <row r="87" spans="3:78" s="253" customFormat="1" ht="21" customHeight="1">
      <c r="C87" s="192"/>
      <c r="D87" s="423"/>
      <c r="E87" s="256">
        <v>27</v>
      </c>
      <c r="F87" s="220"/>
      <c r="G87" s="220"/>
      <c r="H87" s="220" t="s">
        <v>0</v>
      </c>
      <c r="I87" s="220" t="s">
        <v>159</v>
      </c>
      <c r="J87" s="220" t="s">
        <v>187</v>
      </c>
      <c r="K87" s="220" t="s">
        <v>160</v>
      </c>
      <c r="L87" s="220" t="s">
        <v>0</v>
      </c>
      <c r="M87" s="220" t="s">
        <v>428</v>
      </c>
      <c r="N87" s="48" t="s">
        <v>428</v>
      </c>
      <c r="O87" s="48" t="s">
        <v>0</v>
      </c>
      <c r="P87" s="48" t="s">
        <v>477</v>
      </c>
      <c r="Q87" s="48"/>
      <c r="R87" s="48"/>
      <c r="S87" s="48"/>
      <c r="T87" s="48"/>
      <c r="U87" s="48"/>
      <c r="V87" s="98">
        <f t="shared" si="0"/>
        <v>4157</v>
      </c>
      <c r="W87" s="22" t="str">
        <f t="shared" si="1"/>
        <v/>
      </c>
      <c r="X87" s="23"/>
      <c r="Y87" s="21">
        <f t="shared" si="2"/>
        <v>278</v>
      </c>
      <c r="Z87" s="22" t="str">
        <f t="shared" si="3"/>
        <v/>
      </c>
      <c r="AA87" s="23"/>
      <c r="AB87" s="21">
        <f t="shared" si="4"/>
        <v>1115</v>
      </c>
      <c r="AC87" s="22" t="str">
        <f t="shared" si="5"/>
        <v/>
      </c>
      <c r="AD87" s="23"/>
      <c r="AE87" s="255"/>
      <c r="BL87" s="54"/>
      <c r="BM87" s="54"/>
      <c r="BN87" s="54"/>
      <c r="BO87" s="54"/>
      <c r="BP87" s="54"/>
      <c r="BQ87" s="54"/>
      <c r="BR87" s="54"/>
      <c r="BS87" s="54"/>
      <c r="BT87" s="54"/>
      <c r="BU87" s="54"/>
      <c r="BV87" s="54"/>
      <c r="BW87" s="54"/>
      <c r="BX87" s="54"/>
      <c r="BY87" s="54"/>
      <c r="BZ87" s="54"/>
    </row>
    <row r="88" spans="3:78" s="253" customFormat="1" ht="21" customHeight="1">
      <c r="C88" s="192"/>
      <c r="D88" s="423"/>
      <c r="E88" s="256">
        <v>28</v>
      </c>
      <c r="F88" s="220"/>
      <c r="G88" s="220"/>
      <c r="H88" s="220" t="s">
        <v>0</v>
      </c>
      <c r="I88" s="220" t="s">
        <v>159</v>
      </c>
      <c r="J88" s="220" t="s">
        <v>188</v>
      </c>
      <c r="K88" s="220" t="s">
        <v>160</v>
      </c>
      <c r="L88" s="220" t="s">
        <v>0</v>
      </c>
      <c r="M88" s="220" t="s">
        <v>428</v>
      </c>
      <c r="N88" s="48" t="s">
        <v>428</v>
      </c>
      <c r="O88" s="48" t="s">
        <v>0</v>
      </c>
      <c r="P88" s="48" t="s">
        <v>477</v>
      </c>
      <c r="Q88" s="48"/>
      <c r="R88" s="48"/>
      <c r="S88" s="48"/>
      <c r="T88" s="48"/>
      <c r="U88" s="48"/>
      <c r="V88" s="98">
        <f t="shared" si="0"/>
        <v>3427</v>
      </c>
      <c r="W88" s="22" t="str">
        <f t="shared" si="1"/>
        <v/>
      </c>
      <c r="X88" s="23"/>
      <c r="Y88" s="21">
        <f t="shared" si="2"/>
        <v>226</v>
      </c>
      <c r="Z88" s="22" t="str">
        <f t="shared" si="3"/>
        <v/>
      </c>
      <c r="AA88" s="23"/>
      <c r="AB88" s="21">
        <f t="shared" si="4"/>
        <v>982</v>
      </c>
      <c r="AC88" s="22" t="str">
        <f t="shared" si="5"/>
        <v/>
      </c>
      <c r="AD88" s="23"/>
      <c r="AE88" s="255"/>
      <c r="BL88" s="54"/>
      <c r="BM88" s="54"/>
      <c r="BN88" s="54"/>
      <c r="BO88" s="54"/>
      <c r="BP88" s="54"/>
      <c r="BQ88" s="54"/>
      <c r="BR88" s="54"/>
      <c r="BS88" s="54"/>
      <c r="BT88" s="54"/>
      <c r="BU88" s="54"/>
      <c r="BV88" s="54"/>
      <c r="BW88" s="54"/>
      <c r="BX88" s="54"/>
      <c r="BY88" s="54"/>
      <c r="BZ88" s="54"/>
    </row>
    <row r="89" spans="3:78" s="253" customFormat="1" ht="21" customHeight="1">
      <c r="C89" s="192"/>
      <c r="D89" s="423"/>
      <c r="E89" s="256">
        <v>29</v>
      </c>
      <c r="F89" s="220"/>
      <c r="G89" s="220"/>
      <c r="H89" s="220" t="s">
        <v>0</v>
      </c>
      <c r="I89" s="220" t="s">
        <v>159</v>
      </c>
      <c r="J89" s="220" t="s">
        <v>189</v>
      </c>
      <c r="K89" s="220" t="s">
        <v>160</v>
      </c>
      <c r="L89" s="220" t="s">
        <v>0</v>
      </c>
      <c r="M89" s="220" t="s">
        <v>428</v>
      </c>
      <c r="N89" s="48" t="s">
        <v>428</v>
      </c>
      <c r="O89" s="48" t="s">
        <v>0</v>
      </c>
      <c r="P89" s="48" t="s">
        <v>477</v>
      </c>
      <c r="Q89" s="48"/>
      <c r="R89" s="48"/>
      <c r="S89" s="48"/>
      <c r="T89" s="48"/>
      <c r="U89" s="48"/>
      <c r="V89" s="98">
        <f t="shared" si="0"/>
        <v>2971</v>
      </c>
      <c r="W89" s="22" t="str">
        <f t="shared" si="1"/>
        <v/>
      </c>
      <c r="X89" s="23"/>
      <c r="Y89" s="21">
        <f t="shared" si="2"/>
        <v>216</v>
      </c>
      <c r="Z89" s="22" t="str">
        <f t="shared" si="3"/>
        <v/>
      </c>
      <c r="AA89" s="23"/>
      <c r="AB89" s="21">
        <f t="shared" si="4"/>
        <v>913</v>
      </c>
      <c r="AC89" s="22" t="str">
        <f t="shared" si="5"/>
        <v/>
      </c>
      <c r="AD89" s="23"/>
      <c r="AE89" s="255"/>
      <c r="BL89" s="54"/>
      <c r="BM89" s="54"/>
      <c r="BN89" s="54"/>
      <c r="BO89" s="54"/>
      <c r="BP89" s="54"/>
      <c r="BQ89" s="54"/>
      <c r="BR89" s="54"/>
      <c r="BS89" s="54"/>
      <c r="BT89" s="54"/>
      <c r="BU89" s="54"/>
      <c r="BV89" s="54"/>
      <c r="BW89" s="54"/>
      <c r="BX89" s="54"/>
      <c r="BY89" s="54"/>
      <c r="BZ89" s="54"/>
    </row>
    <row r="90" spans="3:78" s="253" customFormat="1" ht="21" customHeight="1">
      <c r="C90" s="192"/>
      <c r="D90" s="423"/>
      <c r="E90" s="256">
        <v>30</v>
      </c>
      <c r="F90" s="220"/>
      <c r="G90" s="220"/>
      <c r="H90" s="220" t="s">
        <v>0</v>
      </c>
      <c r="I90" s="220" t="s">
        <v>159</v>
      </c>
      <c r="J90" s="220" t="s">
        <v>190</v>
      </c>
      <c r="K90" s="220" t="s">
        <v>160</v>
      </c>
      <c r="L90" s="220" t="s">
        <v>0</v>
      </c>
      <c r="M90" s="220" t="s">
        <v>428</v>
      </c>
      <c r="N90" s="48" t="s">
        <v>428</v>
      </c>
      <c r="O90" s="48" t="s">
        <v>0</v>
      </c>
      <c r="P90" s="48" t="s">
        <v>477</v>
      </c>
      <c r="Q90" s="48"/>
      <c r="R90" s="48"/>
      <c r="S90" s="48"/>
      <c r="T90" s="48"/>
      <c r="U90" s="48"/>
      <c r="V90" s="98">
        <f t="shared" si="0"/>
        <v>2523</v>
      </c>
      <c r="W90" s="22" t="str">
        <f t="shared" si="1"/>
        <v/>
      </c>
      <c r="X90" s="23"/>
      <c r="Y90" s="21">
        <f t="shared" si="2"/>
        <v>188</v>
      </c>
      <c r="Z90" s="22" t="str">
        <f t="shared" si="3"/>
        <v/>
      </c>
      <c r="AA90" s="23"/>
      <c r="AB90" s="21">
        <f t="shared" si="4"/>
        <v>845</v>
      </c>
      <c r="AC90" s="22" t="str">
        <f t="shared" si="5"/>
        <v/>
      </c>
      <c r="AD90" s="23"/>
      <c r="AE90" s="255"/>
      <c r="BL90" s="54"/>
      <c r="BM90" s="54"/>
      <c r="BN90" s="54"/>
      <c r="BO90" s="54"/>
      <c r="BP90" s="54"/>
      <c r="BQ90" s="54"/>
      <c r="BR90" s="54"/>
      <c r="BS90" s="54"/>
      <c r="BT90" s="54"/>
      <c r="BU90" s="54"/>
      <c r="BV90" s="54"/>
      <c r="BW90" s="54"/>
      <c r="BX90" s="54"/>
      <c r="BY90" s="54"/>
      <c r="BZ90" s="54"/>
    </row>
    <row r="91" spans="3:78" s="253" customFormat="1" ht="21" customHeight="1">
      <c r="C91" s="192"/>
      <c r="D91" s="423"/>
      <c r="E91" s="256">
        <v>31</v>
      </c>
      <c r="F91" s="220"/>
      <c r="G91" s="220"/>
      <c r="H91" s="220" t="s">
        <v>0</v>
      </c>
      <c r="I91" s="220" t="s">
        <v>159</v>
      </c>
      <c r="J91" s="220" t="s">
        <v>191</v>
      </c>
      <c r="K91" s="220" t="s">
        <v>160</v>
      </c>
      <c r="L91" s="220" t="s">
        <v>0</v>
      </c>
      <c r="M91" s="220" t="s">
        <v>428</v>
      </c>
      <c r="N91" s="48" t="s">
        <v>428</v>
      </c>
      <c r="O91" s="48" t="s">
        <v>0</v>
      </c>
      <c r="P91" s="48" t="s">
        <v>477</v>
      </c>
      <c r="Q91" s="48"/>
      <c r="R91" s="48"/>
      <c r="S91" s="48"/>
      <c r="T91" s="48"/>
      <c r="U91" s="48"/>
      <c r="V91" s="98">
        <f t="shared" si="0"/>
        <v>2203</v>
      </c>
      <c r="W91" s="22" t="str">
        <f t="shared" si="1"/>
        <v/>
      </c>
      <c r="X91" s="23"/>
      <c r="Y91" s="21">
        <f t="shared" si="2"/>
        <v>157</v>
      </c>
      <c r="Z91" s="22" t="str">
        <f t="shared" si="3"/>
        <v/>
      </c>
      <c r="AA91" s="23"/>
      <c r="AB91" s="21">
        <f t="shared" si="4"/>
        <v>801</v>
      </c>
      <c r="AC91" s="22" t="str">
        <f t="shared" si="5"/>
        <v/>
      </c>
      <c r="AD91" s="23"/>
      <c r="AE91" s="255"/>
      <c r="BL91" s="54"/>
      <c r="BM91" s="54"/>
      <c r="BN91" s="54"/>
      <c r="BO91" s="54"/>
      <c r="BP91" s="54"/>
      <c r="BQ91" s="54"/>
      <c r="BR91" s="54"/>
      <c r="BS91" s="54"/>
      <c r="BT91" s="54"/>
      <c r="BU91" s="54"/>
      <c r="BV91" s="54"/>
      <c r="BW91" s="54"/>
      <c r="BX91" s="54"/>
      <c r="BY91" s="54"/>
      <c r="BZ91" s="54"/>
    </row>
    <row r="92" spans="3:78" s="253" customFormat="1" ht="21" customHeight="1">
      <c r="C92" s="192"/>
      <c r="D92" s="423"/>
      <c r="E92" s="256">
        <v>32</v>
      </c>
      <c r="F92" s="220"/>
      <c r="G92" s="220"/>
      <c r="H92" s="220" t="s">
        <v>0</v>
      </c>
      <c r="I92" s="220" t="s">
        <v>159</v>
      </c>
      <c r="J92" s="220" t="s">
        <v>192</v>
      </c>
      <c r="K92" s="220" t="s">
        <v>160</v>
      </c>
      <c r="L92" s="220" t="s">
        <v>0</v>
      </c>
      <c r="M92" s="220" t="s">
        <v>428</v>
      </c>
      <c r="N92" s="48" t="s">
        <v>428</v>
      </c>
      <c r="O92" s="48" t="s">
        <v>0</v>
      </c>
      <c r="P92" s="48" t="s">
        <v>477</v>
      </c>
      <c r="Q92" s="48"/>
      <c r="R92" s="48"/>
      <c r="S92" s="48"/>
      <c r="T92" s="48"/>
      <c r="U92" s="48"/>
      <c r="V92" s="98">
        <f t="shared" si="0"/>
        <v>1854</v>
      </c>
      <c r="W92" s="22" t="str">
        <f t="shared" si="1"/>
        <v/>
      </c>
      <c r="X92" s="23"/>
      <c r="Y92" s="21">
        <f t="shared" si="2"/>
        <v>137</v>
      </c>
      <c r="Z92" s="22" t="str">
        <f t="shared" si="3"/>
        <v/>
      </c>
      <c r="AA92" s="23"/>
      <c r="AB92" s="21">
        <f t="shared" si="4"/>
        <v>691</v>
      </c>
      <c r="AC92" s="22" t="str">
        <f t="shared" si="5"/>
        <v/>
      </c>
      <c r="AD92" s="23"/>
      <c r="AE92" s="255"/>
      <c r="BL92" s="54"/>
      <c r="BM92" s="54"/>
      <c r="BN92" s="54"/>
      <c r="BO92" s="54"/>
      <c r="BP92" s="54"/>
      <c r="BQ92" s="54"/>
      <c r="BR92" s="54"/>
      <c r="BS92" s="54"/>
      <c r="BT92" s="54"/>
      <c r="BU92" s="54"/>
      <c r="BV92" s="54"/>
      <c r="BW92" s="54"/>
      <c r="BX92" s="54"/>
      <c r="BY92" s="54"/>
      <c r="BZ92" s="54"/>
    </row>
    <row r="93" spans="3:78" s="253" customFormat="1" ht="21" customHeight="1">
      <c r="C93" s="192"/>
      <c r="D93" s="423"/>
      <c r="E93" s="256">
        <v>33</v>
      </c>
      <c r="F93" s="220"/>
      <c r="G93" s="220"/>
      <c r="H93" s="220" t="s">
        <v>0</v>
      </c>
      <c r="I93" s="220" t="s">
        <v>159</v>
      </c>
      <c r="J93" s="220" t="s">
        <v>193</v>
      </c>
      <c r="K93" s="220" t="s">
        <v>160</v>
      </c>
      <c r="L93" s="220" t="s">
        <v>0</v>
      </c>
      <c r="M93" s="220" t="s">
        <v>428</v>
      </c>
      <c r="N93" s="48" t="s">
        <v>428</v>
      </c>
      <c r="O93" s="48" t="s">
        <v>0</v>
      </c>
      <c r="P93" s="48" t="s">
        <v>477</v>
      </c>
      <c r="Q93" s="48"/>
      <c r="R93" s="48"/>
      <c r="S93" s="48"/>
      <c r="T93" s="48"/>
      <c r="U93" s="48"/>
      <c r="V93" s="98">
        <f t="shared" si="0"/>
        <v>1596</v>
      </c>
      <c r="W93" s="22" t="str">
        <f t="shared" si="1"/>
        <v/>
      </c>
      <c r="X93" s="23"/>
      <c r="Y93" s="21">
        <f t="shared" si="2"/>
        <v>107</v>
      </c>
      <c r="Z93" s="22" t="str">
        <f t="shared" si="3"/>
        <v/>
      </c>
      <c r="AA93" s="23"/>
      <c r="AB93" s="21">
        <f t="shared" si="4"/>
        <v>666</v>
      </c>
      <c r="AC93" s="22" t="str">
        <f t="shared" si="5"/>
        <v/>
      </c>
      <c r="AD93" s="23"/>
      <c r="AE93" s="255"/>
      <c r="BL93" s="54"/>
      <c r="BM93" s="54"/>
      <c r="BN93" s="54"/>
      <c r="BO93" s="54"/>
      <c r="BP93" s="54"/>
      <c r="BQ93" s="54"/>
      <c r="BR93" s="54"/>
      <c r="BS93" s="54"/>
      <c r="BT93" s="54"/>
      <c r="BU93" s="54"/>
      <c r="BV93" s="54"/>
      <c r="BW93" s="54"/>
      <c r="BX93" s="54"/>
      <c r="BY93" s="54"/>
      <c r="BZ93" s="54"/>
    </row>
    <row r="94" spans="3:78" s="253" customFormat="1" ht="21" customHeight="1">
      <c r="C94" s="192"/>
      <c r="D94" s="423"/>
      <c r="E94" s="256">
        <v>34</v>
      </c>
      <c r="F94" s="220"/>
      <c r="G94" s="220"/>
      <c r="H94" s="220" t="s">
        <v>0</v>
      </c>
      <c r="I94" s="220" t="s">
        <v>159</v>
      </c>
      <c r="J94" s="220" t="s">
        <v>194</v>
      </c>
      <c r="K94" s="220" t="s">
        <v>160</v>
      </c>
      <c r="L94" s="220" t="s">
        <v>0</v>
      </c>
      <c r="M94" s="220" t="s">
        <v>428</v>
      </c>
      <c r="N94" s="48" t="s">
        <v>428</v>
      </c>
      <c r="O94" s="48" t="s">
        <v>0</v>
      </c>
      <c r="P94" s="48" t="s">
        <v>477</v>
      </c>
      <c r="Q94" s="48"/>
      <c r="R94" s="48"/>
      <c r="S94" s="48"/>
      <c r="T94" s="48"/>
      <c r="U94" s="48"/>
      <c r="V94" s="98">
        <f t="shared" si="0"/>
        <v>1403</v>
      </c>
      <c r="W94" s="22" t="str">
        <f t="shared" si="1"/>
        <v/>
      </c>
      <c r="X94" s="23"/>
      <c r="Y94" s="21">
        <f t="shared" si="2"/>
        <v>124</v>
      </c>
      <c r="Z94" s="22" t="str">
        <f t="shared" si="3"/>
        <v/>
      </c>
      <c r="AA94" s="23"/>
      <c r="AB94" s="21">
        <f t="shared" si="4"/>
        <v>581</v>
      </c>
      <c r="AC94" s="22" t="str">
        <f t="shared" si="5"/>
        <v/>
      </c>
      <c r="AD94" s="23"/>
      <c r="AE94" s="255"/>
      <c r="BL94" s="54"/>
      <c r="BM94" s="54"/>
      <c r="BN94" s="54"/>
      <c r="BO94" s="54"/>
      <c r="BP94" s="54"/>
      <c r="BQ94" s="54"/>
      <c r="BR94" s="54"/>
      <c r="BS94" s="54"/>
      <c r="BT94" s="54"/>
      <c r="BU94" s="54"/>
      <c r="BV94" s="54"/>
      <c r="BW94" s="54"/>
      <c r="BX94" s="54"/>
      <c r="BY94" s="54"/>
      <c r="BZ94" s="54"/>
    </row>
    <row r="95" spans="3:78" s="253" customFormat="1" ht="21" customHeight="1">
      <c r="C95" s="192"/>
      <c r="D95" s="423"/>
      <c r="E95" s="256" t="s">
        <v>99</v>
      </c>
      <c r="F95" s="220"/>
      <c r="G95" s="220"/>
      <c r="H95" s="220" t="s">
        <v>0</v>
      </c>
      <c r="I95" s="220" t="s">
        <v>159</v>
      </c>
      <c r="J95" s="220" t="s">
        <v>195</v>
      </c>
      <c r="K95" s="220" t="s">
        <v>160</v>
      </c>
      <c r="L95" s="220" t="s">
        <v>0</v>
      </c>
      <c r="M95" s="220" t="s">
        <v>428</v>
      </c>
      <c r="N95" s="48" t="s">
        <v>428</v>
      </c>
      <c r="O95" s="48" t="s">
        <v>0</v>
      </c>
      <c r="P95" s="48" t="s">
        <v>477</v>
      </c>
      <c r="Q95" s="48"/>
      <c r="R95" s="48"/>
      <c r="S95" s="48"/>
      <c r="T95" s="48"/>
      <c r="U95" s="48"/>
      <c r="V95" s="98">
        <f t="shared" si="0"/>
        <v>5174</v>
      </c>
      <c r="W95" s="22" t="str">
        <f t="shared" si="1"/>
        <v/>
      </c>
      <c r="X95" s="23"/>
      <c r="Y95" s="21">
        <f t="shared" si="2"/>
        <v>368</v>
      </c>
      <c r="Z95" s="22" t="str">
        <f t="shared" si="3"/>
        <v/>
      </c>
      <c r="AA95" s="23"/>
      <c r="AB95" s="21">
        <f t="shared" si="4"/>
        <v>2175</v>
      </c>
      <c r="AC95" s="22" t="str">
        <f t="shared" si="5"/>
        <v/>
      </c>
      <c r="AD95" s="23"/>
      <c r="AE95" s="255"/>
      <c r="BL95" s="54"/>
      <c r="BM95" s="54"/>
      <c r="BN95" s="54"/>
      <c r="BO95" s="54"/>
      <c r="BP95" s="54"/>
      <c r="BQ95" s="54"/>
      <c r="BR95" s="54"/>
      <c r="BS95" s="54"/>
      <c r="BT95" s="54"/>
      <c r="BU95" s="54"/>
      <c r="BV95" s="54"/>
      <c r="BW95" s="54"/>
      <c r="BX95" s="54"/>
      <c r="BY95" s="54"/>
      <c r="BZ95" s="54"/>
    </row>
    <row r="96" spans="3:78" s="253" customFormat="1" ht="21" customHeight="1">
      <c r="C96" s="192"/>
      <c r="D96" s="423"/>
      <c r="E96" s="256" t="s">
        <v>100</v>
      </c>
      <c r="F96" s="220"/>
      <c r="G96" s="220"/>
      <c r="H96" s="220" t="s">
        <v>0</v>
      </c>
      <c r="I96" s="220" t="s">
        <v>159</v>
      </c>
      <c r="J96" s="220" t="s">
        <v>196</v>
      </c>
      <c r="K96" s="220" t="s">
        <v>160</v>
      </c>
      <c r="L96" s="220" t="s">
        <v>0</v>
      </c>
      <c r="M96" s="220" t="s">
        <v>428</v>
      </c>
      <c r="N96" s="48" t="s">
        <v>428</v>
      </c>
      <c r="O96" s="48" t="s">
        <v>0</v>
      </c>
      <c r="P96" s="48" t="s">
        <v>477</v>
      </c>
      <c r="Q96" s="48"/>
      <c r="R96" s="48"/>
      <c r="S96" s="48"/>
      <c r="T96" s="48"/>
      <c r="U96" s="48"/>
      <c r="V96" s="98">
        <f t="shared" si="0"/>
        <v>2560</v>
      </c>
      <c r="W96" s="22" t="str">
        <f t="shared" si="1"/>
        <v/>
      </c>
      <c r="X96" s="23"/>
      <c r="Y96" s="21">
        <f t="shared" si="2"/>
        <v>182</v>
      </c>
      <c r="Z96" s="22" t="str">
        <f t="shared" si="3"/>
        <v/>
      </c>
      <c r="AA96" s="23"/>
      <c r="AB96" s="21">
        <f t="shared" si="4"/>
        <v>1037</v>
      </c>
      <c r="AC96" s="22" t="str">
        <f t="shared" si="5"/>
        <v/>
      </c>
      <c r="AD96" s="23"/>
      <c r="AE96" s="255"/>
      <c r="BL96" s="54"/>
      <c r="BM96" s="54"/>
      <c r="BN96" s="54"/>
      <c r="BO96" s="54"/>
      <c r="BP96" s="54"/>
      <c r="BQ96" s="54"/>
      <c r="BR96" s="54"/>
      <c r="BS96" s="54"/>
      <c r="BT96" s="54"/>
      <c r="BU96" s="54"/>
      <c r="BV96" s="54"/>
      <c r="BW96" s="54"/>
      <c r="BX96" s="54"/>
      <c r="BY96" s="54"/>
      <c r="BZ96" s="54"/>
    </row>
    <row r="97" spans="3:78" s="253" customFormat="1" ht="21" customHeight="1">
      <c r="C97" s="192"/>
      <c r="D97" s="423"/>
      <c r="E97" s="256" t="s">
        <v>101</v>
      </c>
      <c r="F97" s="220"/>
      <c r="G97" s="220"/>
      <c r="H97" s="220" t="s">
        <v>0</v>
      </c>
      <c r="I97" s="220" t="s">
        <v>159</v>
      </c>
      <c r="J97" s="220" t="s">
        <v>197</v>
      </c>
      <c r="K97" s="220" t="s">
        <v>160</v>
      </c>
      <c r="L97" s="220" t="s">
        <v>0</v>
      </c>
      <c r="M97" s="220" t="s">
        <v>428</v>
      </c>
      <c r="N97" s="48" t="s">
        <v>428</v>
      </c>
      <c r="O97" s="48" t="s">
        <v>0</v>
      </c>
      <c r="P97" s="48" t="s">
        <v>477</v>
      </c>
      <c r="Q97" s="48"/>
      <c r="R97" s="48"/>
      <c r="S97" s="48"/>
      <c r="T97" s="48"/>
      <c r="U97" s="48"/>
      <c r="V97" s="98">
        <f t="shared" si="0"/>
        <v>1196</v>
      </c>
      <c r="W97" s="22" t="str">
        <f t="shared" si="1"/>
        <v/>
      </c>
      <c r="X97" s="23"/>
      <c r="Y97" s="21">
        <f t="shared" si="2"/>
        <v>69</v>
      </c>
      <c r="Z97" s="22" t="str">
        <f t="shared" si="3"/>
        <v/>
      </c>
      <c r="AA97" s="23"/>
      <c r="AB97" s="21">
        <f t="shared" si="4"/>
        <v>466</v>
      </c>
      <c r="AC97" s="22" t="str">
        <f t="shared" si="5"/>
        <v/>
      </c>
      <c r="AD97" s="23"/>
      <c r="AE97" s="255"/>
      <c r="BL97" s="54"/>
      <c r="BM97" s="54"/>
      <c r="BN97" s="54"/>
      <c r="BO97" s="54"/>
      <c r="BP97" s="54"/>
      <c r="BQ97" s="54"/>
      <c r="BR97" s="54"/>
      <c r="BS97" s="54"/>
      <c r="BT97" s="54"/>
      <c r="BU97" s="54"/>
      <c r="BV97" s="54"/>
      <c r="BW97" s="54"/>
      <c r="BX97" s="54"/>
      <c r="BY97" s="54"/>
      <c r="BZ97" s="54"/>
    </row>
    <row r="98" spans="3:78" s="253" customFormat="1" ht="21" customHeight="1">
      <c r="C98" s="192"/>
      <c r="D98" s="423"/>
      <c r="E98" s="256" t="s">
        <v>102</v>
      </c>
      <c r="F98" s="220"/>
      <c r="G98" s="220"/>
      <c r="H98" s="220" t="s">
        <v>0</v>
      </c>
      <c r="I98" s="220" t="s">
        <v>159</v>
      </c>
      <c r="J98" s="220" t="s">
        <v>198</v>
      </c>
      <c r="K98" s="220" t="s">
        <v>160</v>
      </c>
      <c r="L98" s="220" t="s">
        <v>0</v>
      </c>
      <c r="M98" s="220" t="s">
        <v>428</v>
      </c>
      <c r="N98" s="48" t="s">
        <v>428</v>
      </c>
      <c r="O98" s="48" t="s">
        <v>0</v>
      </c>
      <c r="P98" s="48" t="s">
        <v>477</v>
      </c>
      <c r="Q98" s="48"/>
      <c r="R98" s="48"/>
      <c r="S98" s="48"/>
      <c r="T98" s="48"/>
      <c r="U98" s="48"/>
      <c r="V98" s="98">
        <f t="shared" si="0"/>
        <v>634</v>
      </c>
      <c r="W98" s="22" t="str">
        <f t="shared" si="1"/>
        <v/>
      </c>
      <c r="X98" s="23"/>
      <c r="Y98" s="21">
        <f t="shared" si="2"/>
        <v>19</v>
      </c>
      <c r="Z98" s="22" t="str">
        <f t="shared" si="3"/>
        <v/>
      </c>
      <c r="AA98" s="23"/>
      <c r="AB98" s="21">
        <f t="shared" si="4"/>
        <v>199</v>
      </c>
      <c r="AC98" s="22" t="str">
        <f t="shared" si="5"/>
        <v/>
      </c>
      <c r="AD98" s="23"/>
      <c r="AE98" s="255"/>
      <c r="BL98" s="54"/>
      <c r="BM98" s="54"/>
      <c r="BN98" s="54"/>
      <c r="BO98" s="54"/>
      <c r="BP98" s="54"/>
      <c r="BQ98" s="54"/>
      <c r="BR98" s="54"/>
      <c r="BS98" s="54"/>
      <c r="BT98" s="54"/>
      <c r="BU98" s="54"/>
      <c r="BV98" s="54"/>
      <c r="BW98" s="54"/>
      <c r="BX98" s="54"/>
      <c r="BY98" s="54"/>
      <c r="BZ98" s="54"/>
    </row>
    <row r="99" spans="3:78" s="253" customFormat="1" ht="21" customHeight="1">
      <c r="C99" s="192"/>
      <c r="D99" s="423"/>
      <c r="E99" s="256" t="s">
        <v>103</v>
      </c>
      <c r="F99" s="220"/>
      <c r="G99" s="220"/>
      <c r="H99" s="220" t="s">
        <v>0</v>
      </c>
      <c r="I99" s="220" t="s">
        <v>159</v>
      </c>
      <c r="J99" s="220" t="s">
        <v>199</v>
      </c>
      <c r="K99" s="220" t="s">
        <v>160</v>
      </c>
      <c r="L99" s="220" t="s">
        <v>0</v>
      </c>
      <c r="M99" s="220" t="s">
        <v>428</v>
      </c>
      <c r="N99" s="48" t="s">
        <v>428</v>
      </c>
      <c r="O99" s="48" t="s">
        <v>0</v>
      </c>
      <c r="P99" s="48" t="s">
        <v>477</v>
      </c>
      <c r="Q99" s="48"/>
      <c r="R99" s="48"/>
      <c r="S99" s="48"/>
      <c r="T99" s="48"/>
      <c r="U99" s="48"/>
      <c r="V99" s="98">
        <f t="shared" si="0"/>
        <v>318</v>
      </c>
      <c r="W99" s="22" t="str">
        <f t="shared" si="1"/>
        <v/>
      </c>
      <c r="X99" s="23"/>
      <c r="Y99" s="21">
        <f t="shared" si="2"/>
        <v>10</v>
      </c>
      <c r="Z99" s="22" t="str">
        <f t="shared" si="3"/>
        <v/>
      </c>
      <c r="AA99" s="23"/>
      <c r="AB99" s="21">
        <f t="shared" si="4"/>
        <v>83</v>
      </c>
      <c r="AC99" s="22" t="str">
        <f t="shared" si="5"/>
        <v/>
      </c>
      <c r="AD99" s="23"/>
      <c r="AE99" s="255"/>
      <c r="BL99" s="54"/>
      <c r="BM99" s="54"/>
      <c r="BN99" s="54"/>
      <c r="BO99" s="54"/>
      <c r="BP99" s="54"/>
      <c r="BQ99" s="54"/>
      <c r="BR99" s="54"/>
      <c r="BS99" s="54"/>
      <c r="BT99" s="54"/>
      <c r="BU99" s="54"/>
      <c r="BV99" s="54"/>
      <c r="BW99" s="54"/>
      <c r="BX99" s="54"/>
      <c r="BY99" s="54"/>
      <c r="BZ99" s="54"/>
    </row>
    <row r="100" spans="3:78" s="253" customFormat="1" ht="21" customHeight="1">
      <c r="C100" s="192"/>
      <c r="D100" s="423"/>
      <c r="E100" s="256" t="s">
        <v>98</v>
      </c>
      <c r="F100" s="220"/>
      <c r="G100" s="220"/>
      <c r="H100" s="220" t="s">
        <v>0</v>
      </c>
      <c r="I100" s="220" t="s">
        <v>159</v>
      </c>
      <c r="J100" s="220" t="s">
        <v>200</v>
      </c>
      <c r="K100" s="220" t="s">
        <v>160</v>
      </c>
      <c r="L100" s="220" t="s">
        <v>0</v>
      </c>
      <c r="M100" s="220" t="s">
        <v>428</v>
      </c>
      <c r="N100" s="48" t="s">
        <v>428</v>
      </c>
      <c r="O100" s="48" t="s">
        <v>0</v>
      </c>
      <c r="P100" s="48" t="s">
        <v>477</v>
      </c>
      <c r="Q100" s="48"/>
      <c r="R100" s="48"/>
      <c r="S100" s="48"/>
      <c r="T100" s="48"/>
      <c r="U100" s="48"/>
      <c r="V100" s="98">
        <f t="shared" si="0"/>
        <v>172</v>
      </c>
      <c r="W100" s="22" t="str">
        <f t="shared" si="1"/>
        <v/>
      </c>
      <c r="X100" s="23"/>
      <c r="Y100" s="21">
        <f t="shared" si="2"/>
        <v>7</v>
      </c>
      <c r="Z100" s="22" t="str">
        <f t="shared" si="3"/>
        <v/>
      </c>
      <c r="AA100" s="23"/>
      <c r="AB100" s="21">
        <f t="shared" si="4"/>
        <v>42</v>
      </c>
      <c r="AC100" s="22" t="str">
        <f t="shared" si="5"/>
        <v/>
      </c>
      <c r="AD100" s="23"/>
      <c r="AE100" s="255"/>
      <c r="BL100" s="54"/>
      <c r="BM100" s="54"/>
      <c r="BN100" s="54"/>
      <c r="BO100" s="54"/>
      <c r="BP100" s="54"/>
      <c r="BQ100" s="54"/>
      <c r="BR100" s="54"/>
      <c r="BS100" s="54"/>
      <c r="BT100" s="54"/>
      <c r="BU100" s="54"/>
      <c r="BV100" s="54"/>
      <c r="BW100" s="54"/>
      <c r="BX100" s="54"/>
      <c r="BY100" s="54"/>
      <c r="BZ100" s="54"/>
    </row>
    <row r="101" spans="3:78" s="253" customFormat="1" ht="21" customHeight="1">
      <c r="C101" s="192"/>
      <c r="D101" s="423"/>
      <c r="E101" s="256" t="s">
        <v>2391</v>
      </c>
      <c r="F101" s="220"/>
      <c r="G101" s="220"/>
      <c r="H101" s="220" t="s">
        <v>0</v>
      </c>
      <c r="I101" s="220" t="s">
        <v>159</v>
      </c>
      <c r="J101" s="220" t="s">
        <v>201</v>
      </c>
      <c r="K101" s="220" t="s">
        <v>160</v>
      </c>
      <c r="L101" s="220" t="s">
        <v>0</v>
      </c>
      <c r="M101" s="220" t="s">
        <v>428</v>
      </c>
      <c r="N101" s="48" t="s">
        <v>428</v>
      </c>
      <c r="O101" s="48" t="s">
        <v>0</v>
      </c>
      <c r="P101" s="48" t="s">
        <v>477</v>
      </c>
      <c r="Q101" s="48"/>
      <c r="R101" s="48"/>
      <c r="S101" s="48"/>
      <c r="T101" s="48"/>
      <c r="U101" s="48"/>
      <c r="V101" s="98">
        <f t="shared" si="0"/>
        <v>1</v>
      </c>
      <c r="W101" s="22" t="str">
        <f t="shared" si="1"/>
        <v/>
      </c>
      <c r="X101" s="23"/>
      <c r="Y101" s="21">
        <f t="shared" si="2"/>
        <v>0</v>
      </c>
      <c r="Z101" s="22" t="str">
        <f t="shared" si="3"/>
        <v/>
      </c>
      <c r="AA101" s="23"/>
      <c r="AB101" s="21">
        <f t="shared" si="4"/>
        <v>0</v>
      </c>
      <c r="AC101" s="22" t="str">
        <f t="shared" si="5"/>
        <v/>
      </c>
      <c r="AD101" s="23"/>
      <c r="AE101" s="255"/>
      <c r="BL101" s="54"/>
      <c r="BM101" s="54"/>
      <c r="BN101" s="54"/>
      <c r="BO101" s="54"/>
      <c r="BP101" s="54"/>
      <c r="BQ101" s="54"/>
      <c r="BR101" s="54"/>
      <c r="BS101" s="54"/>
      <c r="BT101" s="54"/>
      <c r="BU101" s="54"/>
      <c r="BV101" s="54"/>
      <c r="BW101" s="54"/>
      <c r="BX101" s="54"/>
      <c r="BY101" s="54"/>
      <c r="BZ101" s="54"/>
    </row>
    <row r="102" spans="3:78" s="253" customFormat="1" ht="21" customHeight="1">
      <c r="C102" s="192"/>
      <c r="D102" s="423"/>
      <c r="E102" s="256" t="s">
        <v>2380</v>
      </c>
      <c r="F102" s="220"/>
      <c r="G102" s="220"/>
      <c r="H102" s="220" t="s">
        <v>0</v>
      </c>
      <c r="I102" s="220" t="s">
        <v>159</v>
      </c>
      <c r="J102" s="220" t="s">
        <v>0</v>
      </c>
      <c r="K102" s="220" t="s">
        <v>160</v>
      </c>
      <c r="L102" s="220" t="s">
        <v>0</v>
      </c>
      <c r="M102" s="220" t="s">
        <v>428</v>
      </c>
      <c r="N102" s="48" t="s">
        <v>428</v>
      </c>
      <c r="O102" s="48" t="s">
        <v>0</v>
      </c>
      <c r="P102" s="48" t="s">
        <v>477</v>
      </c>
      <c r="Q102" s="48"/>
      <c r="R102" s="48"/>
      <c r="S102" s="48"/>
      <c r="T102" s="48"/>
      <c r="U102" s="48"/>
      <c r="V102" s="98">
        <f t="shared" si="0"/>
        <v>111803</v>
      </c>
      <c r="W102" s="22" t="str">
        <f t="shared" si="1"/>
        <v/>
      </c>
      <c r="X102" s="23"/>
      <c r="Y102" s="21">
        <f t="shared" si="2"/>
        <v>21329</v>
      </c>
      <c r="Z102" s="22" t="str">
        <f t="shared" si="3"/>
        <v/>
      </c>
      <c r="AA102" s="23"/>
      <c r="AB102" s="21">
        <f t="shared" si="4"/>
        <v>28832</v>
      </c>
      <c r="AC102" s="22" t="str">
        <f t="shared" si="5"/>
        <v/>
      </c>
      <c r="AD102" s="23"/>
      <c r="AE102" s="255"/>
      <c r="BL102" s="54"/>
      <c r="BM102" s="54"/>
      <c r="BN102" s="54"/>
      <c r="BO102" s="54"/>
      <c r="BP102" s="54"/>
      <c r="BQ102" s="54"/>
      <c r="BR102" s="54"/>
      <c r="BS102" s="54"/>
      <c r="BT102" s="54"/>
      <c r="BU102" s="54"/>
      <c r="BV102" s="54"/>
      <c r="BW102" s="54"/>
      <c r="BX102" s="54"/>
      <c r="BY102" s="54"/>
      <c r="BZ102" s="54"/>
    </row>
    <row r="103" spans="3:78">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row>
    <row r="104" spans="3:78">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row>
    <row r="105" spans="3:78" hidden="1"/>
    <row r="106" spans="3:78" hidden="1">
      <c r="V106" s="213">
        <f>SUMPRODUCT(--(V14:V42=0),--(V14:V42&lt;&gt;""),--(W14:W42="Z"))+SUMPRODUCT(--(V14:V42=0),--(V14:V42&lt;&gt;""),--(W14:W42=""))+SUMPRODUCT(--(V14:V42&gt;0),--(W14:W42="W"))+SUMPRODUCT(--(V14:V42&gt;0), --(V14:V42&lt;&gt;""),--(W14:W42=""))+SUMPRODUCT(--(V14:V42=""),--(W14:W42="Z"))
+SUMPRODUCT(--(V44:V72=0),--(V44:V72&lt;&gt;""),--(W44:W72="Z"))+SUMPRODUCT(--(V44:V72=0),--(V44:V72&lt;&gt;""),--(W44:W72=""))+SUMPRODUCT(--(V44:V72&gt;0),--(W44:W72="W"))+SUMPRODUCT(--(V44:V72&gt;0), --(V44:V72&lt;&gt;""),--(W44:W72=""))+SUMPRODUCT(--(V44:V72=""),--(W44:W72="Z"))
+SUMPRODUCT(--(V74:V102=0),--(V74:V102&lt;&gt;""),--(W74:W102="Z"))+SUMPRODUCT(--(V74:V102=0),--(V74:V102&lt;&gt;""),--(W74:W102=""))+SUMPRODUCT(--(V74:V102&gt;0),--(W74:W102="W"))+SUMPRODUCT(--(V74:V102&gt;0), --(V74:V102&lt;&gt;""),--(W74:W102=""))+SUMPRODUCT(--(V74:V102=""),--(W74:W102="Z"))</f>
        <v>87</v>
      </c>
      <c r="W106" s="214"/>
      <c r="X106" s="214"/>
      <c r="Y106" s="213">
        <f>SUMPRODUCT(--(Y14:Y42=0),--(Y14:Y42&lt;&gt;""),--(Z14:Z42="Z"))+SUMPRODUCT(--(Y14:Y42=0),--(Y14:Y42&lt;&gt;""),--(Z14:Z42=""))+SUMPRODUCT(--(Y14:Y42&gt;0),--(Z14:Z42="W"))+SUMPRODUCT(--(Y14:Y42&gt;0), --(Y14:Y42&lt;&gt;""),--(Z14:Z42=""))+SUMPRODUCT(--(Y14:Y42=""),--(Z14:Z42="Z"))
+SUMPRODUCT(--(Y44:Y72=0),--(Y44:Y72&lt;&gt;""),--(Z44:Z72="Z"))+SUMPRODUCT(--(Y44:Y72=0),--(Y44:Y72&lt;&gt;""),--(Z44:Z72=""))+SUMPRODUCT(--(Y44:Y72&gt;0),--(Z44:Z72="W"))+SUMPRODUCT(--(Y44:Y72&gt;0), --(Y44:Y72&lt;&gt;""),--(Z44:Z72=""))+SUMPRODUCT(--(Y44:Y72=""),--(Z44:Z72="Z"))
+SUMPRODUCT(--(Y74:Y102=0),--(Y74:Y102&lt;&gt;""),--(Z74:Z102="Z"))+SUMPRODUCT(--(Y74:Y102=0),--(Y74:Y102&lt;&gt;""),--(Z74:Z102=""))+SUMPRODUCT(--(Y74:Y102&gt;0),--(Z74:Z102="W"))+SUMPRODUCT(--(Y74:Y102&gt;0), --(Y74:Y102&lt;&gt;""),--(Z74:Z102=""))+SUMPRODUCT(--(Y74:Y102=""),--(Z74:Z102="Z"))</f>
        <v>87</v>
      </c>
      <c r="Z106" s="214"/>
      <c r="AA106" s="214"/>
      <c r="AB106" s="213">
        <f>SUMPRODUCT(--(AB14:AB42=0),--(AB14:AB42&lt;&gt;""),--(AC14:AC42="Z"))+SUMPRODUCT(--(AB14:AB42=0),--(AB14:AB42&lt;&gt;""),--(AC14:AC42=""))+SUMPRODUCT(--(AB14:AB42&gt;0),--(AC14:AC42="W"))+SUMPRODUCT(--(AB14:AB42&gt;0), --(AB14:AB42&lt;&gt;""),--(AC14:AC42=""))+SUMPRODUCT(--(AB14:AB42=""),--(AC14:AC42="Z"))
+SUMPRODUCT(--(AB44:AB72=0),--(AB44:AB72&lt;&gt;""),--(AC44:AC72="Z"))+SUMPRODUCT(--(AB44:AB72=0),--(AB44:AB72&lt;&gt;""),--(AC44:AC72=""))+SUMPRODUCT(--(AB44:AB72&gt;0),--(AC44:AC72="W"))+SUMPRODUCT(--(AB44:AB72&gt;0), --(AB44:AB72&lt;&gt;""),--(AC44:AC72=""))+SUMPRODUCT(--(AB44:AB72=""),--(AC44:AC72="Z"))
+SUMPRODUCT(--(AB74:AB102=0),--(AB74:AB102&lt;&gt;""),--(AC74:AC102="Z"))+SUMPRODUCT(--(AB74:AB102=0),--(AB74:AB102&lt;&gt;""),--(AC74:AC102=""))+SUMPRODUCT(--(AB74:AB102&gt;0),--(AC74:AC102="W"))+SUMPRODUCT(--(AB74:AB102&gt;0), --(AB74:AB102&lt;&gt;""),--(AC74:AC102=""))+SUMPRODUCT(--(AB74:AB102=""),--(AC74:AC102="Z"))</f>
        <v>87</v>
      </c>
      <c r="AC106" s="214"/>
      <c r="AD106" s="214"/>
    </row>
    <row r="107" spans="3:78" hidden="1"/>
    <row r="108" spans="3:78" hidden="1"/>
    <row r="109" spans="3:78" hidden="1"/>
    <row r="110" spans="3:78" hidden="1"/>
    <row r="111" spans="3:78" hidden="1"/>
    <row r="112" spans="3:78" hidden="1"/>
    <row r="113" hidden="1"/>
    <row r="114" hidden="1"/>
  </sheetData>
  <sheetProtection algorithmName="SHA-512" hashValue="uUDyAkPOktpsxftIi3TdeYy8snCiaw5KTOApNjQ5r8kzoqQL3odQKmTvuXQO7ItI4NPriRLm6pN8cthD4E/5pA==" saltValue="Op3+CW2/Vtkgt0qcL9NaRQ==" spinCount="100000" sheet="1" objects="1" scenarios="1" formatCells="0" formatColumns="0" formatRows="0" sort="0" autoFilter="0"/>
  <mergeCells count="13">
    <mergeCell ref="D14:D42"/>
    <mergeCell ref="D44:D72"/>
    <mergeCell ref="D74:D102"/>
    <mergeCell ref="D1:AE1"/>
    <mergeCell ref="V3:AA3"/>
    <mergeCell ref="V4:X4"/>
    <mergeCell ref="Y4:AA4"/>
    <mergeCell ref="V5:X5"/>
    <mergeCell ref="Y5:AA5"/>
    <mergeCell ref="D3:E4"/>
    <mergeCell ref="AB3:AD3"/>
    <mergeCell ref="AB4:AD4"/>
    <mergeCell ref="AB5:AD5"/>
  </mergeCells>
  <conditionalFormatting sqref="V14:V42 V44:V72 V74:V102 Y14:Y42 Y44:Y72 Y74:Y102">
    <cfRule type="expression" dxfId="102" priority="25">
      <formula xml:space="preserve"> OR(AND(V14=0,V14&lt;&gt;"",W14&lt;&gt;"Z",W14&lt;&gt;""),AND(V14&gt;0,V14&lt;&gt;"",W14&lt;&gt;"W",W14&lt;&gt;""),AND(V14="", W14="W"))</formula>
    </cfRule>
  </conditionalFormatting>
  <conditionalFormatting sqref="W14:W42 W44:W72 W74:W102 Z14:Z42 Z44:Z72 Z74:Z102">
    <cfRule type="expression" dxfId="101" priority="24">
      <formula xml:space="preserve"> OR(AND(V14=0,V14&lt;&gt;"",W14&lt;&gt;"Z",W14&lt;&gt;""),AND(V14&gt;0,V14&lt;&gt;"",W14&lt;&gt;"W",W14&lt;&gt;""),AND(V14="", W14="W"))</formula>
    </cfRule>
  </conditionalFormatting>
  <conditionalFormatting sqref="X14:X42 X44:X72 X74:X102 AA14:AA42 AA44:AA72 AA74:AA102">
    <cfRule type="expression" dxfId="100" priority="23">
      <formula xml:space="preserve"> AND(OR(W14="X",W14="W"),X14="")</formula>
    </cfRule>
  </conditionalFormatting>
  <conditionalFormatting sqref="V42 Y42 V72 Y72">
    <cfRule type="expression" dxfId="99" priority="26">
      <formula>OR(COUNTIF(W14:W41,"M")=28,COUNTIF(W14:W41,"X")=28)</formula>
    </cfRule>
    <cfRule type="expression" dxfId="98" priority="27">
      <formula>IF(OR(SUMPRODUCT(--(V14:V41=""),--(W14:W41=""))&gt;0,COUNTIF(W14:W41,"M")&gt;0,COUNTIF(W14:W41,"X")=28),"",SUM(V14:V41)) &lt;&gt; V42</formula>
    </cfRule>
  </conditionalFormatting>
  <conditionalFormatting sqref="W42 Z42 W72 Z72">
    <cfRule type="expression" dxfId="97" priority="28">
      <formula>OR(COUNTIF(W14:W41,"M")=28,COUNTIF(W14:W41,"X")=28)</formula>
    </cfRule>
    <cfRule type="expression" dxfId="96" priority="29">
      <formula>IF(AND(COUNTIF(W14:W41,"X")=28,SUM(V14:V41)=0,ISNUMBER(V42)),"",IF(COUNTIF(W14:W41,"M")&gt;0,"M",IF(AND(COUNTIF(W14:W41,W14)=28,OR(W14="X",W14="W",W14="Z")),UPPER(W14),""))) &lt;&gt; W42</formula>
    </cfRule>
  </conditionalFormatting>
  <conditionalFormatting sqref="V74:V102 Y74:Y102">
    <cfRule type="expression" dxfId="95" priority="30">
      <formula>OR(AND(W14="X",W44="X"),AND(W14="M",W44="M"))</formula>
    </cfRule>
  </conditionalFormatting>
  <conditionalFormatting sqref="V74:V102 Y74:Y102">
    <cfRule type="expression" dxfId="94" priority="31">
      <formula>IF(OR(AND(V14="",W14=""),AND(V44="",W44=""),AND(W14="X",W44="X"),OR(W14="M",W44="M")),"",SUM(V14,V44)) &lt;&gt; V74</formula>
    </cfRule>
  </conditionalFormatting>
  <conditionalFormatting sqref="W74:W102 Z74:Z102">
    <cfRule type="expression" dxfId="93" priority="32">
      <formula>OR(AND(W14="X",W44="X"),AND(W14="M",W44="M"))</formula>
    </cfRule>
  </conditionalFormatting>
  <conditionalFormatting sqref="W74:W102 Z74:Z102">
    <cfRule type="expression" dxfId="92" priority="33">
      <formula>IF(AND(AND(W14="X",W44="X"),SUM(V14,V44)=0,ISNUMBER(V74)),"",IF(OR(W14="M",W44="M"),"M",IF(AND(W14=W44,OR(W14="X",W14="W",W14="Z")),UPPER(W14),""))) &lt;&gt; W74</formula>
    </cfRule>
  </conditionalFormatting>
  <conditionalFormatting sqref="AD14:AD42 AD44:AD72 AD74:AD102">
    <cfRule type="expression" dxfId="91" priority="1">
      <formula xml:space="preserve"> AND(OR(AC14="X",AC14="W"),AD14="")</formula>
    </cfRule>
  </conditionalFormatting>
  <conditionalFormatting sqref="AB14:AB42 AB44:AB72 AB74:AB102">
    <cfRule type="expression" dxfId="90" priority="3">
      <formula xml:space="preserve"> OR(AND(AB14=0,AB14&lt;&gt;"",AC14&lt;&gt;"Z",AC14&lt;&gt;""),AND(AB14&gt;0,AB14&lt;&gt;"",AC14&lt;&gt;"W",AC14&lt;&gt;""),AND(AB14="", AC14="W"))</formula>
    </cfRule>
  </conditionalFormatting>
  <conditionalFormatting sqref="AC14:AC42 AC44:AC72 AC74:AC102">
    <cfRule type="expression" dxfId="89" priority="2">
      <formula xml:space="preserve"> OR(AND(AB14=0,AB14&lt;&gt;"",AC14&lt;&gt;"Z",AC14&lt;&gt;""),AND(AB14&gt;0,AB14&lt;&gt;"",AC14&lt;&gt;"W",AC14&lt;&gt;""),AND(AB14="", AC14="W"))</formula>
    </cfRule>
  </conditionalFormatting>
  <conditionalFormatting sqref="AB42 AB72">
    <cfRule type="expression" dxfId="88" priority="4">
      <formula>OR(COUNTIF(AC14:AC41,"M")=28,COUNTIF(AC14:AC41,"X")=28)</formula>
    </cfRule>
    <cfRule type="expression" dxfId="87" priority="5">
      <formula>IF(OR(SUMPRODUCT(--(AB14:AB41=""),--(AC14:AC41=""))&gt;0,COUNTIF(AC14:AC41,"M")&gt;0,COUNTIF(AC14:AC41,"X")=28),"",SUM(AB14:AB41)) &lt;&gt; AB42</formula>
    </cfRule>
  </conditionalFormatting>
  <conditionalFormatting sqref="AC42 AC72">
    <cfRule type="expression" dxfId="86" priority="6">
      <formula>OR(COUNTIF(AC14:AC41,"M")=28,COUNTIF(AC14:AC41,"X")=28)</formula>
    </cfRule>
    <cfRule type="expression" dxfId="85" priority="7">
      <formula>IF(AND(COUNTIF(AC14:AC41,"X")=28,SUM(AB14:AB41)=0,ISNUMBER(AB42)),"",IF(COUNTIF(AC14:AC41,"M")&gt;0,"M",IF(AND(COUNTIF(AC14:AC41,AC14)=28,OR(AC14="X",AC14="W",AC14="Z")),UPPER(AC14),""))) &lt;&gt; AC42</formula>
    </cfRule>
  </conditionalFormatting>
  <conditionalFormatting sqref="AB74:AB102">
    <cfRule type="expression" dxfId="84" priority="8">
      <formula>OR(AND(AC14="X",AC44="X"),AND(AC14="M",AC44="M"))</formula>
    </cfRule>
  </conditionalFormatting>
  <conditionalFormatting sqref="AB74:AB102">
    <cfRule type="expression" dxfId="83" priority="9">
      <formula>IF(OR(AND(AB14="",AC14=""),AND(AB44="",AC44=""),AND(AC14="X",AC44="X"),OR(AC14="M",AC44="M")),"",SUM(AB14,AB44)) &lt;&gt; AB74</formula>
    </cfRule>
  </conditionalFormatting>
  <conditionalFormatting sqref="AC74:AC102">
    <cfRule type="expression" dxfId="82" priority="10">
      <formula>OR(AND(AC14="X",AC44="X"),AND(AC14="M",AC44="M"))</formula>
    </cfRule>
  </conditionalFormatting>
  <conditionalFormatting sqref="AC74:AC102">
    <cfRule type="expression" dxfId="81" priority="11">
      <formula>IF(AND(AND(AC14="X",AC44="X"),SUM(AB14,AB44)=0,ISNUMBER(AB74)),"",IF(OR(AC14="M",AC44="M"),"M",IF(AND(AC14=AC44,OR(AC14="X",AC14="W",AC14="Z")),UPPER(AC14),""))) &lt;&gt; AC74</formula>
    </cfRule>
  </conditionalFormatting>
  <dataValidations count="4">
    <dataValidation allowBlank="1" showInputMessage="1" showErrorMessage="1" sqref="AE1:XFD1048576 V103:AD1048576 A1:U1048576 V1:AA13 AB2:AB3 AB4:AD13 AC2:AD2"/>
    <dataValidation type="textLength" allowBlank="1" showInputMessage="1" showErrorMessage="1" errorTitle="Entrada no válida" error="La longitud del texto debe ser entre 2 y 500 caracteres" sqref="X14:X102 AA14:AA102 AD14:AD102">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102 Z14:Z102 AC14:AC102">
      <formula1>"Z,M,X,W"</formula1>
    </dataValidation>
    <dataValidation type="decimal" operator="greaterThanOrEqual" allowBlank="1" showInputMessage="1" showErrorMessage="1" errorTitle="Entrada no válida" error="Por favor, ingrese un valor numérico" sqref="V14:V102 Y14:Y102 AB14:AB102">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2" manualBreakCount="2">
    <brk id="42" max="16383" man="1"/>
    <brk id="72" max="16383"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D702"/>
  <sheetViews>
    <sheetView showGridLines="0" topLeftCell="C1" zoomScale="130" zoomScaleNormal="130" workbookViewId="0">
      <pane xSplit="19" ySplit="13" topLeftCell="V74" activePane="bottomRight" state="frozen"/>
      <selection activeCell="C1" sqref="C1"/>
      <selection pane="topRight" activeCell="V1" sqref="V1"/>
      <selection pane="bottomLeft" activeCell="C14" sqref="C14"/>
      <selection pane="bottomRight" activeCell="F81" sqref="F80:F81"/>
    </sheetView>
  </sheetViews>
  <sheetFormatPr baseColWidth="10" defaultColWidth="9.140625" defaultRowHeight="15"/>
  <cols>
    <col min="1" max="1" width="18.28515625" style="264" hidden="1" customWidth="1"/>
    <col min="2" max="2" width="7.42578125" style="264" hidden="1" customWidth="1"/>
    <col min="3" max="3" width="5.7109375" style="264" customWidth="1"/>
    <col min="4" max="4" width="12.7109375" style="307" customWidth="1"/>
    <col min="5" max="5" width="14.42578125" style="264" customWidth="1"/>
    <col min="6" max="6" width="45.140625" style="36" customWidth="1"/>
    <col min="7" max="7" width="8.7109375" style="308" hidden="1" customWidth="1"/>
    <col min="8" max="8" width="3" style="308" hidden="1" customWidth="1"/>
    <col min="9" max="9" width="5.85546875" style="308" hidden="1" customWidth="1"/>
    <col min="10" max="10" width="3" style="308" hidden="1" customWidth="1"/>
    <col min="11" max="11" width="5.28515625" style="308" hidden="1" customWidth="1"/>
    <col min="12" max="12" width="3.7109375" style="308" hidden="1" customWidth="1"/>
    <col min="13" max="13" width="3" style="308" hidden="1" customWidth="1"/>
    <col min="14" max="20" width="4.140625" style="308" hidden="1" customWidth="1"/>
    <col min="21" max="21" width="10.42578125" style="308" hidden="1" customWidth="1"/>
    <col min="22" max="22" width="12.7109375" style="264" customWidth="1"/>
    <col min="23" max="23" width="2.7109375" style="264" customWidth="1"/>
    <col min="24" max="24" width="5.7109375" style="264" customWidth="1"/>
    <col min="25" max="26" width="3.28515625" style="264" customWidth="1"/>
    <col min="27" max="16384" width="9.140625" style="264"/>
  </cols>
  <sheetData>
    <row r="1" spans="1:134" ht="45" customHeight="1">
      <c r="A1" s="30" t="s">
        <v>108</v>
      </c>
      <c r="B1" s="31" t="s">
        <v>461</v>
      </c>
      <c r="C1" s="32"/>
      <c r="D1" s="414" t="s">
        <v>2430</v>
      </c>
      <c r="E1" s="414"/>
      <c r="F1" s="414"/>
      <c r="G1" s="414"/>
      <c r="H1" s="414"/>
      <c r="I1" s="414"/>
      <c r="J1" s="414"/>
      <c r="K1" s="414"/>
      <c r="L1" s="414"/>
      <c r="M1" s="414"/>
      <c r="N1" s="414"/>
      <c r="O1" s="414"/>
      <c r="P1" s="414"/>
      <c r="Q1" s="414"/>
      <c r="R1" s="414"/>
      <c r="S1" s="414"/>
      <c r="T1" s="414"/>
      <c r="U1" s="414"/>
      <c r="V1" s="414"/>
      <c r="W1" s="414"/>
      <c r="X1" s="414"/>
      <c r="Y1" s="414"/>
      <c r="Z1" s="414"/>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56"/>
      <c r="BJ1" s="56"/>
      <c r="BK1" s="56"/>
      <c r="BL1" s="56"/>
      <c r="BM1" s="56"/>
      <c r="BN1" s="56"/>
      <c r="BO1" s="56"/>
      <c r="BP1" s="56"/>
      <c r="BQ1" s="56"/>
      <c r="BR1" s="56"/>
      <c r="BS1" s="56"/>
      <c r="BT1" s="56"/>
      <c r="BU1" s="56"/>
      <c r="BV1" s="56"/>
      <c r="BW1" s="56"/>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c r="DV1" s="262"/>
      <c r="DW1" s="262"/>
      <c r="DX1" s="262"/>
      <c r="DY1" s="262"/>
      <c r="DZ1" s="262"/>
      <c r="EA1" s="262"/>
      <c r="EB1" s="263"/>
      <c r="EC1" s="263"/>
      <c r="ED1" s="263"/>
    </row>
    <row r="2" spans="1:134" ht="21.75" customHeight="1">
      <c r="A2" s="30" t="s">
        <v>114</v>
      </c>
      <c r="B2" s="191" t="str">
        <f>VLOOKUP(VAL_C1!$B$2,VAL_Drop_Down_Lists!$A$3:$B$214,2,FALSE)</f>
        <v>CR</v>
      </c>
      <c r="C2" s="265"/>
      <c r="D2" s="434" t="s">
        <v>2431</v>
      </c>
      <c r="E2" s="435"/>
      <c r="F2" s="435"/>
      <c r="G2" s="266"/>
      <c r="H2" s="267"/>
      <c r="I2" s="267"/>
      <c r="J2" s="267"/>
      <c r="K2" s="267"/>
      <c r="L2" s="267"/>
      <c r="M2" s="267"/>
      <c r="N2" s="267"/>
      <c r="O2" s="267"/>
      <c r="P2" s="267"/>
      <c r="Q2" s="267"/>
      <c r="R2" s="267"/>
      <c r="S2" s="267"/>
      <c r="T2" s="267"/>
      <c r="U2" s="268"/>
      <c r="V2" s="431" t="s">
        <v>2365</v>
      </c>
      <c r="W2" s="431"/>
      <c r="X2" s="431"/>
      <c r="Y2" s="269"/>
      <c r="Z2" s="270"/>
      <c r="AA2" s="271"/>
      <c r="AB2" s="272"/>
      <c r="AC2" s="271"/>
      <c r="AD2" s="272"/>
      <c r="AE2" s="271"/>
      <c r="AF2" s="272"/>
      <c r="AG2" s="271"/>
      <c r="AH2" s="272"/>
      <c r="AI2" s="271"/>
      <c r="AJ2" s="272"/>
      <c r="AK2" s="271"/>
      <c r="AL2" s="272"/>
      <c r="AM2" s="271"/>
      <c r="AN2" s="272"/>
      <c r="AO2" s="271"/>
      <c r="AP2" s="262"/>
      <c r="AQ2" s="262"/>
      <c r="AR2" s="262"/>
      <c r="AS2" s="262"/>
      <c r="AT2" s="262"/>
      <c r="AU2" s="271"/>
      <c r="AV2" s="272"/>
      <c r="AW2" s="271"/>
      <c r="AX2" s="272"/>
      <c r="AY2" s="271"/>
      <c r="AZ2" s="272"/>
      <c r="BA2" s="271"/>
      <c r="BB2" s="272"/>
      <c r="BC2" s="271"/>
      <c r="BD2" s="272"/>
      <c r="BE2" s="271"/>
      <c r="BF2" s="272"/>
      <c r="BG2" s="271"/>
      <c r="BH2" s="272"/>
      <c r="BI2" s="58"/>
      <c r="BJ2" s="59"/>
      <c r="BK2" s="58"/>
      <c r="BL2" s="59"/>
      <c r="BM2" s="58"/>
      <c r="BN2" s="59"/>
      <c r="BO2" s="58"/>
      <c r="BP2" s="59"/>
      <c r="BQ2" s="58"/>
      <c r="BR2" s="59"/>
      <c r="BS2" s="58"/>
      <c r="BT2" s="59"/>
      <c r="BU2" s="58"/>
      <c r="BV2" s="59"/>
      <c r="BW2" s="58"/>
      <c r="BX2" s="272"/>
      <c r="BY2" s="271"/>
      <c r="BZ2" s="272"/>
      <c r="CA2" s="271"/>
      <c r="CB2" s="272"/>
      <c r="CC2" s="272"/>
      <c r="CD2" s="272"/>
      <c r="CE2" s="272"/>
      <c r="CF2" s="272"/>
      <c r="CG2" s="272"/>
      <c r="CH2" s="272"/>
      <c r="CI2" s="272"/>
      <c r="CJ2" s="272"/>
      <c r="CK2" s="272"/>
      <c r="CL2" s="272"/>
      <c r="CM2" s="272"/>
      <c r="CN2" s="272"/>
      <c r="CO2" s="272"/>
      <c r="CP2" s="272"/>
      <c r="CQ2" s="272"/>
      <c r="CR2" s="272"/>
      <c r="CS2" s="272"/>
      <c r="CT2" s="272"/>
      <c r="CU2" s="272"/>
      <c r="CV2" s="272"/>
      <c r="CW2" s="271"/>
      <c r="CX2" s="272"/>
      <c r="CY2" s="271"/>
      <c r="CZ2" s="272"/>
      <c r="DA2" s="271"/>
      <c r="DB2" s="272"/>
      <c r="DC2" s="271"/>
      <c r="DD2" s="272"/>
      <c r="DE2" s="271"/>
      <c r="DF2" s="272"/>
      <c r="DG2" s="271"/>
      <c r="DH2" s="271"/>
      <c r="DI2" s="271"/>
      <c r="DJ2" s="271"/>
      <c r="DK2" s="271"/>
      <c r="DL2" s="271"/>
      <c r="DM2" s="271"/>
      <c r="DN2" s="271"/>
      <c r="DO2" s="271"/>
      <c r="DP2" s="272"/>
      <c r="DQ2" s="271"/>
      <c r="DR2" s="272"/>
      <c r="DS2" s="271"/>
      <c r="DT2" s="271"/>
      <c r="DU2" s="271"/>
      <c r="DV2" s="271"/>
      <c r="DW2" s="271"/>
      <c r="DX2" s="273"/>
      <c r="DY2" s="273"/>
      <c r="DZ2" s="273"/>
      <c r="EA2" s="273"/>
      <c r="EB2" s="263"/>
      <c r="EC2" s="263"/>
      <c r="ED2" s="263"/>
    </row>
    <row r="3" spans="1:134" ht="21.75" customHeight="1">
      <c r="A3" s="30" t="s">
        <v>118</v>
      </c>
      <c r="B3" s="191">
        <f>IF(VAL_C1!$H$32&lt;&gt;"", YEAR(VAL_C1!$H$32),"")</f>
        <v>2020</v>
      </c>
      <c r="C3" s="265"/>
      <c r="D3" s="274" t="s">
        <v>2382</v>
      </c>
      <c r="E3" s="275" t="s">
        <v>2392</v>
      </c>
      <c r="F3" s="275" t="s">
        <v>2393</v>
      </c>
      <c r="G3" s="266"/>
      <c r="H3" s="267"/>
      <c r="I3" s="267"/>
      <c r="J3" s="267"/>
      <c r="K3" s="267"/>
      <c r="L3" s="267"/>
      <c r="M3" s="267"/>
      <c r="N3" s="267"/>
      <c r="O3" s="267"/>
      <c r="P3" s="267"/>
      <c r="Q3" s="267"/>
      <c r="R3" s="267"/>
      <c r="S3" s="267"/>
      <c r="T3" s="267"/>
      <c r="U3" s="268"/>
      <c r="V3" s="431" t="s">
        <v>2374</v>
      </c>
      <c r="W3" s="431"/>
      <c r="X3" s="431"/>
      <c r="Y3" s="269"/>
      <c r="Z3" s="270"/>
      <c r="AA3" s="263"/>
      <c r="AB3" s="263"/>
      <c r="AC3" s="263"/>
      <c r="AD3" s="263"/>
      <c r="AE3" s="263"/>
      <c r="AF3" s="263"/>
      <c r="AG3" s="263"/>
      <c r="AH3" s="263"/>
      <c r="AI3" s="263"/>
      <c r="AJ3" s="263"/>
      <c r="AK3" s="263"/>
      <c r="AL3" s="263"/>
      <c r="AM3" s="263"/>
      <c r="AN3" s="263"/>
      <c r="AO3" s="263"/>
      <c r="AP3" s="263"/>
      <c r="AQ3" s="263"/>
      <c r="AR3" s="263"/>
      <c r="AS3" s="263"/>
      <c r="AT3" s="276"/>
      <c r="AU3" s="276"/>
      <c r="AV3" s="276"/>
      <c r="AW3" s="276"/>
      <c r="AX3" s="276"/>
      <c r="AY3" s="276"/>
      <c r="AZ3" s="276"/>
      <c r="BA3" s="276"/>
      <c r="BB3" s="276"/>
      <c r="BC3" s="276"/>
      <c r="BD3" s="276"/>
      <c r="BE3" s="276"/>
      <c r="BF3" s="276"/>
      <c r="BG3" s="276"/>
      <c r="BH3" s="276"/>
      <c r="BI3" s="60"/>
      <c r="BJ3" s="60"/>
      <c r="BK3" s="60"/>
      <c r="BL3" s="60"/>
      <c r="BM3" s="60"/>
      <c r="BN3" s="60"/>
      <c r="BO3" s="60"/>
      <c r="BP3" s="60"/>
      <c r="BQ3" s="60"/>
      <c r="BR3" s="60"/>
      <c r="BS3" s="60"/>
      <c r="BT3" s="60"/>
      <c r="BU3" s="60"/>
      <c r="BV3" s="60"/>
      <c r="BW3" s="60"/>
      <c r="BX3" s="276"/>
      <c r="BY3" s="276"/>
      <c r="BZ3" s="276"/>
      <c r="CA3" s="276"/>
      <c r="CB3" s="276"/>
      <c r="CC3" s="276"/>
      <c r="CD3" s="276"/>
      <c r="CE3" s="276"/>
      <c r="CF3" s="276"/>
      <c r="CG3" s="276"/>
      <c r="CH3" s="276"/>
      <c r="CI3" s="276"/>
      <c r="CJ3" s="276"/>
      <c r="CK3" s="276"/>
      <c r="CL3" s="276"/>
      <c r="CM3" s="276"/>
      <c r="CN3" s="276"/>
      <c r="CO3" s="276"/>
      <c r="CP3" s="276"/>
      <c r="CQ3" s="276"/>
      <c r="CR3" s="276"/>
      <c r="CS3" s="276"/>
      <c r="CT3" s="276"/>
      <c r="CU3" s="276"/>
      <c r="CV3" s="276"/>
      <c r="CW3" s="276"/>
      <c r="CX3" s="276"/>
      <c r="CY3" s="276"/>
      <c r="CZ3" s="276"/>
      <c r="DA3" s="276"/>
      <c r="DB3" s="276"/>
      <c r="DC3" s="276"/>
      <c r="DD3" s="276"/>
      <c r="DE3" s="276"/>
      <c r="DF3" s="276"/>
      <c r="DG3" s="276"/>
      <c r="DH3" s="276"/>
      <c r="DI3" s="276"/>
      <c r="DJ3" s="276"/>
      <c r="DK3" s="276"/>
      <c r="DL3" s="276"/>
      <c r="DM3" s="276"/>
      <c r="DN3" s="276"/>
      <c r="DO3" s="276"/>
      <c r="DP3" s="276"/>
      <c r="DQ3" s="276"/>
      <c r="DR3" s="276"/>
      <c r="DS3" s="276"/>
      <c r="DT3" s="276"/>
      <c r="DU3" s="276"/>
      <c r="DV3" s="276"/>
      <c r="DW3" s="276"/>
      <c r="DX3" s="276"/>
      <c r="DY3" s="276"/>
      <c r="DZ3" s="276"/>
      <c r="EA3" s="276"/>
      <c r="EB3" s="276"/>
      <c r="EC3" s="276"/>
      <c r="ED3" s="276"/>
    </row>
    <row r="4" spans="1:134" hidden="1">
      <c r="A4" s="30" t="s">
        <v>121</v>
      </c>
      <c r="B4" s="191">
        <f>IF(VAL_C1!$H$33&lt;&gt;"", YEAR(VAL_C1!$H$33),"")</f>
        <v>2020</v>
      </c>
      <c r="C4" s="265"/>
      <c r="D4" s="277"/>
      <c r="E4" s="101"/>
      <c r="F4" s="278"/>
      <c r="G4" s="279"/>
      <c r="H4" s="279"/>
      <c r="I4" s="279"/>
      <c r="J4" s="279"/>
      <c r="K4" s="279"/>
      <c r="L4" s="279"/>
      <c r="M4" s="279"/>
      <c r="N4" s="279"/>
      <c r="O4" s="220"/>
      <c r="P4" s="220"/>
      <c r="Q4" s="220"/>
      <c r="R4" s="220"/>
      <c r="S4" s="220"/>
      <c r="T4" s="220"/>
      <c r="U4" s="280"/>
      <c r="V4" s="281"/>
      <c r="W4" s="281"/>
      <c r="X4" s="281"/>
      <c r="Y4" s="269"/>
      <c r="Z4" s="270"/>
      <c r="AA4" s="282"/>
      <c r="AB4" s="282"/>
      <c r="AC4" s="282"/>
      <c r="AD4" s="282"/>
      <c r="AE4" s="282"/>
      <c r="AF4" s="282"/>
      <c r="AG4" s="282"/>
      <c r="AH4" s="282"/>
      <c r="AI4" s="282"/>
      <c r="AJ4" s="282"/>
      <c r="AK4" s="282"/>
      <c r="AL4" s="282"/>
      <c r="AM4" s="282"/>
      <c r="AN4" s="282"/>
      <c r="AO4" s="282"/>
      <c r="AP4" s="282"/>
      <c r="AQ4" s="282"/>
      <c r="AR4" s="282"/>
      <c r="AS4" s="282"/>
      <c r="AT4" s="283"/>
      <c r="AU4" s="283"/>
      <c r="AV4" s="283"/>
      <c r="AW4" s="283"/>
      <c r="AX4" s="283"/>
      <c r="AY4" s="283"/>
      <c r="AZ4" s="283"/>
      <c r="BA4" s="283"/>
      <c r="BB4" s="283"/>
      <c r="BC4" s="283"/>
      <c r="BD4" s="283"/>
      <c r="BE4" s="283"/>
      <c r="BF4" s="283"/>
      <c r="BG4" s="283"/>
      <c r="BH4" s="283"/>
      <c r="BI4" s="61"/>
      <c r="BJ4" s="61"/>
      <c r="BK4" s="61"/>
      <c r="BL4" s="61"/>
      <c r="BM4" s="61"/>
      <c r="BN4" s="61"/>
      <c r="BO4" s="61"/>
      <c r="BP4" s="61"/>
      <c r="BQ4" s="61"/>
      <c r="BR4" s="61"/>
      <c r="BS4" s="61"/>
      <c r="BT4" s="61"/>
      <c r="BU4" s="61"/>
      <c r="BV4" s="61"/>
      <c r="BW4" s="61"/>
      <c r="BX4" s="283"/>
      <c r="BY4" s="283"/>
      <c r="BZ4" s="283"/>
      <c r="CA4" s="283"/>
      <c r="CB4" s="283"/>
      <c r="CC4" s="283"/>
      <c r="CD4" s="283"/>
      <c r="CE4" s="283"/>
      <c r="CF4" s="283"/>
      <c r="CG4" s="283"/>
      <c r="CH4" s="283"/>
      <c r="CI4" s="283"/>
      <c r="CJ4" s="283"/>
      <c r="CK4" s="283"/>
      <c r="CL4" s="283"/>
      <c r="CM4" s="283"/>
      <c r="CN4" s="283"/>
      <c r="CO4" s="283"/>
      <c r="CP4" s="283"/>
      <c r="CQ4" s="283"/>
      <c r="CR4" s="283"/>
      <c r="CS4" s="283"/>
      <c r="CT4" s="283"/>
      <c r="CU4" s="283"/>
      <c r="CV4" s="283"/>
      <c r="CW4" s="283"/>
      <c r="CX4" s="283"/>
      <c r="CY4" s="283"/>
      <c r="CZ4" s="283"/>
      <c r="DA4" s="283"/>
      <c r="DB4" s="283"/>
      <c r="DC4" s="283"/>
      <c r="DD4" s="283"/>
      <c r="DE4" s="283"/>
      <c r="DF4" s="283"/>
      <c r="DG4" s="283"/>
      <c r="DH4" s="283"/>
      <c r="DI4" s="283"/>
      <c r="DJ4" s="283"/>
      <c r="DK4" s="283"/>
      <c r="DL4" s="283"/>
      <c r="DM4" s="283"/>
      <c r="DN4" s="283"/>
      <c r="DO4" s="283"/>
      <c r="DP4" s="283"/>
      <c r="DQ4" s="283"/>
      <c r="DR4" s="283"/>
      <c r="DS4" s="283"/>
      <c r="DT4" s="283"/>
      <c r="DU4" s="283"/>
      <c r="DV4" s="283"/>
      <c r="DW4" s="283"/>
      <c r="DX4" s="283"/>
      <c r="DY4" s="283"/>
      <c r="DZ4" s="283"/>
      <c r="EA4" s="283"/>
      <c r="EB4" s="283"/>
      <c r="EC4" s="283"/>
      <c r="ED4" s="283"/>
    </row>
    <row r="5" spans="1:134" hidden="1">
      <c r="A5" s="30" t="s">
        <v>123</v>
      </c>
      <c r="B5" s="31" t="s">
        <v>0</v>
      </c>
      <c r="C5" s="265"/>
      <c r="D5" s="284"/>
      <c r="E5" s="285"/>
      <c r="F5" s="285"/>
      <c r="G5" s="279"/>
      <c r="H5" s="279"/>
      <c r="I5" s="279"/>
      <c r="J5" s="279"/>
      <c r="K5" s="279"/>
      <c r="L5" s="279"/>
      <c r="M5" s="279"/>
      <c r="N5" s="279"/>
      <c r="O5" s="220"/>
      <c r="P5" s="220"/>
      <c r="Q5" s="220"/>
      <c r="R5" s="220"/>
      <c r="S5" s="220"/>
      <c r="T5" s="220"/>
      <c r="U5" s="280"/>
      <c r="V5" s="280"/>
      <c r="W5" s="280"/>
      <c r="X5" s="280"/>
      <c r="Y5" s="269"/>
      <c r="Z5" s="270"/>
      <c r="AA5" s="282"/>
      <c r="AB5" s="282"/>
      <c r="AC5" s="282"/>
      <c r="AD5" s="282"/>
      <c r="AE5" s="282"/>
      <c r="AF5" s="282"/>
      <c r="AG5" s="282"/>
      <c r="AH5" s="282"/>
      <c r="AI5" s="282"/>
      <c r="AJ5" s="282"/>
      <c r="AK5" s="282"/>
      <c r="AL5" s="282"/>
      <c r="AM5" s="282"/>
      <c r="AN5" s="282"/>
      <c r="AO5" s="282"/>
      <c r="AP5" s="282"/>
      <c r="AQ5" s="282"/>
      <c r="AR5" s="282"/>
      <c r="AS5" s="282"/>
      <c r="AT5" s="283"/>
      <c r="AU5" s="283"/>
      <c r="AV5" s="283"/>
      <c r="AW5" s="283"/>
      <c r="AX5" s="283"/>
      <c r="AY5" s="283"/>
      <c r="AZ5" s="283"/>
      <c r="BA5" s="283"/>
      <c r="BB5" s="283"/>
      <c r="BC5" s="283"/>
      <c r="BD5" s="283"/>
      <c r="BE5" s="283"/>
      <c r="BF5" s="283"/>
      <c r="BG5" s="283"/>
      <c r="BH5" s="283"/>
      <c r="BI5" s="61"/>
      <c r="BJ5" s="61"/>
      <c r="BK5" s="61"/>
      <c r="BL5" s="61"/>
      <c r="BM5" s="61"/>
      <c r="BN5" s="61"/>
      <c r="BO5" s="61"/>
      <c r="BP5" s="61"/>
      <c r="BQ5" s="61"/>
      <c r="BR5" s="61"/>
      <c r="BS5" s="61"/>
      <c r="BT5" s="61"/>
      <c r="BU5" s="61"/>
      <c r="BV5" s="61"/>
      <c r="BW5" s="61"/>
      <c r="BX5" s="283"/>
      <c r="BY5" s="283"/>
      <c r="BZ5" s="283"/>
      <c r="CA5" s="283"/>
      <c r="CB5" s="283"/>
      <c r="CC5" s="283"/>
      <c r="CD5" s="283"/>
      <c r="CE5" s="283"/>
      <c r="CF5" s="283"/>
      <c r="CG5" s="283"/>
      <c r="CH5" s="283"/>
      <c r="CI5" s="283"/>
      <c r="CJ5" s="283"/>
      <c r="CK5" s="283"/>
      <c r="CL5" s="283"/>
      <c r="CM5" s="283"/>
      <c r="CN5" s="283"/>
      <c r="CO5" s="283"/>
      <c r="CP5" s="283"/>
      <c r="CQ5" s="283"/>
      <c r="CR5" s="283"/>
      <c r="CS5" s="283"/>
      <c r="CT5" s="283"/>
      <c r="CU5" s="283"/>
      <c r="CV5" s="283"/>
      <c r="CW5" s="283"/>
      <c r="CX5" s="283"/>
      <c r="CY5" s="283"/>
      <c r="CZ5" s="283"/>
      <c r="DA5" s="283"/>
      <c r="DB5" s="283"/>
      <c r="DC5" s="283"/>
      <c r="DD5" s="283"/>
      <c r="DE5" s="283"/>
      <c r="DF5" s="283"/>
      <c r="DG5" s="283"/>
      <c r="DH5" s="283"/>
      <c r="DI5" s="283"/>
      <c r="DJ5" s="283"/>
      <c r="DK5" s="283"/>
      <c r="DL5" s="283"/>
      <c r="DM5" s="283"/>
      <c r="DN5" s="283"/>
      <c r="DO5" s="283"/>
      <c r="DP5" s="283"/>
      <c r="DQ5" s="283"/>
      <c r="DR5" s="283"/>
      <c r="DS5" s="283"/>
      <c r="DT5" s="283"/>
      <c r="DU5" s="283"/>
      <c r="DV5" s="283"/>
      <c r="DW5" s="283"/>
      <c r="DX5" s="283"/>
      <c r="DY5" s="283"/>
      <c r="DZ5" s="283"/>
      <c r="EA5" s="283"/>
      <c r="EB5" s="283"/>
      <c r="EC5" s="283"/>
      <c r="ED5" s="283"/>
    </row>
    <row r="6" spans="1:134" hidden="1">
      <c r="A6" s="30" t="s">
        <v>125</v>
      </c>
      <c r="B6" s="31"/>
      <c r="C6" s="265"/>
      <c r="D6" s="284"/>
      <c r="E6" s="285"/>
      <c r="F6" s="285"/>
      <c r="G6" s="279"/>
      <c r="H6" s="279"/>
      <c r="I6" s="279"/>
      <c r="J6" s="279"/>
      <c r="K6" s="279"/>
      <c r="L6" s="279"/>
      <c r="M6" s="279"/>
      <c r="N6" s="279"/>
      <c r="O6" s="220"/>
      <c r="P6" s="220"/>
      <c r="Q6" s="220"/>
      <c r="R6" s="220"/>
      <c r="S6" s="220"/>
      <c r="T6" s="220"/>
      <c r="U6" s="220" t="s">
        <v>1</v>
      </c>
      <c r="V6" s="220" t="s">
        <v>202</v>
      </c>
      <c r="W6" s="280"/>
      <c r="X6" s="280"/>
      <c r="Y6" s="269"/>
      <c r="Z6" s="270"/>
      <c r="AA6" s="282"/>
      <c r="AB6" s="282"/>
      <c r="AC6" s="282"/>
      <c r="AD6" s="282"/>
      <c r="AE6" s="282"/>
      <c r="AF6" s="282"/>
      <c r="AG6" s="282"/>
      <c r="AH6" s="282"/>
      <c r="AI6" s="282"/>
      <c r="AJ6" s="282"/>
      <c r="AK6" s="282"/>
      <c r="AL6" s="282"/>
      <c r="AM6" s="282"/>
      <c r="AN6" s="282"/>
      <c r="AO6" s="282"/>
      <c r="AP6" s="282"/>
      <c r="AQ6" s="282"/>
      <c r="AR6" s="282"/>
      <c r="AS6" s="282"/>
      <c r="AT6" s="283"/>
      <c r="AU6" s="283"/>
      <c r="AV6" s="283"/>
      <c r="AW6" s="283"/>
      <c r="AX6" s="283"/>
      <c r="AY6" s="283"/>
      <c r="AZ6" s="283"/>
      <c r="BA6" s="283"/>
      <c r="BB6" s="283"/>
      <c r="BC6" s="283"/>
      <c r="BD6" s="283"/>
      <c r="BE6" s="283"/>
      <c r="BF6" s="283"/>
      <c r="BG6" s="283"/>
      <c r="BH6" s="283"/>
      <c r="BI6" s="61"/>
      <c r="BJ6" s="61"/>
      <c r="BK6" s="61"/>
      <c r="BL6" s="61"/>
      <c r="BM6" s="61"/>
      <c r="BN6" s="61"/>
      <c r="BO6" s="61"/>
      <c r="BP6" s="61"/>
      <c r="BQ6" s="61"/>
      <c r="BR6" s="61"/>
      <c r="BS6" s="61"/>
      <c r="BT6" s="61"/>
      <c r="BU6" s="61"/>
      <c r="BV6" s="61"/>
      <c r="BW6" s="61"/>
      <c r="BX6" s="283"/>
      <c r="BY6" s="283"/>
      <c r="BZ6" s="283"/>
      <c r="CA6" s="283"/>
      <c r="CB6" s="283"/>
      <c r="CC6" s="283"/>
      <c r="CD6" s="283"/>
      <c r="CE6" s="283"/>
      <c r="CF6" s="283"/>
      <c r="CG6" s="283"/>
      <c r="CH6" s="283"/>
      <c r="CI6" s="283"/>
      <c r="CJ6" s="283"/>
      <c r="CK6" s="283"/>
      <c r="CL6" s="283"/>
      <c r="CM6" s="283"/>
      <c r="CN6" s="283"/>
      <c r="CO6" s="283"/>
      <c r="CP6" s="283"/>
      <c r="CQ6" s="283"/>
      <c r="CR6" s="283"/>
      <c r="CS6" s="283"/>
      <c r="CT6" s="283"/>
      <c r="CU6" s="283"/>
      <c r="CV6" s="283"/>
      <c r="CW6" s="283"/>
      <c r="CX6" s="283"/>
      <c r="CY6" s="283"/>
      <c r="CZ6" s="283"/>
      <c r="DA6" s="283"/>
      <c r="DB6" s="283"/>
      <c r="DC6" s="283"/>
      <c r="DD6" s="283"/>
      <c r="DE6" s="283"/>
      <c r="DF6" s="283"/>
      <c r="DG6" s="283"/>
      <c r="DH6" s="283"/>
      <c r="DI6" s="283"/>
      <c r="DJ6" s="283"/>
      <c r="DK6" s="283"/>
      <c r="DL6" s="283"/>
      <c r="DM6" s="283"/>
      <c r="DN6" s="283"/>
      <c r="DO6" s="283"/>
      <c r="DP6" s="283"/>
      <c r="DQ6" s="283"/>
      <c r="DR6" s="283"/>
      <c r="DS6" s="283"/>
      <c r="DT6" s="283"/>
      <c r="DU6" s="283"/>
      <c r="DV6" s="283"/>
      <c r="DW6" s="283"/>
      <c r="DX6" s="283"/>
      <c r="DY6" s="283"/>
      <c r="DZ6" s="283"/>
      <c r="EA6" s="283"/>
      <c r="EB6" s="283"/>
      <c r="EC6" s="283"/>
      <c r="ED6" s="283"/>
    </row>
    <row r="7" spans="1:134" ht="15" hidden="1" customHeight="1">
      <c r="A7" s="30" t="s">
        <v>127</v>
      </c>
      <c r="B7" s="191">
        <f>IF(VAL_C1!$H$33&lt;&gt;"", YEAR(VAL_C1!$H$33),"")</f>
        <v>2020</v>
      </c>
      <c r="C7" s="265"/>
      <c r="D7" s="284"/>
      <c r="E7" s="285"/>
      <c r="F7" s="285"/>
      <c r="G7" s="279"/>
      <c r="H7" s="279"/>
      <c r="I7" s="279"/>
      <c r="J7" s="279"/>
      <c r="K7" s="279"/>
      <c r="L7" s="279"/>
      <c r="M7" s="279"/>
      <c r="N7" s="279"/>
      <c r="O7" s="220"/>
      <c r="P7" s="220"/>
      <c r="Q7" s="220"/>
      <c r="R7" s="220"/>
      <c r="S7" s="220"/>
      <c r="T7" s="220"/>
      <c r="U7" s="220" t="s">
        <v>149</v>
      </c>
      <c r="V7" s="220" t="s">
        <v>167</v>
      </c>
      <c r="W7" s="280"/>
      <c r="X7" s="280"/>
      <c r="Y7" s="269"/>
      <c r="Z7" s="270"/>
      <c r="AA7" s="282"/>
      <c r="AB7" s="282"/>
      <c r="AC7" s="282"/>
      <c r="AD7" s="282"/>
      <c r="AE7" s="282"/>
      <c r="AF7" s="282"/>
      <c r="AG7" s="282"/>
      <c r="AH7" s="282"/>
      <c r="AI7" s="282"/>
      <c r="AJ7" s="282"/>
      <c r="AK7" s="282"/>
      <c r="AL7" s="282"/>
      <c r="AM7" s="282"/>
      <c r="AN7" s="282"/>
      <c r="AO7" s="282"/>
      <c r="AP7" s="282"/>
      <c r="AQ7" s="282"/>
      <c r="AR7" s="282"/>
      <c r="AS7" s="282"/>
      <c r="AT7" s="283"/>
      <c r="AU7" s="283"/>
      <c r="AV7" s="283"/>
      <c r="AW7" s="283"/>
      <c r="AX7" s="283"/>
      <c r="AY7" s="283"/>
      <c r="AZ7" s="283"/>
      <c r="BA7" s="283"/>
      <c r="BB7" s="283"/>
      <c r="BC7" s="283"/>
      <c r="BD7" s="283"/>
      <c r="BE7" s="283"/>
      <c r="BF7" s="283"/>
      <c r="BG7" s="283"/>
      <c r="BH7" s="283"/>
      <c r="BI7" s="61"/>
      <c r="BJ7" s="61"/>
      <c r="BK7" s="61"/>
      <c r="BL7" s="61"/>
      <c r="BM7" s="61"/>
      <c r="BN7" s="61"/>
      <c r="BO7" s="61"/>
      <c r="BP7" s="61"/>
      <c r="BQ7" s="61"/>
      <c r="BR7" s="61"/>
      <c r="BS7" s="61"/>
      <c r="BT7" s="61"/>
      <c r="BU7" s="61"/>
      <c r="BV7" s="61"/>
      <c r="BW7" s="61"/>
      <c r="BX7" s="283"/>
      <c r="BY7" s="283"/>
      <c r="BZ7" s="283"/>
      <c r="CA7" s="283"/>
      <c r="CB7" s="283"/>
      <c r="CC7" s="283"/>
      <c r="CD7" s="283"/>
      <c r="CE7" s="283"/>
      <c r="CF7" s="283"/>
      <c r="CG7" s="283"/>
      <c r="CH7" s="283"/>
      <c r="CI7" s="283"/>
      <c r="CJ7" s="283"/>
      <c r="CK7" s="283"/>
      <c r="CL7" s="283"/>
      <c r="CM7" s="283"/>
      <c r="CN7" s="283"/>
      <c r="CO7" s="283"/>
      <c r="CP7" s="283"/>
      <c r="CQ7" s="283"/>
      <c r="CR7" s="283"/>
      <c r="CS7" s="283"/>
      <c r="CT7" s="283"/>
      <c r="CU7" s="283"/>
      <c r="CV7" s="283"/>
      <c r="CW7" s="283"/>
      <c r="CX7" s="283"/>
      <c r="CY7" s="283"/>
      <c r="CZ7" s="283"/>
      <c r="DA7" s="283"/>
      <c r="DB7" s="283"/>
      <c r="DC7" s="283"/>
      <c r="DD7" s="283"/>
      <c r="DE7" s="283"/>
      <c r="DF7" s="283"/>
      <c r="DG7" s="283"/>
      <c r="DH7" s="283"/>
      <c r="DI7" s="283"/>
      <c r="DJ7" s="283"/>
      <c r="DK7" s="283"/>
      <c r="DL7" s="283"/>
      <c r="DM7" s="283"/>
      <c r="DN7" s="283"/>
      <c r="DO7" s="283"/>
      <c r="DP7" s="283"/>
      <c r="DQ7" s="283"/>
      <c r="DR7" s="283"/>
      <c r="DS7" s="283"/>
      <c r="DT7" s="283"/>
      <c r="DU7" s="283"/>
      <c r="DV7" s="283"/>
      <c r="DW7" s="283"/>
      <c r="DX7" s="283"/>
      <c r="DY7" s="283"/>
      <c r="DZ7" s="283"/>
      <c r="EA7" s="283"/>
      <c r="EB7" s="283"/>
      <c r="EC7" s="283"/>
      <c r="ED7" s="283"/>
    </row>
    <row r="8" spans="1:134" hidden="1">
      <c r="A8" s="30" t="s">
        <v>129</v>
      </c>
      <c r="B8" s="191">
        <f>IF(VAL_C1!$H$34&lt;&gt;"", YEAR(VAL_C1!$H$34),"")</f>
        <v>2020</v>
      </c>
      <c r="C8" s="265"/>
      <c r="D8" s="284"/>
      <c r="E8" s="285"/>
      <c r="F8" s="285"/>
      <c r="G8" s="279"/>
      <c r="H8" s="279"/>
      <c r="I8" s="279"/>
      <c r="J8" s="279"/>
      <c r="K8" s="279"/>
      <c r="L8" s="279"/>
      <c r="M8" s="279"/>
      <c r="N8" s="100"/>
      <c r="O8" s="48"/>
      <c r="P8" s="48"/>
      <c r="Q8" s="48"/>
      <c r="R8" s="48"/>
      <c r="S8" s="48"/>
      <c r="T8" s="48"/>
      <c r="U8" s="48" t="s">
        <v>150</v>
      </c>
      <c r="V8" s="220" t="s">
        <v>0</v>
      </c>
      <c r="W8" s="280"/>
      <c r="X8" s="280"/>
      <c r="Y8" s="269"/>
      <c r="Z8" s="270"/>
      <c r="AA8" s="282"/>
      <c r="AB8" s="282"/>
      <c r="AC8" s="282"/>
      <c r="AD8" s="282"/>
      <c r="AE8" s="282"/>
      <c r="AF8" s="282"/>
      <c r="AG8" s="282"/>
      <c r="AH8" s="282"/>
      <c r="AI8" s="282"/>
      <c r="AJ8" s="282"/>
      <c r="AK8" s="282"/>
      <c r="AL8" s="282"/>
      <c r="AM8" s="282"/>
      <c r="AN8" s="282"/>
      <c r="AO8" s="282"/>
      <c r="AP8" s="282"/>
      <c r="AQ8" s="282"/>
      <c r="AR8" s="282"/>
      <c r="AS8" s="282"/>
      <c r="AT8" s="283"/>
      <c r="AU8" s="283"/>
      <c r="AV8" s="283"/>
      <c r="AW8" s="283"/>
      <c r="AX8" s="283"/>
      <c r="AY8" s="283"/>
      <c r="AZ8" s="283"/>
      <c r="BA8" s="283"/>
      <c r="BB8" s="283"/>
      <c r="BC8" s="283"/>
      <c r="BD8" s="283"/>
      <c r="BE8" s="283"/>
      <c r="BF8" s="283"/>
      <c r="BG8" s="283"/>
      <c r="BH8" s="283"/>
      <c r="BI8" s="61"/>
      <c r="BJ8" s="61"/>
      <c r="BK8" s="61"/>
      <c r="BL8" s="61"/>
      <c r="BM8" s="61"/>
      <c r="BN8" s="61"/>
      <c r="BO8" s="61"/>
      <c r="BP8" s="61"/>
      <c r="BQ8" s="61"/>
      <c r="BR8" s="61"/>
      <c r="BS8" s="61"/>
      <c r="BT8" s="61"/>
      <c r="BU8" s="61"/>
      <c r="BV8" s="61"/>
      <c r="BW8" s="61"/>
      <c r="BX8" s="283"/>
      <c r="BY8" s="283"/>
      <c r="BZ8" s="283"/>
      <c r="CA8" s="283"/>
      <c r="CB8" s="283"/>
      <c r="CC8" s="283"/>
      <c r="CD8" s="283"/>
      <c r="CE8" s="283"/>
      <c r="CF8" s="283"/>
      <c r="CG8" s="283"/>
      <c r="CH8" s="283"/>
      <c r="CI8" s="283"/>
      <c r="CJ8" s="283"/>
      <c r="CK8" s="283"/>
      <c r="CL8" s="283"/>
      <c r="CM8" s="283"/>
      <c r="CN8" s="283"/>
      <c r="CO8" s="283"/>
      <c r="CP8" s="283"/>
      <c r="CQ8" s="283"/>
      <c r="CR8" s="283"/>
      <c r="CS8" s="283"/>
      <c r="CT8" s="283"/>
      <c r="CU8" s="283"/>
      <c r="CV8" s="283"/>
      <c r="CW8" s="283"/>
      <c r="CX8" s="283"/>
      <c r="CY8" s="283"/>
      <c r="CZ8" s="283"/>
      <c r="DA8" s="283"/>
      <c r="DB8" s="283"/>
      <c r="DC8" s="283"/>
      <c r="DD8" s="283"/>
      <c r="DE8" s="283"/>
      <c r="DF8" s="283"/>
      <c r="DG8" s="283"/>
      <c r="DH8" s="283"/>
      <c r="DI8" s="283"/>
      <c r="DJ8" s="283"/>
      <c r="DK8" s="283"/>
      <c r="DL8" s="283"/>
      <c r="DM8" s="283"/>
      <c r="DN8" s="283"/>
      <c r="DO8" s="283"/>
      <c r="DP8" s="283"/>
      <c r="DQ8" s="283"/>
      <c r="DR8" s="283"/>
      <c r="DS8" s="283"/>
      <c r="DT8" s="283"/>
      <c r="DU8" s="283"/>
      <c r="DV8" s="283"/>
      <c r="DW8" s="283"/>
      <c r="DX8" s="283"/>
      <c r="DY8" s="283"/>
      <c r="DZ8" s="283"/>
      <c r="EA8" s="283"/>
      <c r="EB8" s="283"/>
      <c r="EC8" s="283"/>
      <c r="ED8" s="283"/>
    </row>
    <row r="9" spans="1:134" hidden="1">
      <c r="A9" s="30" t="s">
        <v>131</v>
      </c>
      <c r="B9" s="31" t="str">
        <f>VLOOKUP(VAL_C1!$H$44,VAL_Drop_Down_Lists!$D$3:$F$7,2,FALSE)</f>
        <v>CTZ</v>
      </c>
      <c r="C9" s="265"/>
      <c r="D9" s="284"/>
      <c r="E9" s="285"/>
      <c r="F9" s="285"/>
      <c r="G9" s="279"/>
      <c r="H9" s="279"/>
      <c r="I9" s="279"/>
      <c r="J9" s="279"/>
      <c r="K9" s="279"/>
      <c r="L9" s="279"/>
      <c r="M9" s="279"/>
      <c r="N9" s="100"/>
      <c r="O9" s="48"/>
      <c r="P9" s="48"/>
      <c r="Q9" s="48"/>
      <c r="R9" s="48"/>
      <c r="S9" s="48"/>
      <c r="T9" s="48"/>
      <c r="U9" s="48" t="s">
        <v>151</v>
      </c>
      <c r="V9" s="220" t="s">
        <v>0</v>
      </c>
      <c r="W9" s="280"/>
      <c r="X9" s="280"/>
      <c r="Y9" s="269"/>
      <c r="Z9" s="270"/>
      <c r="AA9" s="282"/>
      <c r="AB9" s="282"/>
      <c r="AC9" s="282"/>
      <c r="AD9" s="282"/>
      <c r="AE9" s="282"/>
      <c r="AF9" s="282"/>
      <c r="AG9" s="282"/>
      <c r="AH9" s="282"/>
      <c r="AI9" s="282"/>
      <c r="AJ9" s="282"/>
      <c r="AK9" s="282"/>
      <c r="AL9" s="282"/>
      <c r="AM9" s="282"/>
      <c r="AN9" s="282"/>
      <c r="AO9" s="282"/>
      <c r="AP9" s="282"/>
      <c r="AQ9" s="282"/>
      <c r="AR9" s="282"/>
      <c r="AS9" s="282"/>
      <c r="AT9" s="283"/>
      <c r="AU9" s="283"/>
      <c r="AV9" s="283"/>
      <c r="AW9" s="283"/>
      <c r="AX9" s="283"/>
      <c r="AY9" s="283"/>
      <c r="AZ9" s="283"/>
      <c r="BA9" s="283"/>
      <c r="BB9" s="283"/>
      <c r="BC9" s="283"/>
      <c r="BD9" s="283"/>
      <c r="BE9" s="283"/>
      <c r="BF9" s="283"/>
      <c r="BG9" s="283"/>
      <c r="BH9" s="283"/>
      <c r="BI9" s="61"/>
      <c r="BJ9" s="61"/>
      <c r="BK9" s="61"/>
      <c r="BL9" s="61"/>
      <c r="BM9" s="61"/>
      <c r="BN9" s="61"/>
      <c r="BO9" s="61"/>
      <c r="BP9" s="61"/>
      <c r="BQ9" s="61"/>
      <c r="BR9" s="61"/>
      <c r="BS9" s="61"/>
      <c r="BT9" s="61"/>
      <c r="BU9" s="61"/>
      <c r="BV9" s="61"/>
      <c r="BW9" s="61"/>
      <c r="BX9" s="283"/>
      <c r="BY9" s="283"/>
      <c r="BZ9" s="283"/>
      <c r="CA9" s="283"/>
      <c r="CB9" s="283"/>
      <c r="CC9" s="283"/>
      <c r="CD9" s="283"/>
      <c r="CE9" s="283"/>
      <c r="CF9" s="283"/>
      <c r="CG9" s="283"/>
      <c r="CH9" s="283"/>
      <c r="CI9" s="283"/>
      <c r="CJ9" s="283"/>
      <c r="CK9" s="283"/>
      <c r="CL9" s="283"/>
      <c r="CM9" s="283"/>
      <c r="CN9" s="283"/>
      <c r="CO9" s="283"/>
      <c r="CP9" s="283"/>
      <c r="CQ9" s="283"/>
      <c r="CR9" s="283"/>
      <c r="CS9" s="283"/>
      <c r="CT9" s="283"/>
      <c r="CU9" s="283"/>
      <c r="CV9" s="283"/>
      <c r="CW9" s="283"/>
      <c r="CX9" s="283"/>
      <c r="CY9" s="283"/>
      <c r="CZ9" s="283"/>
      <c r="DA9" s="283"/>
      <c r="DB9" s="283"/>
      <c r="DC9" s="283"/>
      <c r="DD9" s="283"/>
      <c r="DE9" s="283"/>
      <c r="DF9" s="283"/>
      <c r="DG9" s="283"/>
      <c r="DH9" s="283"/>
      <c r="DI9" s="283"/>
      <c r="DJ9" s="283"/>
      <c r="DK9" s="283"/>
      <c r="DL9" s="283"/>
      <c r="DM9" s="283"/>
      <c r="DN9" s="283"/>
      <c r="DO9" s="283"/>
      <c r="DP9" s="283"/>
      <c r="DQ9" s="283"/>
      <c r="DR9" s="283"/>
      <c r="DS9" s="283"/>
      <c r="DT9" s="283"/>
      <c r="DU9" s="283"/>
      <c r="DV9" s="283"/>
      <c r="DW9" s="283"/>
      <c r="DX9" s="283"/>
      <c r="DY9" s="283"/>
      <c r="DZ9" s="283"/>
      <c r="EA9" s="283"/>
      <c r="EB9" s="283"/>
      <c r="EC9" s="283"/>
      <c r="ED9" s="283"/>
    </row>
    <row r="10" spans="1:134" hidden="1">
      <c r="A10" s="30" t="s">
        <v>133</v>
      </c>
      <c r="B10" s="31">
        <v>0</v>
      </c>
      <c r="C10" s="265"/>
      <c r="D10" s="284"/>
      <c r="E10" s="285"/>
      <c r="F10" s="285"/>
      <c r="G10" s="279"/>
      <c r="H10" s="279"/>
      <c r="I10" s="279"/>
      <c r="J10" s="279"/>
      <c r="K10" s="279"/>
      <c r="L10" s="279"/>
      <c r="M10" s="279"/>
      <c r="N10" s="100"/>
      <c r="O10" s="48"/>
      <c r="P10" s="48"/>
      <c r="Q10" s="48"/>
      <c r="R10" s="48"/>
      <c r="S10" s="48"/>
      <c r="T10" s="48"/>
      <c r="U10" s="48" t="s">
        <v>2</v>
      </c>
      <c r="V10" s="220" t="s">
        <v>0</v>
      </c>
      <c r="W10" s="280"/>
      <c r="X10" s="280"/>
      <c r="Y10" s="269"/>
      <c r="Z10" s="270"/>
      <c r="AA10" s="282"/>
      <c r="AB10" s="282"/>
      <c r="AC10" s="282"/>
      <c r="AD10" s="282"/>
      <c r="AE10" s="282"/>
      <c r="AF10" s="282"/>
      <c r="AG10" s="282"/>
      <c r="AH10" s="282"/>
      <c r="AI10" s="282"/>
      <c r="AJ10" s="282"/>
      <c r="AK10" s="282"/>
      <c r="AL10" s="282"/>
      <c r="AM10" s="282"/>
      <c r="AN10" s="282"/>
      <c r="AO10" s="282"/>
      <c r="AP10" s="282"/>
      <c r="AQ10" s="282"/>
      <c r="AR10" s="282"/>
      <c r="AS10" s="282"/>
      <c r="AT10" s="283"/>
      <c r="AU10" s="283"/>
      <c r="AV10" s="283"/>
      <c r="AW10" s="283"/>
      <c r="AX10" s="283"/>
      <c r="AY10" s="283"/>
      <c r="AZ10" s="283"/>
      <c r="BA10" s="283"/>
      <c r="BB10" s="283"/>
      <c r="BC10" s="283"/>
      <c r="BD10" s="283"/>
      <c r="BE10" s="283"/>
      <c r="BF10" s="283"/>
      <c r="BG10" s="283"/>
      <c r="BH10" s="283"/>
      <c r="BI10" s="61"/>
      <c r="BJ10" s="61"/>
      <c r="BK10" s="61"/>
      <c r="BL10" s="61"/>
      <c r="BM10" s="61"/>
      <c r="BN10" s="61"/>
      <c r="BO10" s="61"/>
      <c r="BP10" s="61"/>
      <c r="BQ10" s="61"/>
      <c r="BR10" s="61"/>
      <c r="BS10" s="61"/>
      <c r="BT10" s="61"/>
      <c r="BU10" s="61"/>
      <c r="BV10" s="61"/>
      <c r="BW10" s="61"/>
      <c r="BX10" s="283"/>
      <c r="BY10" s="283"/>
      <c r="BZ10" s="283"/>
      <c r="CA10" s="283"/>
      <c r="CB10" s="283"/>
      <c r="CC10" s="283"/>
      <c r="CD10" s="283"/>
      <c r="CE10" s="283"/>
      <c r="CF10" s="283"/>
      <c r="CG10" s="283"/>
      <c r="CH10" s="283"/>
      <c r="CI10" s="283"/>
      <c r="CJ10" s="283"/>
      <c r="CK10" s="283"/>
      <c r="CL10" s="283"/>
      <c r="CM10" s="283"/>
      <c r="CN10" s="283"/>
      <c r="CO10" s="283"/>
      <c r="CP10" s="283"/>
      <c r="CQ10" s="283"/>
      <c r="CR10" s="283"/>
      <c r="CS10" s="283"/>
      <c r="CT10" s="283"/>
      <c r="CU10" s="283"/>
      <c r="CV10" s="283"/>
      <c r="CW10" s="283"/>
      <c r="CX10" s="283"/>
      <c r="CY10" s="283"/>
      <c r="CZ10" s="283"/>
      <c r="DA10" s="283"/>
      <c r="DB10" s="283"/>
      <c r="DC10" s="283"/>
      <c r="DD10" s="283"/>
      <c r="DE10" s="283"/>
      <c r="DF10" s="283"/>
      <c r="DG10" s="283"/>
      <c r="DH10" s="283"/>
      <c r="DI10" s="283"/>
      <c r="DJ10" s="283"/>
      <c r="DK10" s="283"/>
      <c r="DL10" s="283"/>
      <c r="DM10" s="283"/>
      <c r="DN10" s="283"/>
      <c r="DO10" s="283"/>
      <c r="DP10" s="283"/>
      <c r="DQ10" s="283"/>
      <c r="DR10" s="283"/>
      <c r="DS10" s="283"/>
      <c r="DT10" s="283"/>
      <c r="DU10" s="283"/>
      <c r="DV10" s="283"/>
      <c r="DW10" s="283"/>
      <c r="DX10" s="283"/>
      <c r="DY10" s="283"/>
      <c r="DZ10" s="283"/>
      <c r="EA10" s="283"/>
      <c r="EB10" s="283"/>
      <c r="EC10" s="283"/>
      <c r="ED10" s="283"/>
    </row>
    <row r="11" spans="1:134" hidden="1">
      <c r="A11" s="30" t="s">
        <v>135</v>
      </c>
      <c r="B11" s="31">
        <v>0</v>
      </c>
      <c r="C11" s="265"/>
      <c r="D11" s="284"/>
      <c r="E11" s="285"/>
      <c r="F11" s="285"/>
      <c r="G11" s="279"/>
      <c r="H11" s="279"/>
      <c r="I11" s="279"/>
      <c r="J11" s="279"/>
      <c r="K11" s="279"/>
      <c r="L11" s="279"/>
      <c r="M11" s="279"/>
      <c r="N11" s="100"/>
      <c r="O11" s="48"/>
      <c r="P11" s="48"/>
      <c r="Q11" s="48"/>
      <c r="R11" s="48"/>
      <c r="S11" s="48"/>
      <c r="T11" s="48"/>
      <c r="U11" s="48"/>
      <c r="V11" s="220"/>
      <c r="W11" s="280"/>
      <c r="X11" s="280"/>
      <c r="Y11" s="269"/>
      <c r="Z11" s="270"/>
      <c r="AA11" s="282"/>
      <c r="AB11" s="282"/>
      <c r="AC11" s="282"/>
      <c r="AD11" s="282"/>
      <c r="AE11" s="282"/>
      <c r="AF11" s="282"/>
      <c r="AG11" s="282"/>
      <c r="AH11" s="282"/>
      <c r="AI11" s="282"/>
      <c r="AJ11" s="282"/>
      <c r="AK11" s="282"/>
      <c r="AL11" s="282"/>
      <c r="AM11" s="282"/>
      <c r="AN11" s="282"/>
      <c r="AO11" s="282"/>
      <c r="AP11" s="282"/>
      <c r="AQ11" s="282"/>
      <c r="AR11" s="282"/>
      <c r="AS11" s="282"/>
      <c r="AT11" s="283"/>
      <c r="AU11" s="283"/>
      <c r="AV11" s="283"/>
      <c r="AW11" s="283"/>
      <c r="AX11" s="283"/>
      <c r="AY11" s="283"/>
      <c r="AZ11" s="283"/>
      <c r="BA11" s="283"/>
      <c r="BB11" s="283"/>
      <c r="BC11" s="283"/>
      <c r="BD11" s="283"/>
      <c r="BE11" s="283"/>
      <c r="BF11" s="283"/>
      <c r="BG11" s="283"/>
      <c r="BH11" s="283"/>
      <c r="BI11" s="61"/>
      <c r="BJ11" s="61"/>
      <c r="BK11" s="61"/>
      <c r="BL11" s="61"/>
      <c r="BM11" s="61"/>
      <c r="BN11" s="61"/>
      <c r="BO11" s="61"/>
      <c r="BP11" s="61"/>
      <c r="BQ11" s="61"/>
      <c r="BR11" s="61"/>
      <c r="BS11" s="61"/>
      <c r="BT11" s="61"/>
      <c r="BU11" s="61"/>
      <c r="BV11" s="61"/>
      <c r="BW11" s="61"/>
      <c r="BX11" s="283"/>
      <c r="BY11" s="283"/>
      <c r="BZ11" s="283"/>
      <c r="CA11" s="283"/>
      <c r="CB11" s="283"/>
      <c r="CC11" s="283"/>
      <c r="CD11" s="283"/>
      <c r="CE11" s="283"/>
      <c r="CF11" s="283"/>
      <c r="CG11" s="283"/>
      <c r="CH11" s="283"/>
      <c r="CI11" s="283"/>
      <c r="CJ11" s="283"/>
      <c r="CK11" s="283"/>
      <c r="CL11" s="283"/>
      <c r="CM11" s="283"/>
      <c r="CN11" s="283"/>
      <c r="CO11" s="283"/>
      <c r="CP11" s="283"/>
      <c r="CQ11" s="283"/>
      <c r="CR11" s="283"/>
      <c r="CS11" s="283"/>
      <c r="CT11" s="283"/>
      <c r="CU11" s="283"/>
      <c r="CV11" s="283"/>
      <c r="CW11" s="283"/>
      <c r="CX11" s="283"/>
      <c r="CY11" s="283"/>
      <c r="CZ11" s="283"/>
      <c r="DA11" s="283"/>
      <c r="DB11" s="283"/>
      <c r="DC11" s="283"/>
      <c r="DD11" s="283"/>
      <c r="DE11" s="283"/>
      <c r="DF11" s="283"/>
      <c r="DG11" s="283"/>
      <c r="DH11" s="283"/>
      <c r="DI11" s="283"/>
      <c r="DJ11" s="283"/>
      <c r="DK11" s="283"/>
      <c r="DL11" s="283"/>
      <c r="DM11" s="283"/>
      <c r="DN11" s="283"/>
      <c r="DO11" s="283"/>
      <c r="DP11" s="283"/>
      <c r="DQ11" s="283"/>
      <c r="DR11" s="283"/>
      <c r="DS11" s="283"/>
      <c r="DT11" s="283"/>
      <c r="DU11" s="283"/>
      <c r="DV11" s="283"/>
      <c r="DW11" s="283"/>
      <c r="DX11" s="283"/>
      <c r="DY11" s="283"/>
      <c r="DZ11" s="283"/>
      <c r="EA11" s="283"/>
      <c r="EB11" s="283"/>
      <c r="EC11" s="283"/>
      <c r="ED11" s="283"/>
    </row>
    <row r="12" spans="1:134" hidden="1">
      <c r="C12" s="265"/>
      <c r="D12" s="284"/>
      <c r="E12" s="285"/>
      <c r="F12" s="285"/>
      <c r="G12" s="279"/>
      <c r="H12" s="279"/>
      <c r="I12" s="279"/>
      <c r="J12" s="279"/>
      <c r="K12" s="279"/>
      <c r="L12" s="279"/>
      <c r="M12" s="279"/>
      <c r="N12" s="100"/>
      <c r="O12" s="48"/>
      <c r="P12" s="48"/>
      <c r="Q12" s="48"/>
      <c r="R12" s="48"/>
      <c r="S12" s="48"/>
      <c r="T12" s="48"/>
      <c r="U12" s="48"/>
      <c r="V12" s="220"/>
      <c r="W12" s="280"/>
      <c r="X12" s="280"/>
      <c r="Y12" s="269"/>
      <c r="Z12" s="270"/>
      <c r="AA12" s="282"/>
      <c r="AB12" s="282"/>
      <c r="AC12" s="282"/>
      <c r="AD12" s="282"/>
      <c r="AE12" s="282"/>
      <c r="AF12" s="282"/>
      <c r="AG12" s="282"/>
      <c r="AH12" s="282"/>
      <c r="AI12" s="282"/>
      <c r="AJ12" s="282"/>
      <c r="AK12" s="282"/>
      <c r="AL12" s="282"/>
      <c r="AM12" s="282"/>
      <c r="AN12" s="282"/>
      <c r="AO12" s="282"/>
      <c r="AP12" s="282"/>
      <c r="AQ12" s="282"/>
      <c r="AR12" s="282"/>
      <c r="AS12" s="282"/>
      <c r="AT12" s="283"/>
      <c r="AU12" s="283"/>
      <c r="AV12" s="283"/>
      <c r="AW12" s="283"/>
      <c r="AX12" s="283"/>
      <c r="AY12" s="283"/>
      <c r="AZ12" s="283"/>
      <c r="BA12" s="283"/>
      <c r="BB12" s="283"/>
      <c r="BC12" s="283"/>
      <c r="BD12" s="283"/>
      <c r="BE12" s="283"/>
      <c r="BF12" s="283"/>
      <c r="BG12" s="283"/>
      <c r="BH12" s="283"/>
      <c r="BI12" s="61"/>
      <c r="BJ12" s="61"/>
      <c r="BK12" s="61"/>
      <c r="BL12" s="61"/>
      <c r="BM12" s="61"/>
      <c r="BN12" s="61"/>
      <c r="BO12" s="61"/>
      <c r="BP12" s="61"/>
      <c r="BQ12" s="61"/>
      <c r="BR12" s="61"/>
      <c r="BS12" s="61"/>
      <c r="BT12" s="61"/>
      <c r="BU12" s="61"/>
      <c r="BV12" s="61"/>
      <c r="BW12" s="61"/>
      <c r="BX12" s="283"/>
      <c r="BY12" s="283"/>
      <c r="BZ12" s="283"/>
      <c r="CA12" s="283"/>
      <c r="CB12" s="283"/>
      <c r="CC12" s="283"/>
      <c r="CD12" s="283"/>
      <c r="CE12" s="283"/>
      <c r="CF12" s="283"/>
      <c r="CG12" s="283"/>
      <c r="CH12" s="283"/>
      <c r="CI12" s="283"/>
      <c r="CJ12" s="283"/>
      <c r="CK12" s="283"/>
      <c r="CL12" s="283"/>
      <c r="CM12" s="283"/>
      <c r="CN12" s="283"/>
      <c r="CO12" s="283"/>
      <c r="CP12" s="283"/>
      <c r="CQ12" s="283"/>
      <c r="CR12" s="283"/>
      <c r="CS12" s="283"/>
      <c r="CT12" s="283"/>
      <c r="CU12" s="283"/>
      <c r="CV12" s="283"/>
      <c r="CW12" s="283"/>
      <c r="CX12" s="283"/>
      <c r="CY12" s="283"/>
      <c r="CZ12" s="283"/>
      <c r="DA12" s="283"/>
      <c r="DB12" s="283"/>
      <c r="DC12" s="283"/>
      <c r="DD12" s="283"/>
      <c r="DE12" s="283"/>
      <c r="DF12" s="283"/>
      <c r="DG12" s="283"/>
      <c r="DH12" s="283"/>
      <c r="DI12" s="283"/>
      <c r="DJ12" s="283"/>
      <c r="DK12" s="283"/>
      <c r="DL12" s="283"/>
      <c r="DM12" s="283"/>
      <c r="DN12" s="283"/>
      <c r="DO12" s="283"/>
      <c r="DP12" s="283"/>
      <c r="DQ12" s="283"/>
      <c r="DR12" s="283"/>
      <c r="DS12" s="283"/>
      <c r="DT12" s="283"/>
      <c r="DU12" s="283"/>
      <c r="DV12" s="283"/>
      <c r="DW12" s="283"/>
      <c r="DX12" s="283"/>
      <c r="DY12" s="283"/>
      <c r="DZ12" s="283"/>
      <c r="EA12" s="283"/>
      <c r="EB12" s="283"/>
      <c r="EC12" s="283"/>
      <c r="ED12" s="283"/>
    </row>
    <row r="13" spans="1:134" ht="3.75" customHeight="1">
      <c r="C13" s="265"/>
      <c r="D13" s="270"/>
      <c r="E13" s="270"/>
      <c r="F13" s="270"/>
      <c r="G13" s="220"/>
      <c r="H13" s="246" t="s">
        <v>136</v>
      </c>
      <c r="I13" s="246" t="s">
        <v>139</v>
      </c>
      <c r="J13" s="246" t="s">
        <v>141</v>
      </c>
      <c r="K13" s="246" t="s">
        <v>143</v>
      </c>
      <c r="L13" s="246" t="s">
        <v>144</v>
      </c>
      <c r="M13" s="246" t="s">
        <v>145</v>
      </c>
      <c r="N13" s="95" t="s">
        <v>146</v>
      </c>
      <c r="O13" s="102" t="s">
        <v>485</v>
      </c>
      <c r="P13" s="102" t="s">
        <v>487</v>
      </c>
      <c r="Q13" s="95"/>
      <c r="R13" s="95"/>
      <c r="S13" s="95"/>
      <c r="T13" s="95"/>
      <c r="U13" s="48"/>
      <c r="V13" s="270"/>
      <c r="W13" s="270"/>
      <c r="X13" s="270"/>
      <c r="Y13" s="269"/>
      <c r="Z13" s="270"/>
      <c r="AA13" s="282"/>
      <c r="AB13" s="282"/>
      <c r="AC13" s="282"/>
      <c r="AD13" s="282"/>
      <c r="AE13" s="282"/>
      <c r="AF13" s="282"/>
      <c r="AG13" s="282"/>
      <c r="AH13" s="282"/>
      <c r="AI13" s="282"/>
      <c r="AJ13" s="282"/>
      <c r="AK13" s="282"/>
      <c r="AL13" s="282"/>
      <c r="AM13" s="282"/>
      <c r="AN13" s="282"/>
      <c r="AO13" s="282"/>
      <c r="AP13" s="282"/>
      <c r="AQ13" s="282"/>
      <c r="AR13" s="282"/>
      <c r="AS13" s="282"/>
      <c r="AT13" s="283"/>
      <c r="AU13" s="283"/>
      <c r="AV13" s="283"/>
      <c r="AW13" s="283"/>
      <c r="AX13" s="283"/>
      <c r="AY13" s="283"/>
      <c r="AZ13" s="283"/>
      <c r="BA13" s="283"/>
      <c r="BB13" s="283"/>
      <c r="BC13" s="283"/>
      <c r="BD13" s="283"/>
      <c r="BE13" s="283"/>
      <c r="BF13" s="283"/>
      <c r="BG13" s="283"/>
      <c r="BH13" s="283"/>
      <c r="BI13" s="61"/>
      <c r="BJ13" s="61"/>
      <c r="BK13" s="61"/>
      <c r="BL13" s="61"/>
      <c r="BM13" s="61"/>
      <c r="BN13" s="61"/>
      <c r="BO13" s="61"/>
      <c r="BP13" s="61"/>
      <c r="BQ13" s="61"/>
      <c r="BR13" s="61"/>
      <c r="BS13" s="61"/>
      <c r="BT13" s="61"/>
      <c r="BU13" s="61"/>
      <c r="BV13" s="61"/>
      <c r="BW13" s="61"/>
      <c r="BX13" s="283"/>
      <c r="BY13" s="283"/>
      <c r="BZ13" s="283"/>
      <c r="CA13" s="283"/>
      <c r="CB13" s="283"/>
      <c r="CC13" s="283"/>
      <c r="CD13" s="283"/>
      <c r="CE13" s="283"/>
      <c r="CF13" s="283"/>
      <c r="CG13" s="283"/>
      <c r="CH13" s="283"/>
      <c r="CI13" s="283"/>
      <c r="CJ13" s="283"/>
      <c r="CK13" s="283"/>
      <c r="CL13" s="283"/>
      <c r="CM13" s="283"/>
      <c r="CN13" s="283"/>
      <c r="CO13" s="283"/>
      <c r="CP13" s="283"/>
      <c r="CQ13" s="283"/>
      <c r="CR13" s="283"/>
      <c r="CS13" s="283"/>
      <c r="CT13" s="283"/>
      <c r="CU13" s="283"/>
      <c r="CV13" s="283"/>
      <c r="CW13" s="283"/>
      <c r="CX13" s="283"/>
      <c r="CY13" s="283"/>
      <c r="CZ13" s="283"/>
      <c r="DA13" s="283"/>
      <c r="DB13" s="283"/>
      <c r="DC13" s="283"/>
      <c r="DD13" s="283"/>
      <c r="DE13" s="283"/>
      <c r="DF13" s="283"/>
      <c r="DG13" s="283"/>
      <c r="DH13" s="283"/>
      <c r="DI13" s="283"/>
      <c r="DJ13" s="283"/>
      <c r="DK13" s="283"/>
      <c r="DL13" s="283"/>
      <c r="DM13" s="283"/>
      <c r="DN13" s="283"/>
      <c r="DO13" s="283"/>
      <c r="DP13" s="283"/>
      <c r="DQ13" s="283"/>
      <c r="DR13" s="283"/>
      <c r="DS13" s="283"/>
      <c r="DT13" s="283"/>
      <c r="DU13" s="283"/>
      <c r="DV13" s="283"/>
      <c r="DW13" s="283"/>
      <c r="DX13" s="283"/>
      <c r="DY13" s="283"/>
      <c r="DZ13" s="283"/>
      <c r="EA13" s="283"/>
      <c r="EB13" s="283"/>
      <c r="EC13" s="283"/>
      <c r="ED13" s="283"/>
    </row>
    <row r="14" spans="1:134" s="286" customFormat="1" ht="21" customHeight="1">
      <c r="C14" s="287"/>
      <c r="D14" s="431" t="s">
        <v>2376</v>
      </c>
      <c r="E14" s="433" t="s">
        <v>2394</v>
      </c>
      <c r="F14" s="288" t="s">
        <v>2432</v>
      </c>
      <c r="G14" s="249"/>
      <c r="H14" s="220" t="s">
        <v>155</v>
      </c>
      <c r="I14" s="220" t="s">
        <v>159</v>
      </c>
      <c r="J14" s="220" t="s">
        <v>0</v>
      </c>
      <c r="K14" s="220" t="s">
        <v>160</v>
      </c>
      <c r="L14" s="220" t="s">
        <v>0</v>
      </c>
      <c r="M14" s="220" t="s">
        <v>206</v>
      </c>
      <c r="N14" s="48" t="s">
        <v>162</v>
      </c>
      <c r="O14" s="48" t="s">
        <v>0</v>
      </c>
      <c r="P14" s="48" t="s">
        <v>477</v>
      </c>
      <c r="Q14" s="48"/>
      <c r="R14" s="48"/>
      <c r="S14" s="48"/>
      <c r="T14" s="48"/>
      <c r="U14" s="104"/>
      <c r="V14" s="73">
        <v>0</v>
      </c>
      <c r="W14" s="74"/>
      <c r="X14" s="75"/>
      <c r="Y14" s="289"/>
      <c r="Z14" s="290"/>
      <c r="BI14" s="62"/>
      <c r="BJ14" s="62"/>
      <c r="BK14" s="62"/>
      <c r="BL14" s="62"/>
      <c r="BM14" s="62"/>
      <c r="BN14" s="62"/>
      <c r="BO14" s="62"/>
      <c r="BP14" s="62"/>
      <c r="BQ14" s="62"/>
      <c r="BR14" s="62"/>
      <c r="BS14" s="62"/>
      <c r="BT14" s="62"/>
      <c r="BU14" s="62"/>
      <c r="BV14" s="62"/>
      <c r="BW14" s="62"/>
    </row>
    <row r="15" spans="1:134" s="286" customFormat="1" ht="21" customHeight="1">
      <c r="C15" s="287"/>
      <c r="D15" s="431"/>
      <c r="E15" s="433"/>
      <c r="F15" s="288" t="s">
        <v>3</v>
      </c>
      <c r="G15" s="249"/>
      <c r="H15" s="220" t="s">
        <v>155</v>
      </c>
      <c r="I15" s="220" t="s">
        <v>159</v>
      </c>
      <c r="J15" s="220" t="s">
        <v>0</v>
      </c>
      <c r="K15" s="220" t="s">
        <v>160</v>
      </c>
      <c r="L15" s="220" t="s">
        <v>0</v>
      </c>
      <c r="M15" s="220" t="s">
        <v>207</v>
      </c>
      <c r="N15" s="48" t="s">
        <v>162</v>
      </c>
      <c r="O15" s="48" t="s">
        <v>0</v>
      </c>
      <c r="P15" s="48" t="s">
        <v>477</v>
      </c>
      <c r="Q15" s="48"/>
      <c r="R15" s="48"/>
      <c r="S15" s="48"/>
      <c r="T15" s="48"/>
      <c r="U15" s="104"/>
      <c r="V15" s="73">
        <v>0</v>
      </c>
      <c r="W15" s="74"/>
      <c r="X15" s="75"/>
      <c r="Y15" s="289"/>
      <c r="Z15" s="290"/>
      <c r="BI15" s="62"/>
      <c r="BJ15" s="62"/>
      <c r="BK15" s="62"/>
      <c r="BL15" s="62"/>
      <c r="BM15" s="62"/>
      <c r="BN15" s="62"/>
      <c r="BO15" s="62"/>
      <c r="BP15" s="62"/>
      <c r="BQ15" s="62"/>
      <c r="BR15" s="62"/>
      <c r="BS15" s="62"/>
      <c r="BT15" s="62"/>
      <c r="BU15" s="62"/>
      <c r="BV15" s="62"/>
      <c r="BW15" s="62"/>
    </row>
    <row r="16" spans="1:134" s="286" customFormat="1" ht="21" customHeight="1">
      <c r="C16" s="287"/>
      <c r="D16" s="431"/>
      <c r="E16" s="433"/>
      <c r="F16" s="288" t="s">
        <v>2433</v>
      </c>
      <c r="G16" s="249"/>
      <c r="H16" s="220" t="s">
        <v>155</v>
      </c>
      <c r="I16" s="220" t="s">
        <v>159</v>
      </c>
      <c r="J16" s="220" t="s">
        <v>0</v>
      </c>
      <c r="K16" s="220" t="s">
        <v>160</v>
      </c>
      <c r="L16" s="220" t="s">
        <v>0</v>
      </c>
      <c r="M16" s="220" t="s">
        <v>208</v>
      </c>
      <c r="N16" s="48" t="s">
        <v>162</v>
      </c>
      <c r="O16" s="48" t="s">
        <v>0</v>
      </c>
      <c r="P16" s="48" t="s">
        <v>477</v>
      </c>
      <c r="Q16" s="48"/>
      <c r="R16" s="48"/>
      <c r="S16" s="48"/>
      <c r="T16" s="48"/>
      <c r="U16" s="104"/>
      <c r="V16" s="73">
        <v>0</v>
      </c>
      <c r="W16" s="74"/>
      <c r="X16" s="75"/>
      <c r="Y16" s="289"/>
      <c r="Z16" s="290"/>
      <c r="BI16" s="62"/>
      <c r="BJ16" s="62"/>
      <c r="BK16" s="62"/>
      <c r="BL16" s="62"/>
      <c r="BM16" s="62"/>
      <c r="BN16" s="62"/>
      <c r="BO16" s="62"/>
      <c r="BP16" s="62"/>
      <c r="BQ16" s="62"/>
      <c r="BR16" s="62"/>
      <c r="BS16" s="62"/>
      <c r="BT16" s="62"/>
      <c r="BU16" s="62"/>
      <c r="BV16" s="62"/>
      <c r="BW16" s="62"/>
    </row>
    <row r="17" spans="3:75" s="286" customFormat="1" ht="21" customHeight="1">
      <c r="C17" s="287"/>
      <c r="D17" s="431"/>
      <c r="E17" s="433"/>
      <c r="F17" s="288" t="s">
        <v>4</v>
      </c>
      <c r="G17" s="249"/>
      <c r="H17" s="220" t="s">
        <v>155</v>
      </c>
      <c r="I17" s="220" t="s">
        <v>159</v>
      </c>
      <c r="J17" s="220" t="s">
        <v>0</v>
      </c>
      <c r="K17" s="220" t="s">
        <v>160</v>
      </c>
      <c r="L17" s="220" t="s">
        <v>0</v>
      </c>
      <c r="M17" s="220" t="s">
        <v>209</v>
      </c>
      <c r="N17" s="48" t="s">
        <v>162</v>
      </c>
      <c r="O17" s="48" t="s">
        <v>0</v>
      </c>
      <c r="P17" s="48" t="s">
        <v>477</v>
      </c>
      <c r="Q17" s="48"/>
      <c r="R17" s="48"/>
      <c r="S17" s="48"/>
      <c r="T17" s="48"/>
      <c r="U17" s="104"/>
      <c r="V17" s="73">
        <v>0</v>
      </c>
      <c r="W17" s="74"/>
      <c r="X17" s="75"/>
      <c r="Y17" s="289"/>
      <c r="Z17" s="290"/>
      <c r="BI17" s="62"/>
      <c r="BJ17" s="62"/>
      <c r="BK17" s="62"/>
      <c r="BL17" s="62"/>
      <c r="BM17" s="62"/>
      <c r="BN17" s="62"/>
      <c r="BO17" s="62"/>
      <c r="BP17" s="62"/>
      <c r="BQ17" s="62"/>
      <c r="BR17" s="62"/>
      <c r="BS17" s="62"/>
      <c r="BT17" s="62"/>
      <c r="BU17" s="62"/>
      <c r="BV17" s="62"/>
      <c r="BW17" s="62"/>
    </row>
    <row r="18" spans="3:75" s="286" customFormat="1" ht="21" customHeight="1">
      <c r="C18" s="287"/>
      <c r="D18" s="431"/>
      <c r="E18" s="433"/>
      <c r="F18" s="288" t="s">
        <v>5</v>
      </c>
      <c r="G18" s="249"/>
      <c r="H18" s="220" t="s">
        <v>155</v>
      </c>
      <c r="I18" s="220" t="s">
        <v>159</v>
      </c>
      <c r="J18" s="220" t="s">
        <v>0</v>
      </c>
      <c r="K18" s="220" t="s">
        <v>160</v>
      </c>
      <c r="L18" s="220" t="s">
        <v>0</v>
      </c>
      <c r="M18" s="220" t="s">
        <v>210</v>
      </c>
      <c r="N18" s="48" t="s">
        <v>162</v>
      </c>
      <c r="O18" s="48" t="s">
        <v>0</v>
      </c>
      <c r="P18" s="48" t="s">
        <v>477</v>
      </c>
      <c r="Q18" s="48"/>
      <c r="R18" s="48"/>
      <c r="S18" s="48"/>
      <c r="T18" s="48"/>
      <c r="U18" s="104"/>
      <c r="V18" s="73">
        <v>0</v>
      </c>
      <c r="W18" s="74"/>
      <c r="X18" s="75"/>
      <c r="Y18" s="289"/>
      <c r="Z18" s="290"/>
      <c r="BI18" s="62"/>
      <c r="BJ18" s="62"/>
      <c r="BK18" s="62"/>
      <c r="BL18" s="62"/>
      <c r="BM18" s="62"/>
      <c r="BN18" s="62"/>
      <c r="BO18" s="62"/>
      <c r="BP18" s="62"/>
      <c r="BQ18" s="62"/>
      <c r="BR18" s="62"/>
      <c r="BS18" s="62"/>
      <c r="BT18" s="62"/>
      <c r="BU18" s="62"/>
      <c r="BV18" s="62"/>
      <c r="BW18" s="62"/>
    </row>
    <row r="19" spans="3:75" s="286" customFormat="1" ht="21" customHeight="1">
      <c r="C19" s="287"/>
      <c r="D19" s="431"/>
      <c r="E19" s="433"/>
      <c r="F19" s="288" t="s">
        <v>6</v>
      </c>
      <c r="G19" s="249"/>
      <c r="H19" s="220" t="s">
        <v>155</v>
      </c>
      <c r="I19" s="220" t="s">
        <v>159</v>
      </c>
      <c r="J19" s="220" t="s">
        <v>0</v>
      </c>
      <c r="K19" s="220" t="s">
        <v>160</v>
      </c>
      <c r="L19" s="220" t="s">
        <v>0</v>
      </c>
      <c r="M19" s="220" t="s">
        <v>211</v>
      </c>
      <c r="N19" s="48" t="s">
        <v>162</v>
      </c>
      <c r="O19" s="48" t="s">
        <v>0</v>
      </c>
      <c r="P19" s="48" t="s">
        <v>477</v>
      </c>
      <c r="Q19" s="48"/>
      <c r="R19" s="48"/>
      <c r="S19" s="48"/>
      <c r="T19" s="48"/>
      <c r="U19" s="104"/>
      <c r="V19" s="73">
        <v>0</v>
      </c>
      <c r="W19" s="74"/>
      <c r="X19" s="75"/>
      <c r="Y19" s="289"/>
      <c r="Z19" s="290"/>
      <c r="BI19" s="62"/>
      <c r="BJ19" s="62"/>
      <c r="BK19" s="62"/>
      <c r="BL19" s="62"/>
      <c r="BM19" s="62"/>
      <c r="BN19" s="62"/>
      <c r="BO19" s="62"/>
      <c r="BP19" s="62"/>
      <c r="BQ19" s="62"/>
      <c r="BR19" s="62"/>
      <c r="BS19" s="62"/>
      <c r="BT19" s="62"/>
      <c r="BU19" s="62"/>
      <c r="BV19" s="62"/>
      <c r="BW19" s="62"/>
    </row>
    <row r="20" spans="3:75" s="286" customFormat="1" ht="21" customHeight="1">
      <c r="C20" s="287"/>
      <c r="D20" s="431"/>
      <c r="E20" s="433"/>
      <c r="F20" s="288" t="s">
        <v>434</v>
      </c>
      <c r="G20" s="249"/>
      <c r="H20" s="220" t="s">
        <v>155</v>
      </c>
      <c r="I20" s="220" t="s">
        <v>159</v>
      </c>
      <c r="J20" s="220" t="s">
        <v>0</v>
      </c>
      <c r="K20" s="220" t="s">
        <v>160</v>
      </c>
      <c r="L20" s="220" t="s">
        <v>0</v>
      </c>
      <c r="M20" s="220" t="s">
        <v>213</v>
      </c>
      <c r="N20" s="48" t="s">
        <v>162</v>
      </c>
      <c r="O20" s="48" t="s">
        <v>0</v>
      </c>
      <c r="P20" s="48" t="s">
        <v>477</v>
      </c>
      <c r="Q20" s="48"/>
      <c r="R20" s="48"/>
      <c r="S20" s="48"/>
      <c r="T20" s="48"/>
      <c r="U20" s="104"/>
      <c r="V20" s="73">
        <v>0</v>
      </c>
      <c r="W20" s="74"/>
      <c r="X20" s="75"/>
      <c r="Y20" s="289"/>
      <c r="Z20" s="290"/>
      <c r="BI20" s="62"/>
      <c r="BJ20" s="62"/>
      <c r="BK20" s="62"/>
      <c r="BL20" s="62"/>
      <c r="BM20" s="62"/>
      <c r="BN20" s="62"/>
      <c r="BO20" s="62"/>
      <c r="BP20" s="62"/>
      <c r="BQ20" s="62"/>
      <c r="BR20" s="62"/>
      <c r="BS20" s="62"/>
      <c r="BT20" s="62"/>
      <c r="BU20" s="62"/>
      <c r="BV20" s="62"/>
      <c r="BW20" s="62"/>
    </row>
    <row r="21" spans="3:75" s="286" customFormat="1" ht="21" customHeight="1">
      <c r="C21" s="287"/>
      <c r="D21" s="431"/>
      <c r="E21" s="433"/>
      <c r="F21" s="288" t="s">
        <v>2434</v>
      </c>
      <c r="G21" s="249"/>
      <c r="H21" s="220" t="s">
        <v>155</v>
      </c>
      <c r="I21" s="220" t="s">
        <v>159</v>
      </c>
      <c r="J21" s="220" t="s">
        <v>0</v>
      </c>
      <c r="K21" s="220" t="s">
        <v>160</v>
      </c>
      <c r="L21" s="220" t="s">
        <v>0</v>
      </c>
      <c r="M21" s="220" t="s">
        <v>212</v>
      </c>
      <c r="N21" s="48" t="s">
        <v>162</v>
      </c>
      <c r="O21" s="48" t="s">
        <v>0</v>
      </c>
      <c r="P21" s="48" t="s">
        <v>477</v>
      </c>
      <c r="Q21" s="48"/>
      <c r="R21" s="48"/>
      <c r="S21" s="48"/>
      <c r="T21" s="48"/>
      <c r="U21" s="104"/>
      <c r="V21" s="73">
        <v>0</v>
      </c>
      <c r="W21" s="74"/>
      <c r="X21" s="75"/>
      <c r="Y21" s="289"/>
      <c r="Z21" s="290"/>
      <c r="BI21" s="62"/>
      <c r="BJ21" s="62"/>
      <c r="BK21" s="62"/>
      <c r="BL21" s="62"/>
      <c r="BM21" s="62"/>
      <c r="BN21" s="62"/>
      <c r="BO21" s="62"/>
      <c r="BP21" s="62"/>
      <c r="BQ21" s="62"/>
      <c r="BR21" s="62"/>
      <c r="BS21" s="62"/>
      <c r="BT21" s="62"/>
      <c r="BU21" s="62"/>
      <c r="BV21" s="62"/>
      <c r="BW21" s="62"/>
    </row>
    <row r="22" spans="3:75" s="286" customFormat="1" ht="21" customHeight="1">
      <c r="C22" s="287"/>
      <c r="D22" s="431"/>
      <c r="E22" s="433"/>
      <c r="F22" s="288" t="s">
        <v>2435</v>
      </c>
      <c r="G22" s="249"/>
      <c r="H22" s="220" t="s">
        <v>155</v>
      </c>
      <c r="I22" s="220" t="s">
        <v>159</v>
      </c>
      <c r="J22" s="220" t="s">
        <v>0</v>
      </c>
      <c r="K22" s="220" t="s">
        <v>160</v>
      </c>
      <c r="L22" s="220" t="s">
        <v>0</v>
      </c>
      <c r="M22" s="220" t="s">
        <v>214</v>
      </c>
      <c r="N22" s="48" t="s">
        <v>162</v>
      </c>
      <c r="O22" s="48" t="s">
        <v>0</v>
      </c>
      <c r="P22" s="48" t="s">
        <v>477</v>
      </c>
      <c r="Q22" s="48"/>
      <c r="R22" s="48"/>
      <c r="S22" s="48"/>
      <c r="T22" s="48"/>
      <c r="U22" s="104"/>
      <c r="V22" s="73">
        <v>0</v>
      </c>
      <c r="W22" s="74"/>
      <c r="X22" s="75"/>
      <c r="Y22" s="289"/>
      <c r="Z22" s="290"/>
      <c r="BI22" s="62"/>
      <c r="BJ22" s="62"/>
      <c r="BK22" s="62"/>
      <c r="BL22" s="62"/>
      <c r="BM22" s="62"/>
      <c r="BN22" s="62"/>
      <c r="BO22" s="62"/>
      <c r="BP22" s="62"/>
      <c r="BQ22" s="62"/>
      <c r="BR22" s="62"/>
      <c r="BS22" s="62"/>
      <c r="BT22" s="62"/>
      <c r="BU22" s="62"/>
      <c r="BV22" s="62"/>
      <c r="BW22" s="62"/>
    </row>
    <row r="23" spans="3:75" s="286" customFormat="1" ht="21" customHeight="1">
      <c r="C23" s="287"/>
      <c r="D23" s="431"/>
      <c r="E23" s="433"/>
      <c r="F23" s="288" t="s">
        <v>7</v>
      </c>
      <c r="G23" s="249"/>
      <c r="H23" s="220" t="s">
        <v>155</v>
      </c>
      <c r="I23" s="220" t="s">
        <v>159</v>
      </c>
      <c r="J23" s="220" t="s">
        <v>0</v>
      </c>
      <c r="K23" s="220" t="s">
        <v>160</v>
      </c>
      <c r="L23" s="220" t="s">
        <v>0</v>
      </c>
      <c r="M23" s="220" t="s">
        <v>215</v>
      </c>
      <c r="N23" s="48" t="s">
        <v>162</v>
      </c>
      <c r="O23" s="48" t="s">
        <v>0</v>
      </c>
      <c r="P23" s="48" t="s">
        <v>477</v>
      </c>
      <c r="Q23" s="48"/>
      <c r="R23" s="48"/>
      <c r="S23" s="48"/>
      <c r="T23" s="48"/>
      <c r="U23" s="104"/>
      <c r="V23" s="73">
        <v>0</v>
      </c>
      <c r="W23" s="74"/>
      <c r="X23" s="75"/>
      <c r="Y23" s="289"/>
      <c r="Z23" s="290"/>
      <c r="BI23" s="62"/>
      <c r="BJ23" s="62"/>
      <c r="BK23" s="62"/>
      <c r="BL23" s="62"/>
      <c r="BM23" s="62"/>
      <c r="BN23" s="62"/>
      <c r="BO23" s="62"/>
      <c r="BP23" s="62"/>
      <c r="BQ23" s="62"/>
      <c r="BR23" s="62"/>
      <c r="BS23" s="62"/>
      <c r="BT23" s="62"/>
      <c r="BU23" s="62"/>
      <c r="BV23" s="62"/>
      <c r="BW23" s="62"/>
    </row>
    <row r="24" spans="3:75" s="286" customFormat="1" ht="21" customHeight="1">
      <c r="C24" s="287"/>
      <c r="D24" s="431"/>
      <c r="E24" s="433"/>
      <c r="F24" s="288" t="s">
        <v>2436</v>
      </c>
      <c r="G24" s="249"/>
      <c r="H24" s="220" t="s">
        <v>155</v>
      </c>
      <c r="I24" s="220" t="s">
        <v>159</v>
      </c>
      <c r="J24" s="220" t="s">
        <v>0</v>
      </c>
      <c r="K24" s="220" t="s">
        <v>160</v>
      </c>
      <c r="L24" s="220" t="s">
        <v>0</v>
      </c>
      <c r="M24" s="220" t="s">
        <v>216</v>
      </c>
      <c r="N24" s="48" t="s">
        <v>162</v>
      </c>
      <c r="O24" s="48" t="s">
        <v>0</v>
      </c>
      <c r="P24" s="48" t="s">
        <v>477</v>
      </c>
      <c r="Q24" s="48"/>
      <c r="R24" s="48"/>
      <c r="S24" s="48"/>
      <c r="T24" s="48"/>
      <c r="U24" s="104"/>
      <c r="V24" s="73">
        <v>0</v>
      </c>
      <c r="W24" s="74"/>
      <c r="X24" s="75"/>
      <c r="Y24" s="289"/>
      <c r="Z24" s="290"/>
      <c r="BI24" s="62"/>
      <c r="BJ24" s="62"/>
      <c r="BK24" s="62"/>
      <c r="BL24" s="62"/>
      <c r="BM24" s="62"/>
      <c r="BN24" s="62"/>
      <c r="BO24" s="62"/>
      <c r="BP24" s="62"/>
      <c r="BQ24" s="62"/>
      <c r="BR24" s="62"/>
      <c r="BS24" s="62"/>
      <c r="BT24" s="62"/>
      <c r="BU24" s="62"/>
      <c r="BV24" s="62"/>
      <c r="BW24" s="62"/>
    </row>
    <row r="25" spans="3:75" s="286" customFormat="1" ht="21" customHeight="1">
      <c r="C25" s="287"/>
      <c r="D25" s="431"/>
      <c r="E25" s="433"/>
      <c r="F25" s="288" t="s">
        <v>8</v>
      </c>
      <c r="G25" s="249"/>
      <c r="H25" s="220" t="s">
        <v>155</v>
      </c>
      <c r="I25" s="220" t="s">
        <v>159</v>
      </c>
      <c r="J25" s="220" t="s">
        <v>0</v>
      </c>
      <c r="K25" s="220" t="s">
        <v>160</v>
      </c>
      <c r="L25" s="220" t="s">
        <v>0</v>
      </c>
      <c r="M25" s="220" t="s">
        <v>217</v>
      </c>
      <c r="N25" s="48" t="s">
        <v>162</v>
      </c>
      <c r="O25" s="48" t="s">
        <v>0</v>
      </c>
      <c r="P25" s="48" t="s">
        <v>477</v>
      </c>
      <c r="Q25" s="48"/>
      <c r="R25" s="48"/>
      <c r="S25" s="48"/>
      <c r="T25" s="48"/>
      <c r="U25" s="104"/>
      <c r="V25" s="73">
        <v>0</v>
      </c>
      <c r="W25" s="74"/>
      <c r="X25" s="75"/>
      <c r="Y25" s="289"/>
      <c r="Z25" s="290"/>
      <c r="BI25" s="62"/>
      <c r="BJ25" s="62"/>
      <c r="BK25" s="62"/>
      <c r="BL25" s="62"/>
      <c r="BM25" s="62"/>
      <c r="BN25" s="62"/>
      <c r="BO25" s="62"/>
      <c r="BP25" s="62"/>
      <c r="BQ25" s="62"/>
      <c r="BR25" s="62"/>
      <c r="BS25" s="62"/>
      <c r="BT25" s="62"/>
      <c r="BU25" s="62"/>
      <c r="BV25" s="62"/>
      <c r="BW25" s="62"/>
    </row>
    <row r="26" spans="3:75" s="286" customFormat="1" ht="21" customHeight="1">
      <c r="C26" s="287"/>
      <c r="D26" s="431"/>
      <c r="E26" s="433"/>
      <c r="F26" s="288" t="s">
        <v>9</v>
      </c>
      <c r="G26" s="249"/>
      <c r="H26" s="220" t="s">
        <v>155</v>
      </c>
      <c r="I26" s="220" t="s">
        <v>159</v>
      </c>
      <c r="J26" s="220" t="s">
        <v>0</v>
      </c>
      <c r="K26" s="220" t="s">
        <v>160</v>
      </c>
      <c r="L26" s="220" t="s">
        <v>0</v>
      </c>
      <c r="M26" s="220" t="s">
        <v>218</v>
      </c>
      <c r="N26" s="48" t="s">
        <v>162</v>
      </c>
      <c r="O26" s="48" t="s">
        <v>0</v>
      </c>
      <c r="P26" s="48" t="s">
        <v>477</v>
      </c>
      <c r="Q26" s="48"/>
      <c r="R26" s="48"/>
      <c r="S26" s="48"/>
      <c r="T26" s="48"/>
      <c r="U26" s="104"/>
      <c r="V26" s="73">
        <v>0</v>
      </c>
      <c r="W26" s="74"/>
      <c r="X26" s="75"/>
      <c r="Y26" s="289"/>
      <c r="Z26" s="290"/>
      <c r="BI26" s="62"/>
      <c r="BJ26" s="62"/>
      <c r="BK26" s="62"/>
      <c r="BL26" s="62"/>
      <c r="BM26" s="62"/>
      <c r="BN26" s="62"/>
      <c r="BO26" s="62"/>
      <c r="BP26" s="62"/>
      <c r="BQ26" s="62"/>
      <c r="BR26" s="62"/>
      <c r="BS26" s="62"/>
      <c r="BT26" s="62"/>
      <c r="BU26" s="62"/>
      <c r="BV26" s="62"/>
      <c r="BW26" s="62"/>
    </row>
    <row r="27" spans="3:75" s="286" customFormat="1" ht="21" customHeight="1">
      <c r="C27" s="287"/>
      <c r="D27" s="431"/>
      <c r="E27" s="433"/>
      <c r="F27" s="288" t="s">
        <v>2437</v>
      </c>
      <c r="G27" s="249"/>
      <c r="H27" s="220" t="s">
        <v>155</v>
      </c>
      <c r="I27" s="220" t="s">
        <v>159</v>
      </c>
      <c r="J27" s="220" t="s">
        <v>0</v>
      </c>
      <c r="K27" s="220" t="s">
        <v>160</v>
      </c>
      <c r="L27" s="220" t="s">
        <v>0</v>
      </c>
      <c r="M27" s="220" t="s">
        <v>435</v>
      </c>
      <c r="N27" s="48" t="s">
        <v>162</v>
      </c>
      <c r="O27" s="48" t="s">
        <v>0</v>
      </c>
      <c r="P27" s="48" t="s">
        <v>477</v>
      </c>
      <c r="Q27" s="48"/>
      <c r="R27" s="48"/>
      <c r="S27" s="48"/>
      <c r="T27" s="48"/>
      <c r="U27" s="104"/>
      <c r="V27" s="73">
        <v>0</v>
      </c>
      <c r="W27" s="74"/>
      <c r="X27" s="75"/>
      <c r="Y27" s="289"/>
      <c r="Z27" s="290"/>
      <c r="BI27" s="62"/>
      <c r="BJ27" s="62"/>
      <c r="BK27" s="62"/>
      <c r="BL27" s="62"/>
      <c r="BM27" s="62"/>
      <c r="BN27" s="62"/>
      <c r="BO27" s="62"/>
      <c r="BP27" s="62"/>
      <c r="BQ27" s="62"/>
      <c r="BR27" s="62"/>
      <c r="BS27" s="62"/>
      <c r="BT27" s="62"/>
      <c r="BU27" s="62"/>
      <c r="BV27" s="62"/>
      <c r="BW27" s="62"/>
    </row>
    <row r="28" spans="3:75" s="286" customFormat="1" ht="21" customHeight="1">
      <c r="C28" s="287"/>
      <c r="D28" s="431"/>
      <c r="E28" s="433"/>
      <c r="F28" s="288" t="s">
        <v>10</v>
      </c>
      <c r="G28" s="249"/>
      <c r="H28" s="220" t="s">
        <v>155</v>
      </c>
      <c r="I28" s="220" t="s">
        <v>159</v>
      </c>
      <c r="J28" s="220" t="s">
        <v>0</v>
      </c>
      <c r="K28" s="220" t="s">
        <v>160</v>
      </c>
      <c r="L28" s="220" t="s">
        <v>0</v>
      </c>
      <c r="M28" s="220" t="s">
        <v>219</v>
      </c>
      <c r="N28" s="48" t="s">
        <v>162</v>
      </c>
      <c r="O28" s="48" t="s">
        <v>0</v>
      </c>
      <c r="P28" s="48" t="s">
        <v>477</v>
      </c>
      <c r="Q28" s="48"/>
      <c r="R28" s="48"/>
      <c r="S28" s="48"/>
      <c r="T28" s="48"/>
      <c r="U28" s="104"/>
      <c r="V28" s="73">
        <v>0</v>
      </c>
      <c r="W28" s="74"/>
      <c r="X28" s="75"/>
      <c r="Y28" s="289"/>
      <c r="Z28" s="290"/>
      <c r="BI28" s="62"/>
      <c r="BJ28" s="62"/>
      <c r="BK28" s="62"/>
      <c r="BL28" s="62"/>
      <c r="BM28" s="62"/>
      <c r="BN28" s="62"/>
      <c r="BO28" s="62"/>
      <c r="BP28" s="62"/>
      <c r="BQ28" s="62"/>
      <c r="BR28" s="62"/>
      <c r="BS28" s="62"/>
      <c r="BT28" s="62"/>
      <c r="BU28" s="62"/>
      <c r="BV28" s="62"/>
      <c r="BW28" s="62"/>
    </row>
    <row r="29" spans="3:75" s="286" customFormat="1" ht="21" customHeight="1">
      <c r="C29" s="287"/>
      <c r="D29" s="431"/>
      <c r="E29" s="433"/>
      <c r="F29" s="288" t="s">
        <v>2438</v>
      </c>
      <c r="G29" s="249"/>
      <c r="H29" s="220" t="s">
        <v>155</v>
      </c>
      <c r="I29" s="220" t="s">
        <v>159</v>
      </c>
      <c r="J29" s="220" t="s">
        <v>0</v>
      </c>
      <c r="K29" s="220" t="s">
        <v>160</v>
      </c>
      <c r="L29" s="220" t="s">
        <v>0</v>
      </c>
      <c r="M29" s="220" t="s">
        <v>220</v>
      </c>
      <c r="N29" s="48" t="s">
        <v>162</v>
      </c>
      <c r="O29" s="48" t="s">
        <v>0</v>
      </c>
      <c r="P29" s="48" t="s">
        <v>477</v>
      </c>
      <c r="Q29" s="48"/>
      <c r="R29" s="48"/>
      <c r="S29" s="48"/>
      <c r="T29" s="48"/>
      <c r="U29" s="104"/>
      <c r="V29" s="73">
        <v>0</v>
      </c>
      <c r="W29" s="74"/>
      <c r="X29" s="75"/>
      <c r="Y29" s="289"/>
      <c r="Z29" s="290"/>
      <c r="BI29" s="62"/>
      <c r="BJ29" s="62"/>
      <c r="BK29" s="62"/>
      <c r="BL29" s="62"/>
      <c r="BM29" s="62"/>
      <c r="BN29" s="62"/>
      <c r="BO29" s="62"/>
      <c r="BP29" s="62"/>
      <c r="BQ29" s="62"/>
      <c r="BR29" s="62"/>
      <c r="BS29" s="62"/>
      <c r="BT29" s="62"/>
      <c r="BU29" s="62"/>
      <c r="BV29" s="62"/>
      <c r="BW29" s="62"/>
    </row>
    <row r="30" spans="3:75" s="286" customFormat="1" ht="21" customHeight="1">
      <c r="C30" s="287"/>
      <c r="D30" s="431"/>
      <c r="E30" s="433"/>
      <c r="F30" s="288" t="s">
        <v>2439</v>
      </c>
      <c r="G30" s="249"/>
      <c r="H30" s="220" t="s">
        <v>155</v>
      </c>
      <c r="I30" s="220" t="s">
        <v>159</v>
      </c>
      <c r="J30" s="220" t="s">
        <v>0</v>
      </c>
      <c r="K30" s="220" t="s">
        <v>160</v>
      </c>
      <c r="L30" s="220" t="s">
        <v>0</v>
      </c>
      <c r="M30" s="220" t="s">
        <v>221</v>
      </c>
      <c r="N30" s="48" t="s">
        <v>162</v>
      </c>
      <c r="O30" s="48" t="s">
        <v>0</v>
      </c>
      <c r="P30" s="48" t="s">
        <v>477</v>
      </c>
      <c r="Q30" s="48"/>
      <c r="R30" s="48"/>
      <c r="S30" s="48"/>
      <c r="T30" s="48"/>
      <c r="U30" s="104"/>
      <c r="V30" s="73">
        <v>0</v>
      </c>
      <c r="W30" s="74"/>
      <c r="X30" s="75"/>
      <c r="Y30" s="289"/>
      <c r="Z30" s="290"/>
      <c r="BI30" s="62"/>
      <c r="BJ30" s="62"/>
      <c r="BK30" s="62"/>
      <c r="BL30" s="62"/>
      <c r="BM30" s="62"/>
      <c r="BN30" s="62"/>
      <c r="BO30" s="62"/>
      <c r="BP30" s="62"/>
      <c r="BQ30" s="62"/>
      <c r="BR30" s="62"/>
      <c r="BS30" s="62"/>
      <c r="BT30" s="62"/>
      <c r="BU30" s="62"/>
      <c r="BV30" s="62"/>
      <c r="BW30" s="62"/>
    </row>
    <row r="31" spans="3:75" s="286" customFormat="1" ht="21" customHeight="1">
      <c r="C31" s="287"/>
      <c r="D31" s="431"/>
      <c r="E31" s="433"/>
      <c r="F31" s="288" t="s">
        <v>11</v>
      </c>
      <c r="G31" s="249"/>
      <c r="H31" s="220" t="s">
        <v>155</v>
      </c>
      <c r="I31" s="220" t="s">
        <v>159</v>
      </c>
      <c r="J31" s="220" t="s">
        <v>0</v>
      </c>
      <c r="K31" s="220" t="s">
        <v>160</v>
      </c>
      <c r="L31" s="220" t="s">
        <v>0</v>
      </c>
      <c r="M31" s="220" t="s">
        <v>222</v>
      </c>
      <c r="N31" s="48" t="s">
        <v>162</v>
      </c>
      <c r="O31" s="48" t="s">
        <v>0</v>
      </c>
      <c r="P31" s="48" t="s">
        <v>477</v>
      </c>
      <c r="Q31" s="48"/>
      <c r="R31" s="48"/>
      <c r="S31" s="48"/>
      <c r="T31" s="48"/>
      <c r="U31" s="104"/>
      <c r="V31" s="73">
        <v>0</v>
      </c>
      <c r="W31" s="74"/>
      <c r="X31" s="75"/>
      <c r="Y31" s="289"/>
      <c r="Z31" s="290"/>
      <c r="BI31" s="62"/>
      <c r="BJ31" s="62"/>
      <c r="BK31" s="62"/>
      <c r="BL31" s="62"/>
      <c r="BM31" s="62"/>
      <c r="BN31" s="62"/>
      <c r="BO31" s="62"/>
      <c r="BP31" s="62"/>
      <c r="BQ31" s="62"/>
      <c r="BR31" s="62"/>
      <c r="BS31" s="62"/>
      <c r="BT31" s="62"/>
      <c r="BU31" s="62"/>
      <c r="BV31" s="62"/>
      <c r="BW31" s="62"/>
    </row>
    <row r="32" spans="3:75" s="286" customFormat="1" ht="21" customHeight="1">
      <c r="C32" s="287"/>
      <c r="D32" s="431"/>
      <c r="E32" s="433"/>
      <c r="F32" s="288" t="s">
        <v>2594</v>
      </c>
      <c r="G32" s="249"/>
      <c r="H32" s="220" t="s">
        <v>155</v>
      </c>
      <c r="I32" s="220" t="s">
        <v>159</v>
      </c>
      <c r="J32" s="220" t="s">
        <v>0</v>
      </c>
      <c r="K32" s="220" t="s">
        <v>160</v>
      </c>
      <c r="L32" s="220" t="s">
        <v>0</v>
      </c>
      <c r="M32" s="220" t="s">
        <v>252</v>
      </c>
      <c r="N32" s="48" t="s">
        <v>162</v>
      </c>
      <c r="O32" s="48" t="s">
        <v>0</v>
      </c>
      <c r="P32" s="48" t="s">
        <v>477</v>
      </c>
      <c r="Q32" s="48"/>
      <c r="R32" s="48"/>
      <c r="S32" s="48"/>
      <c r="T32" s="48"/>
      <c r="U32" s="104"/>
      <c r="V32" s="73">
        <v>0</v>
      </c>
      <c r="W32" s="74"/>
      <c r="X32" s="75"/>
      <c r="Y32" s="289"/>
      <c r="Z32" s="290"/>
      <c r="BI32" s="62"/>
      <c r="BJ32" s="62"/>
      <c r="BK32" s="62"/>
      <c r="BL32" s="62"/>
      <c r="BM32" s="62"/>
      <c r="BN32" s="62"/>
      <c r="BO32" s="62"/>
      <c r="BP32" s="62"/>
      <c r="BQ32" s="62"/>
      <c r="BR32" s="62"/>
      <c r="BS32" s="62"/>
      <c r="BT32" s="62"/>
      <c r="BU32" s="62"/>
      <c r="BV32" s="62"/>
      <c r="BW32" s="62"/>
    </row>
    <row r="33" spans="3:75" s="286" customFormat="1" ht="21" customHeight="1">
      <c r="C33" s="287"/>
      <c r="D33" s="431"/>
      <c r="E33" s="433"/>
      <c r="F33" s="288" t="s">
        <v>2440</v>
      </c>
      <c r="G33" s="249"/>
      <c r="H33" s="220" t="s">
        <v>155</v>
      </c>
      <c r="I33" s="220" t="s">
        <v>159</v>
      </c>
      <c r="J33" s="220" t="s">
        <v>0</v>
      </c>
      <c r="K33" s="220" t="s">
        <v>160</v>
      </c>
      <c r="L33" s="220" t="s">
        <v>0</v>
      </c>
      <c r="M33" s="220" t="s">
        <v>223</v>
      </c>
      <c r="N33" s="48" t="s">
        <v>162</v>
      </c>
      <c r="O33" s="48" t="s">
        <v>0</v>
      </c>
      <c r="P33" s="48" t="s">
        <v>477</v>
      </c>
      <c r="Q33" s="48"/>
      <c r="R33" s="48"/>
      <c r="S33" s="48"/>
      <c r="T33" s="48"/>
      <c r="U33" s="104"/>
      <c r="V33" s="73">
        <v>0</v>
      </c>
      <c r="W33" s="74"/>
      <c r="X33" s="75"/>
      <c r="Y33" s="289"/>
      <c r="Z33" s="290"/>
      <c r="BI33" s="62"/>
      <c r="BJ33" s="62"/>
      <c r="BK33" s="62"/>
      <c r="BL33" s="62"/>
      <c r="BM33" s="62"/>
      <c r="BN33" s="62"/>
      <c r="BO33" s="62"/>
      <c r="BP33" s="62"/>
      <c r="BQ33" s="62"/>
      <c r="BR33" s="62"/>
      <c r="BS33" s="62"/>
      <c r="BT33" s="62"/>
      <c r="BU33" s="62"/>
      <c r="BV33" s="62"/>
      <c r="BW33" s="62"/>
    </row>
    <row r="34" spans="3:75" s="286" customFormat="1" ht="21" customHeight="1">
      <c r="C34" s="287"/>
      <c r="D34" s="431"/>
      <c r="E34" s="433"/>
      <c r="F34" s="288" t="s">
        <v>2441</v>
      </c>
      <c r="G34" s="249"/>
      <c r="H34" s="220" t="s">
        <v>155</v>
      </c>
      <c r="I34" s="220" t="s">
        <v>159</v>
      </c>
      <c r="J34" s="220" t="s">
        <v>0</v>
      </c>
      <c r="K34" s="220" t="s">
        <v>160</v>
      </c>
      <c r="L34" s="220" t="s">
        <v>0</v>
      </c>
      <c r="M34" s="220" t="s">
        <v>224</v>
      </c>
      <c r="N34" s="48" t="s">
        <v>162</v>
      </c>
      <c r="O34" s="48" t="s">
        <v>0</v>
      </c>
      <c r="P34" s="48" t="s">
        <v>477</v>
      </c>
      <c r="Q34" s="48"/>
      <c r="R34" s="48"/>
      <c r="S34" s="48"/>
      <c r="T34" s="48"/>
      <c r="U34" s="104"/>
      <c r="V34" s="73">
        <v>0</v>
      </c>
      <c r="W34" s="74"/>
      <c r="X34" s="75"/>
      <c r="Y34" s="289"/>
      <c r="Z34" s="290"/>
      <c r="BI34" s="62"/>
      <c r="BJ34" s="62"/>
      <c r="BK34" s="62"/>
      <c r="BL34" s="62"/>
      <c r="BM34" s="62"/>
      <c r="BN34" s="62"/>
      <c r="BO34" s="62"/>
      <c r="BP34" s="62"/>
      <c r="BQ34" s="62"/>
      <c r="BR34" s="62"/>
      <c r="BS34" s="62"/>
      <c r="BT34" s="62"/>
      <c r="BU34" s="62"/>
      <c r="BV34" s="62"/>
      <c r="BW34" s="62"/>
    </row>
    <row r="35" spans="3:75" s="286" customFormat="1" ht="21" customHeight="1">
      <c r="C35" s="287"/>
      <c r="D35" s="431"/>
      <c r="E35" s="433"/>
      <c r="F35" s="288" t="s">
        <v>12</v>
      </c>
      <c r="G35" s="249"/>
      <c r="H35" s="220" t="s">
        <v>155</v>
      </c>
      <c r="I35" s="220" t="s">
        <v>159</v>
      </c>
      <c r="J35" s="220" t="s">
        <v>0</v>
      </c>
      <c r="K35" s="220" t="s">
        <v>160</v>
      </c>
      <c r="L35" s="220" t="s">
        <v>0</v>
      </c>
      <c r="M35" s="220" t="s">
        <v>225</v>
      </c>
      <c r="N35" s="48" t="s">
        <v>162</v>
      </c>
      <c r="O35" s="48" t="s">
        <v>0</v>
      </c>
      <c r="P35" s="48" t="s">
        <v>477</v>
      </c>
      <c r="Q35" s="48"/>
      <c r="R35" s="48"/>
      <c r="S35" s="48"/>
      <c r="T35" s="48"/>
      <c r="U35" s="104"/>
      <c r="V35" s="73">
        <v>0</v>
      </c>
      <c r="W35" s="74"/>
      <c r="X35" s="75"/>
      <c r="Y35" s="289"/>
      <c r="Z35" s="290"/>
      <c r="BI35" s="62"/>
      <c r="BJ35" s="62"/>
      <c r="BK35" s="62"/>
      <c r="BL35" s="62"/>
      <c r="BM35" s="62"/>
      <c r="BN35" s="62"/>
      <c r="BO35" s="62"/>
      <c r="BP35" s="62"/>
      <c r="BQ35" s="62"/>
      <c r="BR35" s="62"/>
      <c r="BS35" s="62"/>
      <c r="BT35" s="62"/>
      <c r="BU35" s="62"/>
      <c r="BV35" s="62"/>
      <c r="BW35" s="62"/>
    </row>
    <row r="36" spans="3:75" s="286" customFormat="1" ht="21" customHeight="1">
      <c r="C36" s="287"/>
      <c r="D36" s="431"/>
      <c r="E36" s="433"/>
      <c r="F36" s="288" t="s">
        <v>13</v>
      </c>
      <c r="G36" s="249"/>
      <c r="H36" s="220" t="s">
        <v>155</v>
      </c>
      <c r="I36" s="220" t="s">
        <v>159</v>
      </c>
      <c r="J36" s="220" t="s">
        <v>0</v>
      </c>
      <c r="K36" s="220" t="s">
        <v>160</v>
      </c>
      <c r="L36" s="220" t="s">
        <v>0</v>
      </c>
      <c r="M36" s="220" t="s">
        <v>226</v>
      </c>
      <c r="N36" s="48" t="s">
        <v>162</v>
      </c>
      <c r="O36" s="48" t="s">
        <v>0</v>
      </c>
      <c r="P36" s="48" t="s">
        <v>477</v>
      </c>
      <c r="Q36" s="48"/>
      <c r="R36" s="48"/>
      <c r="S36" s="48"/>
      <c r="T36" s="48"/>
      <c r="U36" s="104"/>
      <c r="V36" s="73">
        <v>0</v>
      </c>
      <c r="W36" s="74"/>
      <c r="X36" s="75"/>
      <c r="Y36" s="289"/>
      <c r="Z36" s="290"/>
      <c r="BI36" s="62"/>
      <c r="BJ36" s="62"/>
      <c r="BK36" s="62"/>
      <c r="BL36" s="62"/>
      <c r="BM36" s="62"/>
      <c r="BN36" s="62"/>
      <c r="BO36" s="62"/>
      <c r="BP36" s="62"/>
      <c r="BQ36" s="62"/>
      <c r="BR36" s="62"/>
      <c r="BS36" s="62"/>
      <c r="BT36" s="62"/>
      <c r="BU36" s="62"/>
      <c r="BV36" s="62"/>
      <c r="BW36" s="62"/>
    </row>
    <row r="37" spans="3:75" s="286" customFormat="1" ht="21" customHeight="1">
      <c r="C37" s="287"/>
      <c r="D37" s="431"/>
      <c r="E37" s="433"/>
      <c r="F37" s="288" t="s">
        <v>14</v>
      </c>
      <c r="G37" s="249"/>
      <c r="H37" s="220" t="s">
        <v>155</v>
      </c>
      <c r="I37" s="220" t="s">
        <v>159</v>
      </c>
      <c r="J37" s="220" t="s">
        <v>0</v>
      </c>
      <c r="K37" s="220" t="s">
        <v>160</v>
      </c>
      <c r="L37" s="220" t="s">
        <v>0</v>
      </c>
      <c r="M37" s="220" t="s">
        <v>227</v>
      </c>
      <c r="N37" s="48" t="s">
        <v>162</v>
      </c>
      <c r="O37" s="48" t="s">
        <v>0</v>
      </c>
      <c r="P37" s="48" t="s">
        <v>477</v>
      </c>
      <c r="Q37" s="48"/>
      <c r="R37" s="48"/>
      <c r="S37" s="48"/>
      <c r="T37" s="48"/>
      <c r="U37" s="104"/>
      <c r="V37" s="73">
        <v>0</v>
      </c>
      <c r="W37" s="74"/>
      <c r="X37" s="75"/>
      <c r="Y37" s="289"/>
      <c r="Z37" s="290"/>
      <c r="BI37" s="62"/>
      <c r="BJ37" s="62"/>
      <c r="BK37" s="62"/>
      <c r="BL37" s="62"/>
      <c r="BM37" s="62"/>
      <c r="BN37" s="62"/>
      <c r="BO37" s="62"/>
      <c r="BP37" s="62"/>
      <c r="BQ37" s="62"/>
      <c r="BR37" s="62"/>
      <c r="BS37" s="62"/>
      <c r="BT37" s="62"/>
      <c r="BU37" s="62"/>
      <c r="BV37" s="62"/>
      <c r="BW37" s="62"/>
    </row>
    <row r="38" spans="3:75" s="286" customFormat="1" ht="21" customHeight="1">
      <c r="C38" s="287"/>
      <c r="D38" s="431"/>
      <c r="E38" s="433"/>
      <c r="F38" s="288" t="s">
        <v>15</v>
      </c>
      <c r="G38" s="249"/>
      <c r="H38" s="220" t="s">
        <v>155</v>
      </c>
      <c r="I38" s="220" t="s">
        <v>159</v>
      </c>
      <c r="J38" s="220" t="s">
        <v>0</v>
      </c>
      <c r="K38" s="220" t="s">
        <v>160</v>
      </c>
      <c r="L38" s="220" t="s">
        <v>0</v>
      </c>
      <c r="M38" s="220" t="s">
        <v>228</v>
      </c>
      <c r="N38" s="48" t="s">
        <v>162</v>
      </c>
      <c r="O38" s="48" t="s">
        <v>0</v>
      </c>
      <c r="P38" s="48" t="s">
        <v>477</v>
      </c>
      <c r="Q38" s="48"/>
      <c r="R38" s="48"/>
      <c r="S38" s="48"/>
      <c r="T38" s="48"/>
      <c r="U38" s="104"/>
      <c r="V38" s="73">
        <v>0</v>
      </c>
      <c r="W38" s="74"/>
      <c r="X38" s="75"/>
      <c r="Y38" s="289"/>
      <c r="Z38" s="290"/>
      <c r="BI38" s="62"/>
      <c r="BJ38" s="62"/>
      <c r="BK38" s="62"/>
      <c r="BL38" s="62"/>
      <c r="BM38" s="62"/>
      <c r="BN38" s="62"/>
      <c r="BO38" s="62"/>
      <c r="BP38" s="62"/>
      <c r="BQ38" s="62"/>
      <c r="BR38" s="62"/>
      <c r="BS38" s="62"/>
      <c r="BT38" s="62"/>
      <c r="BU38" s="62"/>
      <c r="BV38" s="62"/>
      <c r="BW38" s="62"/>
    </row>
    <row r="39" spans="3:75" s="286" customFormat="1" ht="21" customHeight="1">
      <c r="C39" s="287"/>
      <c r="D39" s="431"/>
      <c r="E39" s="433"/>
      <c r="F39" s="288" t="s">
        <v>16</v>
      </c>
      <c r="G39" s="249"/>
      <c r="H39" s="220" t="s">
        <v>155</v>
      </c>
      <c r="I39" s="220" t="s">
        <v>159</v>
      </c>
      <c r="J39" s="220" t="s">
        <v>0</v>
      </c>
      <c r="K39" s="220" t="s">
        <v>160</v>
      </c>
      <c r="L39" s="220" t="s">
        <v>0</v>
      </c>
      <c r="M39" s="220" t="s">
        <v>229</v>
      </c>
      <c r="N39" s="48" t="s">
        <v>162</v>
      </c>
      <c r="O39" s="48" t="s">
        <v>0</v>
      </c>
      <c r="P39" s="48" t="s">
        <v>477</v>
      </c>
      <c r="Q39" s="48"/>
      <c r="R39" s="48"/>
      <c r="S39" s="48"/>
      <c r="T39" s="48"/>
      <c r="U39" s="104"/>
      <c r="V39" s="73">
        <v>0</v>
      </c>
      <c r="W39" s="74"/>
      <c r="X39" s="75"/>
      <c r="Y39" s="289"/>
      <c r="Z39" s="290"/>
      <c r="BI39" s="62"/>
      <c r="BJ39" s="62"/>
      <c r="BK39" s="62"/>
      <c r="BL39" s="62"/>
      <c r="BM39" s="62"/>
      <c r="BN39" s="62"/>
      <c r="BO39" s="62"/>
      <c r="BP39" s="62"/>
      <c r="BQ39" s="62"/>
      <c r="BR39" s="62"/>
      <c r="BS39" s="62"/>
      <c r="BT39" s="62"/>
      <c r="BU39" s="62"/>
      <c r="BV39" s="62"/>
      <c r="BW39" s="62"/>
    </row>
    <row r="40" spans="3:75" s="286" customFormat="1" ht="21" customHeight="1">
      <c r="C40" s="287"/>
      <c r="D40" s="431"/>
      <c r="E40" s="433"/>
      <c r="F40" s="288" t="s">
        <v>17</v>
      </c>
      <c r="G40" s="249"/>
      <c r="H40" s="220" t="s">
        <v>155</v>
      </c>
      <c r="I40" s="220" t="s">
        <v>159</v>
      </c>
      <c r="J40" s="220" t="s">
        <v>0</v>
      </c>
      <c r="K40" s="220" t="s">
        <v>160</v>
      </c>
      <c r="L40" s="220" t="s">
        <v>0</v>
      </c>
      <c r="M40" s="220" t="s">
        <v>230</v>
      </c>
      <c r="N40" s="48" t="s">
        <v>162</v>
      </c>
      <c r="O40" s="48" t="s">
        <v>0</v>
      </c>
      <c r="P40" s="48" t="s">
        <v>477</v>
      </c>
      <c r="Q40" s="48"/>
      <c r="R40" s="48"/>
      <c r="S40" s="48"/>
      <c r="T40" s="48"/>
      <c r="U40" s="104"/>
      <c r="V40" s="73">
        <v>0</v>
      </c>
      <c r="W40" s="74"/>
      <c r="X40" s="75"/>
      <c r="Y40" s="289"/>
      <c r="Z40" s="290"/>
      <c r="BI40" s="62"/>
      <c r="BJ40" s="62"/>
      <c r="BK40" s="62"/>
      <c r="BL40" s="62"/>
      <c r="BM40" s="62"/>
      <c r="BN40" s="62"/>
      <c r="BO40" s="62"/>
      <c r="BP40" s="62"/>
      <c r="BQ40" s="62"/>
      <c r="BR40" s="62"/>
      <c r="BS40" s="62"/>
      <c r="BT40" s="62"/>
      <c r="BU40" s="62"/>
      <c r="BV40" s="62"/>
      <c r="BW40" s="62"/>
    </row>
    <row r="41" spans="3:75" s="286" customFormat="1" ht="21" customHeight="1">
      <c r="C41" s="287"/>
      <c r="D41" s="431"/>
      <c r="E41" s="433"/>
      <c r="F41" s="288" t="s">
        <v>18</v>
      </c>
      <c r="G41" s="249"/>
      <c r="H41" s="220" t="s">
        <v>155</v>
      </c>
      <c r="I41" s="220" t="s">
        <v>159</v>
      </c>
      <c r="J41" s="220" t="s">
        <v>0</v>
      </c>
      <c r="K41" s="220" t="s">
        <v>160</v>
      </c>
      <c r="L41" s="220" t="s">
        <v>0</v>
      </c>
      <c r="M41" s="220" t="s">
        <v>231</v>
      </c>
      <c r="N41" s="48" t="s">
        <v>162</v>
      </c>
      <c r="O41" s="48" t="s">
        <v>0</v>
      </c>
      <c r="P41" s="48" t="s">
        <v>477</v>
      </c>
      <c r="Q41" s="48"/>
      <c r="R41" s="48"/>
      <c r="S41" s="48"/>
      <c r="T41" s="48"/>
      <c r="U41" s="104"/>
      <c r="V41" s="73">
        <v>0</v>
      </c>
      <c r="W41" s="74"/>
      <c r="X41" s="75"/>
      <c r="Y41" s="289"/>
      <c r="Z41" s="290"/>
      <c r="BI41" s="62"/>
      <c r="BJ41" s="62"/>
      <c r="BK41" s="62"/>
      <c r="BL41" s="62"/>
      <c r="BM41" s="62"/>
      <c r="BN41" s="62"/>
      <c r="BO41" s="62"/>
      <c r="BP41" s="62"/>
      <c r="BQ41" s="62"/>
      <c r="BR41" s="62"/>
      <c r="BS41" s="62"/>
      <c r="BT41" s="62"/>
      <c r="BU41" s="62"/>
      <c r="BV41" s="62"/>
      <c r="BW41" s="62"/>
    </row>
    <row r="42" spans="3:75" s="286" customFormat="1" ht="21" customHeight="1">
      <c r="C42" s="287"/>
      <c r="D42" s="431"/>
      <c r="E42" s="433"/>
      <c r="F42" s="288" t="s">
        <v>2442</v>
      </c>
      <c r="G42" s="249"/>
      <c r="H42" s="220" t="s">
        <v>155</v>
      </c>
      <c r="I42" s="220" t="s">
        <v>159</v>
      </c>
      <c r="J42" s="220" t="s">
        <v>0</v>
      </c>
      <c r="K42" s="220" t="s">
        <v>160</v>
      </c>
      <c r="L42" s="220" t="s">
        <v>0</v>
      </c>
      <c r="M42" s="220" t="s">
        <v>232</v>
      </c>
      <c r="N42" s="48" t="s">
        <v>162</v>
      </c>
      <c r="O42" s="48" t="s">
        <v>0</v>
      </c>
      <c r="P42" s="48" t="s">
        <v>477</v>
      </c>
      <c r="Q42" s="48"/>
      <c r="R42" s="48"/>
      <c r="S42" s="48"/>
      <c r="T42" s="48"/>
      <c r="U42" s="104"/>
      <c r="V42" s="73">
        <v>0</v>
      </c>
      <c r="W42" s="74"/>
      <c r="X42" s="75"/>
      <c r="Y42" s="289"/>
      <c r="Z42" s="290"/>
      <c r="BI42" s="62"/>
      <c r="BJ42" s="62"/>
      <c r="BK42" s="62"/>
      <c r="BL42" s="62"/>
      <c r="BM42" s="62"/>
      <c r="BN42" s="62"/>
      <c r="BO42" s="62"/>
      <c r="BP42" s="62"/>
      <c r="BQ42" s="62"/>
      <c r="BR42" s="62"/>
      <c r="BS42" s="62"/>
      <c r="BT42" s="62"/>
      <c r="BU42" s="62"/>
      <c r="BV42" s="62"/>
      <c r="BW42" s="62"/>
    </row>
    <row r="43" spans="3:75" s="286" customFormat="1" ht="21" customHeight="1">
      <c r="C43" s="287"/>
      <c r="D43" s="431"/>
      <c r="E43" s="433"/>
      <c r="F43" s="288" t="s">
        <v>19</v>
      </c>
      <c r="G43" s="249"/>
      <c r="H43" s="220" t="s">
        <v>155</v>
      </c>
      <c r="I43" s="220" t="s">
        <v>159</v>
      </c>
      <c r="J43" s="220" t="s">
        <v>0</v>
      </c>
      <c r="K43" s="220" t="s">
        <v>160</v>
      </c>
      <c r="L43" s="220" t="s">
        <v>0</v>
      </c>
      <c r="M43" s="220" t="s">
        <v>233</v>
      </c>
      <c r="N43" s="48" t="s">
        <v>162</v>
      </c>
      <c r="O43" s="48" t="s">
        <v>0</v>
      </c>
      <c r="P43" s="48" t="s">
        <v>477</v>
      </c>
      <c r="Q43" s="48"/>
      <c r="R43" s="48"/>
      <c r="S43" s="48"/>
      <c r="T43" s="48"/>
      <c r="U43" s="104"/>
      <c r="V43" s="73">
        <v>0</v>
      </c>
      <c r="W43" s="74"/>
      <c r="X43" s="75"/>
      <c r="Y43" s="289"/>
      <c r="Z43" s="290"/>
      <c r="BI43" s="62"/>
      <c r="BJ43" s="62"/>
      <c r="BK43" s="62"/>
      <c r="BL43" s="62"/>
      <c r="BM43" s="62"/>
      <c r="BN43" s="62"/>
      <c r="BO43" s="62"/>
      <c r="BP43" s="62"/>
      <c r="BQ43" s="62"/>
      <c r="BR43" s="62"/>
      <c r="BS43" s="62"/>
      <c r="BT43" s="62"/>
      <c r="BU43" s="62"/>
      <c r="BV43" s="62"/>
      <c r="BW43" s="62"/>
    </row>
    <row r="44" spans="3:75" s="286" customFormat="1" ht="21" customHeight="1">
      <c r="C44" s="287"/>
      <c r="D44" s="431"/>
      <c r="E44" s="433"/>
      <c r="F44" s="288" t="s">
        <v>20</v>
      </c>
      <c r="G44" s="249"/>
      <c r="H44" s="220" t="s">
        <v>155</v>
      </c>
      <c r="I44" s="220" t="s">
        <v>159</v>
      </c>
      <c r="J44" s="220" t="s">
        <v>0</v>
      </c>
      <c r="K44" s="220" t="s">
        <v>160</v>
      </c>
      <c r="L44" s="220" t="s">
        <v>0</v>
      </c>
      <c r="M44" s="220" t="s">
        <v>234</v>
      </c>
      <c r="N44" s="48" t="s">
        <v>162</v>
      </c>
      <c r="O44" s="48" t="s">
        <v>0</v>
      </c>
      <c r="P44" s="48" t="s">
        <v>477</v>
      </c>
      <c r="Q44" s="48"/>
      <c r="R44" s="48"/>
      <c r="S44" s="48"/>
      <c r="T44" s="48"/>
      <c r="U44" s="104"/>
      <c r="V44" s="73">
        <v>0</v>
      </c>
      <c r="W44" s="74"/>
      <c r="X44" s="75"/>
      <c r="Y44" s="289"/>
      <c r="Z44" s="290"/>
      <c r="BI44" s="62"/>
      <c r="BJ44" s="62"/>
      <c r="BK44" s="62"/>
      <c r="BL44" s="62"/>
      <c r="BM44" s="62"/>
      <c r="BN44" s="62"/>
      <c r="BO44" s="62"/>
      <c r="BP44" s="62"/>
      <c r="BQ44" s="62"/>
      <c r="BR44" s="62"/>
      <c r="BS44" s="62"/>
      <c r="BT44" s="62"/>
      <c r="BU44" s="62"/>
      <c r="BV44" s="62"/>
      <c r="BW44" s="62"/>
    </row>
    <row r="45" spans="3:75" s="286" customFormat="1" ht="21" customHeight="1">
      <c r="C45" s="287"/>
      <c r="D45" s="431"/>
      <c r="E45" s="433"/>
      <c r="F45" s="288" t="s">
        <v>2443</v>
      </c>
      <c r="G45" s="249"/>
      <c r="H45" s="220" t="s">
        <v>155</v>
      </c>
      <c r="I45" s="220" t="s">
        <v>159</v>
      </c>
      <c r="J45" s="220" t="s">
        <v>0</v>
      </c>
      <c r="K45" s="220" t="s">
        <v>160</v>
      </c>
      <c r="L45" s="220" t="s">
        <v>0</v>
      </c>
      <c r="M45" s="220" t="s">
        <v>235</v>
      </c>
      <c r="N45" s="48" t="s">
        <v>162</v>
      </c>
      <c r="O45" s="48" t="s">
        <v>0</v>
      </c>
      <c r="P45" s="48" t="s">
        <v>477</v>
      </c>
      <c r="Q45" s="48"/>
      <c r="R45" s="48"/>
      <c r="S45" s="48"/>
      <c r="T45" s="48"/>
      <c r="U45" s="104"/>
      <c r="V45" s="73">
        <v>0</v>
      </c>
      <c r="W45" s="74"/>
      <c r="X45" s="75"/>
      <c r="Y45" s="289"/>
      <c r="Z45" s="290"/>
      <c r="BI45" s="62"/>
      <c r="BJ45" s="62"/>
      <c r="BK45" s="62"/>
      <c r="BL45" s="62"/>
      <c r="BM45" s="62"/>
      <c r="BN45" s="62"/>
      <c r="BO45" s="62"/>
      <c r="BP45" s="62"/>
      <c r="BQ45" s="62"/>
      <c r="BR45" s="62"/>
      <c r="BS45" s="62"/>
      <c r="BT45" s="62"/>
      <c r="BU45" s="62"/>
      <c r="BV45" s="62"/>
      <c r="BW45" s="62"/>
    </row>
    <row r="46" spans="3:75" s="286" customFormat="1" ht="21" customHeight="1">
      <c r="C46" s="287"/>
      <c r="D46" s="431"/>
      <c r="E46" s="433"/>
      <c r="F46" s="288" t="s">
        <v>21</v>
      </c>
      <c r="G46" s="249"/>
      <c r="H46" s="220" t="s">
        <v>155</v>
      </c>
      <c r="I46" s="220" t="s">
        <v>159</v>
      </c>
      <c r="J46" s="220" t="s">
        <v>0</v>
      </c>
      <c r="K46" s="220" t="s">
        <v>160</v>
      </c>
      <c r="L46" s="220" t="s">
        <v>0</v>
      </c>
      <c r="M46" s="220" t="s">
        <v>236</v>
      </c>
      <c r="N46" s="48" t="s">
        <v>162</v>
      </c>
      <c r="O46" s="48" t="s">
        <v>0</v>
      </c>
      <c r="P46" s="48" t="s">
        <v>477</v>
      </c>
      <c r="Q46" s="48"/>
      <c r="R46" s="48"/>
      <c r="S46" s="48"/>
      <c r="T46" s="48"/>
      <c r="U46" s="104"/>
      <c r="V46" s="73">
        <v>0</v>
      </c>
      <c r="W46" s="74"/>
      <c r="X46" s="75"/>
      <c r="Y46" s="289"/>
      <c r="Z46" s="289"/>
      <c r="AA46" s="291"/>
      <c r="AB46" s="291"/>
      <c r="AC46" s="291"/>
      <c r="AD46" s="291"/>
      <c r="AE46" s="291"/>
      <c r="AF46" s="291"/>
      <c r="AG46" s="291"/>
      <c r="AH46" s="291"/>
      <c r="AI46" s="291"/>
      <c r="AJ46" s="291"/>
      <c r="AK46" s="291"/>
      <c r="AL46" s="291"/>
      <c r="AM46" s="291"/>
      <c r="AN46" s="291"/>
      <c r="AO46" s="291"/>
      <c r="AP46" s="291"/>
      <c r="AQ46" s="291"/>
      <c r="AR46" s="291"/>
      <c r="AS46" s="291"/>
      <c r="BI46" s="62"/>
      <c r="BJ46" s="62"/>
      <c r="BK46" s="62"/>
      <c r="BL46" s="62"/>
      <c r="BM46" s="62"/>
      <c r="BN46" s="62"/>
      <c r="BO46" s="62"/>
      <c r="BP46" s="62"/>
      <c r="BQ46" s="62"/>
      <c r="BR46" s="62"/>
      <c r="BS46" s="62"/>
      <c r="BT46" s="62"/>
      <c r="BU46" s="62"/>
      <c r="BV46" s="62"/>
      <c r="BW46" s="62"/>
    </row>
    <row r="47" spans="3:75" s="286" customFormat="1" ht="21" customHeight="1">
      <c r="C47" s="287"/>
      <c r="D47" s="431"/>
      <c r="E47" s="433"/>
      <c r="F47" s="288" t="s">
        <v>2444</v>
      </c>
      <c r="G47" s="249"/>
      <c r="H47" s="220" t="s">
        <v>155</v>
      </c>
      <c r="I47" s="220" t="s">
        <v>159</v>
      </c>
      <c r="J47" s="220" t="s">
        <v>0</v>
      </c>
      <c r="K47" s="220" t="s">
        <v>160</v>
      </c>
      <c r="L47" s="220" t="s">
        <v>0</v>
      </c>
      <c r="M47" s="220" t="s">
        <v>237</v>
      </c>
      <c r="N47" s="48" t="s">
        <v>162</v>
      </c>
      <c r="O47" s="48" t="s">
        <v>0</v>
      </c>
      <c r="P47" s="48" t="s">
        <v>477</v>
      </c>
      <c r="Q47" s="48"/>
      <c r="R47" s="48"/>
      <c r="S47" s="48"/>
      <c r="T47" s="48"/>
      <c r="U47" s="104"/>
      <c r="V47" s="73">
        <v>0</v>
      </c>
      <c r="W47" s="74"/>
      <c r="X47" s="75"/>
      <c r="Y47" s="289"/>
      <c r="Z47" s="289"/>
      <c r="AA47" s="291"/>
      <c r="AB47" s="291"/>
      <c r="AC47" s="291"/>
      <c r="AD47" s="291"/>
      <c r="AE47" s="291"/>
      <c r="AF47" s="291"/>
      <c r="AG47" s="291"/>
      <c r="AH47" s="291"/>
      <c r="AI47" s="291"/>
      <c r="AJ47" s="291"/>
      <c r="AK47" s="291"/>
      <c r="AL47" s="291"/>
      <c r="AM47" s="291"/>
      <c r="AN47" s="291"/>
      <c r="AO47" s="291"/>
      <c r="AP47" s="291"/>
      <c r="AQ47" s="291"/>
      <c r="AR47" s="291"/>
      <c r="AS47" s="291"/>
      <c r="BI47" s="62"/>
      <c r="BJ47" s="62"/>
      <c r="BK47" s="62"/>
      <c r="BL47" s="62"/>
      <c r="BM47" s="62"/>
      <c r="BN47" s="62"/>
      <c r="BO47" s="62"/>
      <c r="BP47" s="62"/>
      <c r="BQ47" s="62"/>
      <c r="BR47" s="62"/>
      <c r="BS47" s="62"/>
      <c r="BT47" s="62"/>
      <c r="BU47" s="62"/>
      <c r="BV47" s="62"/>
      <c r="BW47" s="62"/>
    </row>
    <row r="48" spans="3:75" s="286" customFormat="1" ht="21" customHeight="1">
      <c r="C48" s="287"/>
      <c r="D48" s="431"/>
      <c r="E48" s="433"/>
      <c r="F48" s="288" t="s">
        <v>2445</v>
      </c>
      <c r="G48" s="249"/>
      <c r="H48" s="220" t="s">
        <v>155</v>
      </c>
      <c r="I48" s="220" t="s">
        <v>159</v>
      </c>
      <c r="J48" s="220" t="s">
        <v>0</v>
      </c>
      <c r="K48" s="220" t="s">
        <v>160</v>
      </c>
      <c r="L48" s="220" t="s">
        <v>0</v>
      </c>
      <c r="M48" s="220" t="s">
        <v>238</v>
      </c>
      <c r="N48" s="48" t="s">
        <v>162</v>
      </c>
      <c r="O48" s="48" t="s">
        <v>0</v>
      </c>
      <c r="P48" s="48" t="s">
        <v>477</v>
      </c>
      <c r="Q48" s="48"/>
      <c r="R48" s="48"/>
      <c r="S48" s="48"/>
      <c r="T48" s="48"/>
      <c r="U48" s="104"/>
      <c r="V48" s="73">
        <v>0</v>
      </c>
      <c r="W48" s="74"/>
      <c r="X48" s="75"/>
      <c r="Y48" s="289"/>
      <c r="Z48" s="289"/>
      <c r="AA48" s="291"/>
      <c r="AB48" s="291"/>
      <c r="AC48" s="291"/>
      <c r="AD48" s="291"/>
      <c r="AE48" s="291"/>
      <c r="AF48" s="291"/>
      <c r="AG48" s="291"/>
      <c r="AH48" s="291"/>
      <c r="AI48" s="291"/>
      <c r="AJ48" s="291"/>
      <c r="AK48" s="291"/>
      <c r="AL48" s="291"/>
      <c r="AM48" s="291"/>
      <c r="AN48" s="291"/>
      <c r="AO48" s="291"/>
      <c r="AP48" s="291"/>
      <c r="AQ48" s="291"/>
      <c r="AR48" s="291"/>
      <c r="AS48" s="291"/>
      <c r="BI48" s="62"/>
      <c r="BJ48" s="62"/>
      <c r="BK48" s="62"/>
      <c r="BL48" s="62"/>
      <c r="BM48" s="62"/>
      <c r="BN48" s="62"/>
      <c r="BO48" s="62"/>
      <c r="BP48" s="62"/>
      <c r="BQ48" s="62"/>
      <c r="BR48" s="62"/>
      <c r="BS48" s="62"/>
      <c r="BT48" s="62"/>
      <c r="BU48" s="62"/>
      <c r="BV48" s="62"/>
      <c r="BW48" s="62"/>
    </row>
    <row r="49" spans="3:75" s="286" customFormat="1" ht="21" customHeight="1">
      <c r="C49" s="287"/>
      <c r="D49" s="431"/>
      <c r="E49" s="433"/>
      <c r="F49" s="288" t="s">
        <v>22</v>
      </c>
      <c r="G49" s="249"/>
      <c r="H49" s="220" t="s">
        <v>155</v>
      </c>
      <c r="I49" s="220" t="s">
        <v>159</v>
      </c>
      <c r="J49" s="220" t="s">
        <v>0</v>
      </c>
      <c r="K49" s="220" t="s">
        <v>160</v>
      </c>
      <c r="L49" s="220" t="s">
        <v>0</v>
      </c>
      <c r="M49" s="220" t="s">
        <v>239</v>
      </c>
      <c r="N49" s="48" t="s">
        <v>162</v>
      </c>
      <c r="O49" s="48" t="s">
        <v>0</v>
      </c>
      <c r="P49" s="48" t="s">
        <v>477</v>
      </c>
      <c r="Q49" s="48"/>
      <c r="R49" s="48"/>
      <c r="S49" s="48"/>
      <c r="T49" s="48"/>
      <c r="U49" s="104"/>
      <c r="V49" s="73">
        <v>0</v>
      </c>
      <c r="W49" s="74"/>
      <c r="X49" s="75"/>
      <c r="Y49" s="289"/>
      <c r="Z49" s="289"/>
      <c r="AA49" s="291"/>
      <c r="AB49" s="291"/>
      <c r="AC49" s="291"/>
      <c r="AD49" s="291"/>
      <c r="AE49" s="291"/>
      <c r="AF49" s="291"/>
      <c r="AG49" s="291"/>
      <c r="AH49" s="291"/>
      <c r="AI49" s="291"/>
      <c r="AJ49" s="291"/>
      <c r="AK49" s="291"/>
      <c r="AL49" s="291"/>
      <c r="AM49" s="291"/>
      <c r="AN49" s="291"/>
      <c r="AO49" s="291"/>
      <c r="AP49" s="291"/>
      <c r="AQ49" s="291"/>
      <c r="AR49" s="291"/>
      <c r="AS49" s="291"/>
      <c r="BI49" s="62"/>
      <c r="BJ49" s="62"/>
      <c r="BK49" s="62"/>
      <c r="BL49" s="62"/>
      <c r="BM49" s="62"/>
      <c r="BN49" s="62"/>
      <c r="BO49" s="62"/>
      <c r="BP49" s="62"/>
      <c r="BQ49" s="62"/>
      <c r="BR49" s="62"/>
      <c r="BS49" s="62"/>
      <c r="BT49" s="62"/>
      <c r="BU49" s="62"/>
      <c r="BV49" s="62"/>
      <c r="BW49" s="62"/>
    </row>
    <row r="50" spans="3:75" s="286" customFormat="1" ht="21" customHeight="1">
      <c r="C50" s="287"/>
      <c r="D50" s="431"/>
      <c r="E50" s="433"/>
      <c r="F50" s="288" t="s">
        <v>23</v>
      </c>
      <c r="G50" s="249"/>
      <c r="H50" s="220" t="s">
        <v>155</v>
      </c>
      <c r="I50" s="220" t="s">
        <v>159</v>
      </c>
      <c r="J50" s="220" t="s">
        <v>0</v>
      </c>
      <c r="K50" s="220" t="s">
        <v>160</v>
      </c>
      <c r="L50" s="220" t="s">
        <v>0</v>
      </c>
      <c r="M50" s="220" t="s">
        <v>240</v>
      </c>
      <c r="N50" s="48" t="s">
        <v>162</v>
      </c>
      <c r="O50" s="48" t="s">
        <v>0</v>
      </c>
      <c r="P50" s="48" t="s">
        <v>477</v>
      </c>
      <c r="Q50" s="48"/>
      <c r="R50" s="48"/>
      <c r="S50" s="48"/>
      <c r="T50" s="48"/>
      <c r="U50" s="104"/>
      <c r="V50" s="73">
        <v>0</v>
      </c>
      <c r="W50" s="74"/>
      <c r="X50" s="75"/>
      <c r="Y50" s="289"/>
      <c r="Z50" s="289"/>
      <c r="AA50" s="291"/>
      <c r="AB50" s="291"/>
      <c r="AC50" s="291"/>
      <c r="AD50" s="291"/>
      <c r="AE50" s="291"/>
      <c r="AF50" s="291"/>
      <c r="AG50" s="291"/>
      <c r="AH50" s="291"/>
      <c r="AI50" s="291"/>
      <c r="AJ50" s="291"/>
      <c r="AK50" s="291"/>
      <c r="AL50" s="291"/>
      <c r="AM50" s="291"/>
      <c r="AN50" s="291"/>
      <c r="AO50" s="291"/>
      <c r="AP50" s="291"/>
      <c r="AQ50" s="291"/>
      <c r="AR50" s="291"/>
      <c r="AS50" s="291"/>
      <c r="BI50" s="62"/>
      <c r="BJ50" s="62"/>
      <c r="BK50" s="62"/>
      <c r="BL50" s="62"/>
      <c r="BM50" s="62"/>
      <c r="BN50" s="62"/>
      <c r="BO50" s="62"/>
      <c r="BP50" s="62"/>
      <c r="BQ50" s="62"/>
      <c r="BR50" s="62"/>
      <c r="BS50" s="62"/>
      <c r="BT50" s="62"/>
      <c r="BU50" s="62"/>
      <c r="BV50" s="62"/>
      <c r="BW50" s="62"/>
    </row>
    <row r="51" spans="3:75" s="286" customFormat="1" ht="21" customHeight="1">
      <c r="C51" s="287"/>
      <c r="D51" s="431"/>
      <c r="E51" s="433"/>
      <c r="F51" s="288" t="s">
        <v>2446</v>
      </c>
      <c r="G51" s="249"/>
      <c r="H51" s="220" t="s">
        <v>155</v>
      </c>
      <c r="I51" s="220" t="s">
        <v>159</v>
      </c>
      <c r="J51" s="220" t="s">
        <v>0</v>
      </c>
      <c r="K51" s="220" t="s">
        <v>160</v>
      </c>
      <c r="L51" s="220" t="s">
        <v>0</v>
      </c>
      <c r="M51" s="220" t="s">
        <v>241</v>
      </c>
      <c r="N51" s="48" t="s">
        <v>162</v>
      </c>
      <c r="O51" s="48" t="s">
        <v>0</v>
      </c>
      <c r="P51" s="48" t="s">
        <v>477</v>
      </c>
      <c r="Q51" s="48"/>
      <c r="R51" s="48"/>
      <c r="S51" s="48"/>
      <c r="T51" s="48"/>
      <c r="U51" s="104"/>
      <c r="V51" s="73">
        <v>3</v>
      </c>
      <c r="W51" s="74"/>
      <c r="X51" s="75"/>
      <c r="Y51" s="289"/>
      <c r="Z51" s="289"/>
      <c r="AA51" s="291"/>
      <c r="AB51" s="291"/>
      <c r="AC51" s="291"/>
      <c r="AD51" s="291"/>
      <c r="AE51" s="291"/>
      <c r="AF51" s="291"/>
      <c r="AG51" s="291"/>
      <c r="AH51" s="291"/>
      <c r="AI51" s="291"/>
      <c r="AJ51" s="291"/>
      <c r="AK51" s="291"/>
      <c r="AL51" s="291"/>
      <c r="AM51" s="291"/>
      <c r="AN51" s="291"/>
      <c r="AO51" s="291"/>
      <c r="AP51" s="291"/>
      <c r="AQ51" s="291"/>
      <c r="AR51" s="291"/>
      <c r="AS51" s="291"/>
      <c r="BI51" s="62"/>
      <c r="BJ51" s="62"/>
      <c r="BK51" s="62"/>
      <c r="BL51" s="62"/>
      <c r="BM51" s="62"/>
      <c r="BN51" s="62"/>
      <c r="BO51" s="62"/>
      <c r="BP51" s="62"/>
      <c r="BQ51" s="62"/>
      <c r="BR51" s="62"/>
      <c r="BS51" s="62"/>
      <c r="BT51" s="62"/>
      <c r="BU51" s="62"/>
      <c r="BV51" s="62"/>
      <c r="BW51" s="62"/>
    </row>
    <row r="52" spans="3:75" s="286" customFormat="1" ht="21" customHeight="1">
      <c r="C52" s="287"/>
      <c r="D52" s="431"/>
      <c r="E52" s="433"/>
      <c r="F52" s="288" t="s">
        <v>24</v>
      </c>
      <c r="G52" s="249"/>
      <c r="H52" s="220" t="s">
        <v>155</v>
      </c>
      <c r="I52" s="220" t="s">
        <v>159</v>
      </c>
      <c r="J52" s="220" t="s">
        <v>0</v>
      </c>
      <c r="K52" s="220" t="s">
        <v>160</v>
      </c>
      <c r="L52" s="220" t="s">
        <v>0</v>
      </c>
      <c r="M52" s="220" t="s">
        <v>242</v>
      </c>
      <c r="N52" s="48" t="s">
        <v>162</v>
      </c>
      <c r="O52" s="48" t="s">
        <v>0</v>
      </c>
      <c r="P52" s="48" t="s">
        <v>477</v>
      </c>
      <c r="Q52" s="48"/>
      <c r="R52" s="48"/>
      <c r="S52" s="48"/>
      <c r="T52" s="48"/>
      <c r="U52" s="104"/>
      <c r="V52" s="73">
        <v>0</v>
      </c>
      <c r="W52" s="74"/>
      <c r="X52" s="75"/>
      <c r="Y52" s="289"/>
      <c r="Z52" s="289"/>
      <c r="AA52" s="291"/>
      <c r="AB52" s="291"/>
      <c r="AC52" s="291"/>
      <c r="AD52" s="291"/>
      <c r="AE52" s="291"/>
      <c r="AF52" s="291"/>
      <c r="AG52" s="291"/>
      <c r="AH52" s="291"/>
      <c r="AI52" s="291"/>
      <c r="AJ52" s="291"/>
      <c r="AK52" s="291"/>
      <c r="AL52" s="291"/>
      <c r="AM52" s="291"/>
      <c r="AN52" s="291"/>
      <c r="AO52" s="291"/>
      <c r="AP52" s="291"/>
      <c r="AQ52" s="291"/>
      <c r="AR52" s="291"/>
      <c r="AS52" s="291"/>
      <c r="BI52" s="62"/>
      <c r="BJ52" s="62"/>
      <c r="BK52" s="62"/>
      <c r="BL52" s="62"/>
      <c r="BM52" s="62"/>
      <c r="BN52" s="62"/>
      <c r="BO52" s="62"/>
      <c r="BP52" s="62"/>
      <c r="BQ52" s="62"/>
      <c r="BR52" s="62"/>
      <c r="BS52" s="62"/>
      <c r="BT52" s="62"/>
      <c r="BU52" s="62"/>
      <c r="BV52" s="62"/>
      <c r="BW52" s="62"/>
    </row>
    <row r="53" spans="3:75" s="286" customFormat="1" ht="21" customHeight="1">
      <c r="C53" s="287"/>
      <c r="D53" s="431"/>
      <c r="E53" s="433"/>
      <c r="F53" s="288" t="s">
        <v>25</v>
      </c>
      <c r="G53" s="249"/>
      <c r="H53" s="220" t="s">
        <v>155</v>
      </c>
      <c r="I53" s="220" t="s">
        <v>159</v>
      </c>
      <c r="J53" s="220" t="s">
        <v>0</v>
      </c>
      <c r="K53" s="220" t="s">
        <v>160</v>
      </c>
      <c r="L53" s="220" t="s">
        <v>0</v>
      </c>
      <c r="M53" s="220" t="s">
        <v>243</v>
      </c>
      <c r="N53" s="48" t="s">
        <v>162</v>
      </c>
      <c r="O53" s="48" t="s">
        <v>0</v>
      </c>
      <c r="P53" s="48" t="s">
        <v>477</v>
      </c>
      <c r="Q53" s="48"/>
      <c r="R53" s="48"/>
      <c r="S53" s="48"/>
      <c r="T53" s="48"/>
      <c r="U53" s="104"/>
      <c r="V53" s="73">
        <v>0</v>
      </c>
      <c r="W53" s="74"/>
      <c r="X53" s="75"/>
      <c r="Y53" s="289"/>
      <c r="Z53" s="289"/>
      <c r="AA53" s="291"/>
      <c r="AB53" s="291"/>
      <c r="AC53" s="291"/>
      <c r="AD53" s="291"/>
      <c r="AE53" s="291"/>
      <c r="AF53" s="291"/>
      <c r="AG53" s="291"/>
      <c r="AH53" s="291"/>
      <c r="AI53" s="291"/>
      <c r="AJ53" s="291"/>
      <c r="AK53" s="291"/>
      <c r="AL53" s="291"/>
      <c r="AM53" s="291"/>
      <c r="AN53" s="291"/>
      <c r="AO53" s="291"/>
      <c r="AP53" s="291"/>
      <c r="AQ53" s="291"/>
      <c r="AR53" s="291"/>
      <c r="AS53" s="291"/>
      <c r="BI53" s="62"/>
      <c r="BJ53" s="62"/>
      <c r="BK53" s="62"/>
      <c r="BL53" s="62"/>
      <c r="BM53" s="62"/>
      <c r="BN53" s="62"/>
      <c r="BO53" s="62"/>
      <c r="BP53" s="62"/>
      <c r="BQ53" s="62"/>
      <c r="BR53" s="62"/>
      <c r="BS53" s="62"/>
      <c r="BT53" s="62"/>
      <c r="BU53" s="62"/>
      <c r="BV53" s="62"/>
      <c r="BW53" s="62"/>
    </row>
    <row r="54" spans="3:75" s="286" customFormat="1" ht="21" customHeight="1">
      <c r="C54" s="287"/>
      <c r="D54" s="431"/>
      <c r="E54" s="433"/>
      <c r="F54" s="288" t="s">
        <v>2447</v>
      </c>
      <c r="G54" s="249"/>
      <c r="H54" s="220" t="s">
        <v>155</v>
      </c>
      <c r="I54" s="220" t="s">
        <v>159</v>
      </c>
      <c r="J54" s="220" t="s">
        <v>0</v>
      </c>
      <c r="K54" s="220" t="s">
        <v>160</v>
      </c>
      <c r="L54" s="220" t="s">
        <v>0</v>
      </c>
      <c r="M54" s="220" t="s">
        <v>244</v>
      </c>
      <c r="N54" s="48" t="s">
        <v>162</v>
      </c>
      <c r="O54" s="48" t="s">
        <v>0</v>
      </c>
      <c r="P54" s="48" t="s">
        <v>477</v>
      </c>
      <c r="Q54" s="48"/>
      <c r="R54" s="48"/>
      <c r="S54" s="48"/>
      <c r="T54" s="48"/>
      <c r="U54" s="104"/>
      <c r="V54" s="73">
        <v>0</v>
      </c>
      <c r="W54" s="74"/>
      <c r="X54" s="75"/>
      <c r="Y54" s="289"/>
      <c r="Z54" s="289"/>
      <c r="AA54" s="291"/>
      <c r="AB54" s="291"/>
      <c r="AC54" s="291"/>
      <c r="AD54" s="291"/>
      <c r="AE54" s="291"/>
      <c r="AF54" s="291"/>
      <c r="AG54" s="291"/>
      <c r="AH54" s="291"/>
      <c r="AI54" s="291"/>
      <c r="AJ54" s="291"/>
      <c r="AK54" s="291"/>
      <c r="AL54" s="291"/>
      <c r="AM54" s="291"/>
      <c r="AN54" s="291"/>
      <c r="AO54" s="291"/>
      <c r="AP54" s="291"/>
      <c r="AQ54" s="291"/>
      <c r="AR54" s="291"/>
      <c r="AS54" s="291"/>
      <c r="BI54" s="62"/>
      <c r="BJ54" s="62"/>
      <c r="BK54" s="62"/>
      <c r="BL54" s="62"/>
      <c r="BM54" s="62"/>
      <c r="BN54" s="62"/>
      <c r="BO54" s="62"/>
      <c r="BP54" s="62"/>
      <c r="BQ54" s="62"/>
      <c r="BR54" s="62"/>
      <c r="BS54" s="62"/>
      <c r="BT54" s="62"/>
      <c r="BU54" s="62"/>
      <c r="BV54" s="62"/>
      <c r="BW54" s="62"/>
    </row>
    <row r="55" spans="3:75" s="286" customFormat="1" ht="21" customHeight="1">
      <c r="C55" s="287"/>
      <c r="D55" s="431"/>
      <c r="E55" s="433"/>
      <c r="F55" s="288" t="s">
        <v>26</v>
      </c>
      <c r="G55" s="249"/>
      <c r="H55" s="220" t="s">
        <v>155</v>
      </c>
      <c r="I55" s="220" t="s">
        <v>159</v>
      </c>
      <c r="J55" s="220" t="s">
        <v>0</v>
      </c>
      <c r="K55" s="220" t="s">
        <v>160</v>
      </c>
      <c r="L55" s="220" t="s">
        <v>0</v>
      </c>
      <c r="M55" s="220" t="s">
        <v>245</v>
      </c>
      <c r="N55" s="48" t="s">
        <v>162</v>
      </c>
      <c r="O55" s="48" t="s">
        <v>0</v>
      </c>
      <c r="P55" s="48" t="s">
        <v>477</v>
      </c>
      <c r="Q55" s="48"/>
      <c r="R55" s="48"/>
      <c r="S55" s="48"/>
      <c r="T55" s="48"/>
      <c r="U55" s="104"/>
      <c r="V55" s="73">
        <v>0</v>
      </c>
      <c r="W55" s="74"/>
      <c r="X55" s="75"/>
      <c r="Y55" s="289"/>
      <c r="Z55" s="289"/>
      <c r="AA55" s="291"/>
      <c r="AB55" s="291"/>
      <c r="AC55" s="291"/>
      <c r="AD55" s="291"/>
      <c r="AE55" s="291"/>
      <c r="AF55" s="291"/>
      <c r="AG55" s="291"/>
      <c r="AH55" s="291"/>
      <c r="AI55" s="291"/>
      <c r="AJ55" s="291"/>
      <c r="AK55" s="291"/>
      <c r="AL55" s="291"/>
      <c r="AM55" s="291"/>
      <c r="AN55" s="291"/>
      <c r="AO55" s="291"/>
      <c r="AP55" s="291"/>
      <c r="AQ55" s="291"/>
      <c r="AR55" s="291"/>
      <c r="AS55" s="291"/>
      <c r="BI55" s="62"/>
      <c r="BJ55" s="62"/>
      <c r="BK55" s="62"/>
      <c r="BL55" s="62"/>
      <c r="BM55" s="62"/>
      <c r="BN55" s="62"/>
      <c r="BO55" s="62"/>
      <c r="BP55" s="62"/>
      <c r="BQ55" s="62"/>
      <c r="BR55" s="62"/>
      <c r="BS55" s="62"/>
      <c r="BT55" s="62"/>
      <c r="BU55" s="62"/>
      <c r="BV55" s="62"/>
      <c r="BW55" s="62"/>
    </row>
    <row r="56" spans="3:75" s="286" customFormat="1" ht="21" customHeight="1">
      <c r="C56" s="287"/>
      <c r="D56" s="431"/>
      <c r="E56" s="433"/>
      <c r="F56" s="288" t="s">
        <v>27</v>
      </c>
      <c r="G56" s="249"/>
      <c r="H56" s="220" t="s">
        <v>155</v>
      </c>
      <c r="I56" s="220" t="s">
        <v>159</v>
      </c>
      <c r="J56" s="220" t="s">
        <v>0</v>
      </c>
      <c r="K56" s="220" t="s">
        <v>160</v>
      </c>
      <c r="L56" s="220" t="s">
        <v>0</v>
      </c>
      <c r="M56" s="220" t="s">
        <v>246</v>
      </c>
      <c r="N56" s="48" t="s">
        <v>162</v>
      </c>
      <c r="O56" s="48" t="s">
        <v>0</v>
      </c>
      <c r="P56" s="48" t="s">
        <v>477</v>
      </c>
      <c r="Q56" s="48"/>
      <c r="R56" s="48"/>
      <c r="S56" s="48"/>
      <c r="T56" s="48"/>
      <c r="U56" s="104"/>
      <c r="V56" s="73">
        <v>0</v>
      </c>
      <c r="W56" s="74"/>
      <c r="X56" s="75"/>
      <c r="Y56" s="289"/>
      <c r="Z56" s="289"/>
      <c r="AA56" s="291"/>
      <c r="AB56" s="291"/>
      <c r="AC56" s="291"/>
      <c r="AD56" s="291"/>
      <c r="AE56" s="291"/>
      <c r="AF56" s="291"/>
      <c r="AG56" s="291"/>
      <c r="AH56" s="291"/>
      <c r="AI56" s="291"/>
      <c r="AJ56" s="291"/>
      <c r="AK56" s="291"/>
      <c r="AL56" s="291"/>
      <c r="AM56" s="291"/>
      <c r="AN56" s="291"/>
      <c r="AO56" s="291"/>
      <c r="AP56" s="291"/>
      <c r="AQ56" s="291"/>
      <c r="AR56" s="291"/>
      <c r="AS56" s="291"/>
      <c r="BI56" s="62"/>
      <c r="BJ56" s="62"/>
      <c r="BK56" s="62"/>
      <c r="BL56" s="62"/>
      <c r="BM56" s="62"/>
      <c r="BN56" s="62"/>
      <c r="BO56" s="62"/>
      <c r="BP56" s="62"/>
      <c r="BQ56" s="62"/>
      <c r="BR56" s="62"/>
      <c r="BS56" s="62"/>
      <c r="BT56" s="62"/>
      <c r="BU56" s="62"/>
      <c r="BV56" s="62"/>
      <c r="BW56" s="62"/>
    </row>
    <row r="57" spans="3:75" s="286" customFormat="1" ht="21" customHeight="1">
      <c r="C57" s="287"/>
      <c r="D57" s="431"/>
      <c r="E57" s="433"/>
      <c r="F57" s="288" t="s">
        <v>2448</v>
      </c>
      <c r="G57" s="249"/>
      <c r="H57" s="220" t="s">
        <v>155</v>
      </c>
      <c r="I57" s="220" t="s">
        <v>159</v>
      </c>
      <c r="J57" s="220" t="s">
        <v>0</v>
      </c>
      <c r="K57" s="220" t="s">
        <v>160</v>
      </c>
      <c r="L57" s="220" t="s">
        <v>0</v>
      </c>
      <c r="M57" s="220" t="s">
        <v>247</v>
      </c>
      <c r="N57" s="48" t="s">
        <v>162</v>
      </c>
      <c r="O57" s="48" t="s">
        <v>0</v>
      </c>
      <c r="P57" s="48" t="s">
        <v>477</v>
      </c>
      <c r="Q57" s="48"/>
      <c r="R57" s="48"/>
      <c r="S57" s="48"/>
      <c r="T57" s="48"/>
      <c r="U57" s="104"/>
      <c r="V57" s="73">
        <v>0</v>
      </c>
      <c r="W57" s="74"/>
      <c r="X57" s="75"/>
      <c r="Y57" s="289"/>
      <c r="Z57" s="289"/>
      <c r="AA57" s="291"/>
      <c r="AB57" s="291"/>
      <c r="AC57" s="291"/>
      <c r="AD57" s="291"/>
      <c r="AE57" s="291"/>
      <c r="AF57" s="291"/>
      <c r="AG57" s="291"/>
      <c r="AH57" s="291"/>
      <c r="AI57" s="291"/>
      <c r="AJ57" s="291"/>
      <c r="AK57" s="291"/>
      <c r="AL57" s="291"/>
      <c r="AM57" s="291"/>
      <c r="AN57" s="291"/>
      <c r="AO57" s="291"/>
      <c r="AP57" s="291"/>
      <c r="AQ57" s="291"/>
      <c r="AR57" s="291"/>
      <c r="AS57" s="291"/>
      <c r="BI57" s="62"/>
      <c r="BJ57" s="62"/>
      <c r="BK57" s="62"/>
      <c r="BL57" s="62"/>
      <c r="BM57" s="62"/>
      <c r="BN57" s="62"/>
      <c r="BO57" s="62"/>
      <c r="BP57" s="62"/>
      <c r="BQ57" s="62"/>
      <c r="BR57" s="62"/>
      <c r="BS57" s="62"/>
      <c r="BT57" s="62"/>
      <c r="BU57" s="62"/>
      <c r="BV57" s="62"/>
      <c r="BW57" s="62"/>
    </row>
    <row r="58" spans="3:75" s="286" customFormat="1" ht="21" customHeight="1">
      <c r="C58" s="287"/>
      <c r="D58" s="431"/>
      <c r="E58" s="433"/>
      <c r="F58" s="288" t="s">
        <v>28</v>
      </c>
      <c r="G58" s="249"/>
      <c r="H58" s="220" t="s">
        <v>155</v>
      </c>
      <c r="I58" s="220" t="s">
        <v>159</v>
      </c>
      <c r="J58" s="220" t="s">
        <v>0</v>
      </c>
      <c r="K58" s="220" t="s">
        <v>160</v>
      </c>
      <c r="L58" s="220" t="s">
        <v>0</v>
      </c>
      <c r="M58" s="220" t="s">
        <v>248</v>
      </c>
      <c r="N58" s="48" t="s">
        <v>162</v>
      </c>
      <c r="O58" s="48" t="s">
        <v>0</v>
      </c>
      <c r="P58" s="48" t="s">
        <v>477</v>
      </c>
      <c r="Q58" s="48"/>
      <c r="R58" s="48"/>
      <c r="S58" s="48"/>
      <c r="T58" s="48"/>
      <c r="U58" s="104"/>
      <c r="V58" s="73">
        <v>0</v>
      </c>
      <c r="W58" s="74"/>
      <c r="X58" s="75"/>
      <c r="Y58" s="289"/>
      <c r="Z58" s="289"/>
      <c r="AA58" s="291"/>
      <c r="AB58" s="291"/>
      <c r="AC58" s="291"/>
      <c r="AD58" s="291"/>
      <c r="AE58" s="291"/>
      <c r="AF58" s="291"/>
      <c r="AG58" s="291"/>
      <c r="AH58" s="291"/>
      <c r="AI58" s="291"/>
      <c r="AJ58" s="291"/>
      <c r="AK58" s="291"/>
      <c r="AL58" s="291"/>
      <c r="AM58" s="291"/>
      <c r="AN58" s="291"/>
      <c r="AO58" s="291"/>
      <c r="AP58" s="291"/>
      <c r="AQ58" s="291"/>
      <c r="AR58" s="291"/>
      <c r="AS58" s="291"/>
      <c r="BI58" s="62"/>
      <c r="BJ58" s="62"/>
      <c r="BK58" s="62"/>
      <c r="BL58" s="62"/>
      <c r="BM58" s="62"/>
      <c r="BN58" s="62"/>
      <c r="BO58" s="62"/>
      <c r="BP58" s="62"/>
      <c r="BQ58" s="62"/>
      <c r="BR58" s="62"/>
      <c r="BS58" s="62"/>
      <c r="BT58" s="62"/>
      <c r="BU58" s="62"/>
      <c r="BV58" s="62"/>
      <c r="BW58" s="62"/>
    </row>
    <row r="59" spans="3:75" s="286" customFormat="1" ht="21" customHeight="1">
      <c r="C59" s="287"/>
      <c r="D59" s="431"/>
      <c r="E59" s="433"/>
      <c r="F59" s="288" t="s">
        <v>2449</v>
      </c>
      <c r="G59" s="249"/>
      <c r="H59" s="220" t="s">
        <v>155</v>
      </c>
      <c r="I59" s="220" t="s">
        <v>159</v>
      </c>
      <c r="J59" s="220" t="s">
        <v>0</v>
      </c>
      <c r="K59" s="220" t="s">
        <v>160</v>
      </c>
      <c r="L59" s="220" t="s">
        <v>0</v>
      </c>
      <c r="M59" s="220" t="s">
        <v>249</v>
      </c>
      <c r="N59" s="48" t="s">
        <v>162</v>
      </c>
      <c r="O59" s="48" t="s">
        <v>0</v>
      </c>
      <c r="P59" s="48" t="s">
        <v>477</v>
      </c>
      <c r="Q59" s="48"/>
      <c r="R59" s="48"/>
      <c r="S59" s="48"/>
      <c r="T59" s="48"/>
      <c r="U59" s="104"/>
      <c r="V59" s="73">
        <v>1</v>
      </c>
      <c r="W59" s="74"/>
      <c r="X59" s="75"/>
      <c r="Y59" s="289"/>
      <c r="Z59" s="292"/>
      <c r="AA59" s="293"/>
      <c r="AB59" s="293"/>
      <c r="AC59" s="293"/>
      <c r="AD59" s="293"/>
      <c r="AE59" s="293"/>
      <c r="AF59" s="293"/>
      <c r="AG59" s="293"/>
      <c r="AH59" s="293"/>
      <c r="AI59" s="293"/>
      <c r="AJ59" s="293"/>
      <c r="AK59" s="293"/>
      <c r="AL59" s="293"/>
      <c r="AM59" s="293"/>
      <c r="AN59" s="293"/>
      <c r="AO59" s="293"/>
      <c r="AP59" s="293"/>
      <c r="AQ59" s="293"/>
      <c r="AR59" s="293"/>
      <c r="AS59" s="293"/>
      <c r="BI59" s="62"/>
      <c r="BJ59" s="62"/>
      <c r="BK59" s="62"/>
      <c r="BL59" s="62"/>
      <c r="BM59" s="62"/>
      <c r="BN59" s="62"/>
      <c r="BO59" s="62"/>
      <c r="BP59" s="62"/>
      <c r="BQ59" s="62"/>
      <c r="BR59" s="62"/>
      <c r="BS59" s="62"/>
      <c r="BT59" s="62"/>
      <c r="BU59" s="62"/>
      <c r="BV59" s="62"/>
      <c r="BW59" s="62"/>
    </row>
    <row r="60" spans="3:75" s="286" customFormat="1" ht="21" customHeight="1">
      <c r="C60" s="287"/>
      <c r="D60" s="431"/>
      <c r="E60" s="433"/>
      <c r="F60" s="288" t="s">
        <v>2450</v>
      </c>
      <c r="G60" s="249"/>
      <c r="H60" s="220" t="s">
        <v>155</v>
      </c>
      <c r="I60" s="220" t="s">
        <v>159</v>
      </c>
      <c r="J60" s="220" t="s">
        <v>0</v>
      </c>
      <c r="K60" s="220" t="s">
        <v>160</v>
      </c>
      <c r="L60" s="220" t="s">
        <v>0</v>
      </c>
      <c r="M60" s="220" t="s">
        <v>250</v>
      </c>
      <c r="N60" s="48" t="s">
        <v>162</v>
      </c>
      <c r="O60" s="48" t="s">
        <v>0</v>
      </c>
      <c r="P60" s="48" t="s">
        <v>477</v>
      </c>
      <c r="Q60" s="48"/>
      <c r="R60" s="48"/>
      <c r="S60" s="48"/>
      <c r="T60" s="48"/>
      <c r="U60" s="104"/>
      <c r="V60" s="73">
        <v>0</v>
      </c>
      <c r="W60" s="74"/>
      <c r="X60" s="75"/>
      <c r="Y60" s="289"/>
      <c r="Z60" s="289"/>
      <c r="AA60" s="291"/>
      <c r="AB60" s="291"/>
      <c r="AC60" s="291"/>
      <c r="AD60" s="291"/>
      <c r="AE60" s="291"/>
      <c r="AF60" s="291"/>
      <c r="AG60" s="291"/>
      <c r="AH60" s="291"/>
      <c r="AI60" s="291"/>
      <c r="AJ60" s="291"/>
      <c r="AK60" s="291"/>
      <c r="AL60" s="291"/>
      <c r="AM60" s="291"/>
      <c r="AN60" s="291"/>
      <c r="AO60" s="291"/>
      <c r="AP60" s="291"/>
      <c r="AQ60" s="291"/>
      <c r="AR60" s="291"/>
      <c r="AS60" s="291"/>
      <c r="BI60" s="62"/>
      <c r="BJ60" s="62"/>
      <c r="BK60" s="62"/>
      <c r="BL60" s="62"/>
      <c r="BM60" s="62"/>
      <c r="BN60" s="62"/>
      <c r="BO60" s="62"/>
      <c r="BP60" s="62"/>
      <c r="BQ60" s="62"/>
      <c r="BR60" s="62"/>
      <c r="BS60" s="62"/>
      <c r="BT60" s="62"/>
      <c r="BU60" s="62"/>
      <c r="BV60" s="62"/>
      <c r="BW60" s="62"/>
    </row>
    <row r="61" spans="3:75" s="286" customFormat="1" ht="21" customHeight="1">
      <c r="C61" s="287"/>
      <c r="D61" s="431"/>
      <c r="E61" s="433"/>
      <c r="F61" s="288" t="s">
        <v>2451</v>
      </c>
      <c r="G61" s="249"/>
      <c r="H61" s="220" t="s">
        <v>155</v>
      </c>
      <c r="I61" s="220" t="s">
        <v>159</v>
      </c>
      <c r="J61" s="220" t="s">
        <v>0</v>
      </c>
      <c r="K61" s="220" t="s">
        <v>160</v>
      </c>
      <c r="L61" s="220" t="s">
        <v>0</v>
      </c>
      <c r="M61" s="220" t="s">
        <v>251</v>
      </c>
      <c r="N61" s="48" t="s">
        <v>162</v>
      </c>
      <c r="O61" s="48" t="s">
        <v>0</v>
      </c>
      <c r="P61" s="48" t="s">
        <v>477</v>
      </c>
      <c r="Q61" s="48"/>
      <c r="R61" s="48"/>
      <c r="S61" s="48"/>
      <c r="T61" s="48"/>
      <c r="U61" s="104"/>
      <c r="V61" s="73">
        <v>0</v>
      </c>
      <c r="W61" s="74"/>
      <c r="X61" s="75"/>
      <c r="Y61" s="289"/>
      <c r="Z61" s="289"/>
      <c r="AA61" s="291"/>
      <c r="AB61" s="291"/>
      <c r="AC61" s="291"/>
      <c r="AD61" s="291"/>
      <c r="AE61" s="291"/>
      <c r="AF61" s="291"/>
      <c r="AG61" s="291"/>
      <c r="AH61" s="291"/>
      <c r="AI61" s="291"/>
      <c r="AJ61" s="291"/>
      <c r="AK61" s="291"/>
      <c r="AL61" s="291"/>
      <c r="AM61" s="291"/>
      <c r="AN61" s="291"/>
      <c r="AO61" s="291"/>
      <c r="AP61" s="291"/>
      <c r="AQ61" s="291"/>
      <c r="AR61" s="291"/>
      <c r="AS61" s="291"/>
      <c r="BI61" s="62"/>
      <c r="BJ61" s="62"/>
      <c r="BK61" s="62"/>
      <c r="BL61" s="62"/>
      <c r="BM61" s="62"/>
      <c r="BN61" s="62"/>
      <c r="BO61" s="62"/>
      <c r="BP61" s="62"/>
      <c r="BQ61" s="62"/>
      <c r="BR61" s="62"/>
      <c r="BS61" s="62"/>
      <c r="BT61" s="62"/>
      <c r="BU61" s="62"/>
      <c r="BV61" s="62"/>
      <c r="BW61" s="62"/>
    </row>
    <row r="62" spans="3:75" s="286" customFormat="1" ht="21" customHeight="1">
      <c r="C62" s="287"/>
      <c r="D62" s="431"/>
      <c r="E62" s="433"/>
      <c r="F62" s="288" t="s">
        <v>29</v>
      </c>
      <c r="G62" s="249"/>
      <c r="H62" s="220" t="s">
        <v>155</v>
      </c>
      <c r="I62" s="220" t="s">
        <v>159</v>
      </c>
      <c r="J62" s="220" t="s">
        <v>0</v>
      </c>
      <c r="K62" s="220" t="s">
        <v>160</v>
      </c>
      <c r="L62" s="220" t="s">
        <v>0</v>
      </c>
      <c r="M62" s="220" t="s">
        <v>253</v>
      </c>
      <c r="N62" s="48" t="s">
        <v>162</v>
      </c>
      <c r="O62" s="48" t="s">
        <v>0</v>
      </c>
      <c r="P62" s="48" t="s">
        <v>477</v>
      </c>
      <c r="Q62" s="48"/>
      <c r="R62" s="48"/>
      <c r="S62" s="48"/>
      <c r="T62" s="48"/>
      <c r="U62" s="104"/>
      <c r="V62" s="73">
        <v>0</v>
      </c>
      <c r="W62" s="74"/>
      <c r="X62" s="75"/>
      <c r="Y62" s="289"/>
      <c r="Z62" s="289"/>
      <c r="AA62" s="291"/>
      <c r="AB62" s="291"/>
      <c r="AC62" s="291"/>
      <c r="AD62" s="291"/>
      <c r="AE62" s="291"/>
      <c r="AF62" s="291"/>
      <c r="AG62" s="291"/>
      <c r="AH62" s="291"/>
      <c r="AI62" s="291"/>
      <c r="AJ62" s="291"/>
      <c r="AK62" s="291"/>
      <c r="AL62" s="291"/>
      <c r="AM62" s="291"/>
      <c r="AN62" s="291"/>
      <c r="AO62" s="291"/>
      <c r="AP62" s="291"/>
      <c r="AQ62" s="291"/>
      <c r="AR62" s="291"/>
      <c r="AS62" s="291"/>
      <c r="BI62" s="62"/>
      <c r="BJ62" s="62"/>
      <c r="BK62" s="62"/>
      <c r="BL62" s="62"/>
      <c r="BM62" s="62"/>
      <c r="BN62" s="62"/>
      <c r="BO62" s="62"/>
      <c r="BP62" s="62"/>
      <c r="BQ62" s="62"/>
      <c r="BR62" s="62"/>
      <c r="BS62" s="62"/>
      <c r="BT62" s="62"/>
      <c r="BU62" s="62"/>
      <c r="BV62" s="62"/>
      <c r="BW62" s="62"/>
    </row>
    <row r="63" spans="3:75" s="286" customFormat="1" ht="21" customHeight="1">
      <c r="C63" s="287"/>
      <c r="D63" s="431"/>
      <c r="E63" s="433"/>
      <c r="F63" s="288" t="s">
        <v>2452</v>
      </c>
      <c r="G63" s="249"/>
      <c r="H63" s="220" t="s">
        <v>155</v>
      </c>
      <c r="I63" s="220" t="s">
        <v>159</v>
      </c>
      <c r="J63" s="220" t="s">
        <v>0</v>
      </c>
      <c r="K63" s="220" t="s">
        <v>160</v>
      </c>
      <c r="L63" s="220" t="s">
        <v>0</v>
      </c>
      <c r="M63" s="220" t="s">
        <v>254</v>
      </c>
      <c r="N63" s="48" t="s">
        <v>162</v>
      </c>
      <c r="O63" s="48" t="s">
        <v>0</v>
      </c>
      <c r="P63" s="48" t="s">
        <v>477</v>
      </c>
      <c r="Q63" s="48"/>
      <c r="R63" s="48"/>
      <c r="S63" s="48"/>
      <c r="T63" s="48"/>
      <c r="U63" s="104"/>
      <c r="V63" s="73">
        <v>0</v>
      </c>
      <c r="W63" s="74"/>
      <c r="X63" s="75"/>
      <c r="Y63" s="289"/>
      <c r="Z63" s="289"/>
      <c r="AA63" s="291"/>
      <c r="AB63" s="291"/>
      <c r="AC63" s="291"/>
      <c r="AD63" s="291"/>
      <c r="AE63" s="291"/>
      <c r="AF63" s="291"/>
      <c r="AG63" s="291"/>
      <c r="AH63" s="291"/>
      <c r="AI63" s="291"/>
      <c r="AJ63" s="291"/>
      <c r="AK63" s="291"/>
      <c r="AL63" s="291"/>
      <c r="AM63" s="291"/>
      <c r="AN63" s="291"/>
      <c r="AO63" s="291"/>
      <c r="AP63" s="291"/>
      <c r="AQ63" s="291"/>
      <c r="AR63" s="291"/>
      <c r="AS63" s="291"/>
      <c r="BI63" s="62"/>
      <c r="BJ63" s="62"/>
      <c r="BK63" s="62"/>
      <c r="BL63" s="62"/>
      <c r="BM63" s="62"/>
      <c r="BN63" s="62"/>
      <c r="BO63" s="62"/>
      <c r="BP63" s="62"/>
      <c r="BQ63" s="62"/>
      <c r="BR63" s="62"/>
      <c r="BS63" s="62"/>
      <c r="BT63" s="62"/>
      <c r="BU63" s="62"/>
      <c r="BV63" s="62"/>
      <c r="BW63" s="62"/>
    </row>
    <row r="64" spans="3:75" s="286" customFormat="1" ht="21" customHeight="1">
      <c r="C64" s="287"/>
      <c r="D64" s="431"/>
      <c r="E64" s="433"/>
      <c r="F64" s="288" t="s">
        <v>30</v>
      </c>
      <c r="G64" s="249"/>
      <c r="H64" s="220" t="s">
        <v>155</v>
      </c>
      <c r="I64" s="220" t="s">
        <v>159</v>
      </c>
      <c r="J64" s="220" t="s">
        <v>0</v>
      </c>
      <c r="K64" s="220" t="s">
        <v>160</v>
      </c>
      <c r="L64" s="220" t="s">
        <v>0</v>
      </c>
      <c r="M64" s="220" t="s">
        <v>255</v>
      </c>
      <c r="N64" s="48" t="s">
        <v>162</v>
      </c>
      <c r="O64" s="48" t="s">
        <v>0</v>
      </c>
      <c r="P64" s="48" t="s">
        <v>477</v>
      </c>
      <c r="Q64" s="48"/>
      <c r="R64" s="48"/>
      <c r="S64" s="48"/>
      <c r="T64" s="48"/>
      <c r="U64" s="104"/>
      <c r="V64" s="73">
        <v>0</v>
      </c>
      <c r="W64" s="74"/>
      <c r="X64" s="75"/>
      <c r="Y64" s="289"/>
      <c r="Z64" s="289"/>
      <c r="AA64" s="291"/>
      <c r="AB64" s="291"/>
      <c r="AC64" s="291"/>
      <c r="AD64" s="291"/>
      <c r="AE64" s="291"/>
      <c r="AF64" s="291"/>
      <c r="AG64" s="291"/>
      <c r="AH64" s="291"/>
      <c r="AI64" s="291"/>
      <c r="AJ64" s="291"/>
      <c r="AK64" s="291"/>
      <c r="AL64" s="291"/>
      <c r="AM64" s="291"/>
      <c r="AN64" s="291"/>
      <c r="AO64" s="291"/>
      <c r="AP64" s="291"/>
      <c r="AQ64" s="291"/>
      <c r="AR64" s="291"/>
      <c r="AS64" s="291"/>
      <c r="BI64" s="62"/>
      <c r="BJ64" s="62"/>
      <c r="BK64" s="62"/>
      <c r="BL64" s="62"/>
      <c r="BM64" s="62"/>
      <c r="BN64" s="62"/>
      <c r="BO64" s="62"/>
      <c r="BP64" s="62"/>
      <c r="BQ64" s="62"/>
      <c r="BR64" s="62"/>
      <c r="BS64" s="62"/>
      <c r="BT64" s="62"/>
      <c r="BU64" s="62"/>
      <c r="BV64" s="62"/>
      <c r="BW64" s="62"/>
    </row>
    <row r="65" spans="3:75" s="286" customFormat="1" ht="21" customHeight="1">
      <c r="C65" s="287"/>
      <c r="D65" s="431"/>
      <c r="E65" s="433"/>
      <c r="F65" s="288" t="s">
        <v>2453</v>
      </c>
      <c r="G65" s="249"/>
      <c r="H65" s="220" t="s">
        <v>155</v>
      </c>
      <c r="I65" s="220" t="s">
        <v>159</v>
      </c>
      <c r="J65" s="220" t="s">
        <v>0</v>
      </c>
      <c r="K65" s="220" t="s">
        <v>160</v>
      </c>
      <c r="L65" s="220" t="s">
        <v>0</v>
      </c>
      <c r="M65" s="220" t="s">
        <v>256</v>
      </c>
      <c r="N65" s="48" t="s">
        <v>162</v>
      </c>
      <c r="O65" s="48" t="s">
        <v>0</v>
      </c>
      <c r="P65" s="48" t="s">
        <v>477</v>
      </c>
      <c r="Q65" s="48"/>
      <c r="R65" s="48"/>
      <c r="S65" s="48"/>
      <c r="T65" s="48"/>
      <c r="U65" s="104"/>
      <c r="V65" s="73">
        <v>0</v>
      </c>
      <c r="W65" s="74"/>
      <c r="X65" s="75"/>
      <c r="Y65" s="289"/>
      <c r="Z65" s="289"/>
      <c r="AA65" s="291"/>
      <c r="AB65" s="291"/>
      <c r="AC65" s="291"/>
      <c r="AD65" s="291"/>
      <c r="AE65" s="291"/>
      <c r="AF65" s="291"/>
      <c r="AG65" s="291"/>
      <c r="AH65" s="291"/>
      <c r="AI65" s="291"/>
      <c r="AJ65" s="291"/>
      <c r="AK65" s="291"/>
      <c r="AL65" s="291"/>
      <c r="AM65" s="291"/>
      <c r="AN65" s="291"/>
      <c r="AO65" s="291"/>
      <c r="AP65" s="291"/>
      <c r="AQ65" s="291"/>
      <c r="AR65" s="291"/>
      <c r="AS65" s="291"/>
      <c r="BI65" s="62"/>
      <c r="BJ65" s="62"/>
      <c r="BK65" s="62"/>
      <c r="BL65" s="62"/>
      <c r="BM65" s="62"/>
      <c r="BN65" s="62"/>
      <c r="BO65" s="62"/>
      <c r="BP65" s="62"/>
      <c r="BQ65" s="62"/>
      <c r="BR65" s="62"/>
      <c r="BS65" s="62"/>
      <c r="BT65" s="62"/>
      <c r="BU65" s="62"/>
      <c r="BV65" s="62"/>
      <c r="BW65" s="62"/>
    </row>
    <row r="66" spans="3:75" s="286" customFormat="1" ht="21" customHeight="1">
      <c r="C66" s="287"/>
      <c r="D66" s="431"/>
      <c r="E66" s="433"/>
      <c r="F66" s="288" t="s">
        <v>31</v>
      </c>
      <c r="G66" s="249"/>
      <c r="H66" s="220" t="s">
        <v>155</v>
      </c>
      <c r="I66" s="220" t="s">
        <v>159</v>
      </c>
      <c r="J66" s="220" t="s">
        <v>0</v>
      </c>
      <c r="K66" s="220" t="s">
        <v>160</v>
      </c>
      <c r="L66" s="220" t="s">
        <v>0</v>
      </c>
      <c r="M66" s="220" t="s">
        <v>257</v>
      </c>
      <c r="N66" s="48" t="s">
        <v>162</v>
      </c>
      <c r="O66" s="48" t="s">
        <v>0</v>
      </c>
      <c r="P66" s="48" t="s">
        <v>477</v>
      </c>
      <c r="Q66" s="48"/>
      <c r="R66" s="48"/>
      <c r="S66" s="48"/>
      <c r="T66" s="48"/>
      <c r="U66" s="104"/>
      <c r="V66" s="73">
        <v>0</v>
      </c>
      <c r="W66" s="74"/>
      <c r="X66" s="75"/>
      <c r="Y66" s="289"/>
      <c r="Z66" s="289"/>
      <c r="AA66" s="291"/>
      <c r="AB66" s="291"/>
      <c r="AC66" s="291"/>
      <c r="AD66" s="291"/>
      <c r="AE66" s="291"/>
      <c r="AF66" s="291"/>
      <c r="AG66" s="291"/>
      <c r="AH66" s="291"/>
      <c r="AI66" s="291"/>
      <c r="AJ66" s="291"/>
      <c r="AK66" s="291"/>
      <c r="AL66" s="291"/>
      <c r="AM66" s="291"/>
      <c r="AN66" s="291"/>
      <c r="AO66" s="291"/>
      <c r="AP66" s="291"/>
      <c r="AQ66" s="291"/>
      <c r="AR66" s="291"/>
      <c r="AS66" s="291"/>
      <c r="BI66" s="62"/>
      <c r="BJ66" s="62"/>
      <c r="BK66" s="62"/>
      <c r="BL66" s="62"/>
      <c r="BM66" s="62"/>
      <c r="BN66" s="62"/>
      <c r="BO66" s="62"/>
      <c r="BP66" s="62"/>
      <c r="BQ66" s="62"/>
      <c r="BR66" s="62"/>
      <c r="BS66" s="62"/>
      <c r="BT66" s="62"/>
      <c r="BU66" s="62"/>
      <c r="BV66" s="62"/>
      <c r="BW66" s="62"/>
    </row>
    <row r="67" spans="3:75" s="286" customFormat="1" ht="21" customHeight="1">
      <c r="C67" s="287"/>
      <c r="D67" s="431"/>
      <c r="E67" s="433"/>
      <c r="F67" s="288" t="s">
        <v>32</v>
      </c>
      <c r="G67" s="249"/>
      <c r="H67" s="220" t="s">
        <v>155</v>
      </c>
      <c r="I67" s="220" t="s">
        <v>159</v>
      </c>
      <c r="J67" s="220" t="s">
        <v>0</v>
      </c>
      <c r="K67" s="220" t="s">
        <v>160</v>
      </c>
      <c r="L67" s="220" t="s">
        <v>0</v>
      </c>
      <c r="M67" s="220" t="s">
        <v>258</v>
      </c>
      <c r="N67" s="48" t="s">
        <v>162</v>
      </c>
      <c r="O67" s="48" t="s">
        <v>0</v>
      </c>
      <c r="P67" s="48" t="s">
        <v>477</v>
      </c>
      <c r="Q67" s="48"/>
      <c r="R67" s="48"/>
      <c r="S67" s="48"/>
      <c r="T67" s="48"/>
      <c r="U67" s="104"/>
      <c r="V67" s="73">
        <v>0</v>
      </c>
      <c r="W67" s="74"/>
      <c r="X67" s="75"/>
      <c r="Y67" s="289"/>
      <c r="Z67" s="289"/>
      <c r="AA67" s="291"/>
      <c r="AB67" s="291"/>
      <c r="AC67" s="291"/>
      <c r="AD67" s="291"/>
      <c r="AE67" s="291"/>
      <c r="AF67" s="291"/>
      <c r="AG67" s="291"/>
      <c r="AH67" s="291"/>
      <c r="AI67" s="291"/>
      <c r="AJ67" s="291"/>
      <c r="AK67" s="291"/>
      <c r="AL67" s="291"/>
      <c r="AM67" s="291"/>
      <c r="AN67" s="291"/>
      <c r="AO67" s="291"/>
      <c r="AP67" s="291"/>
      <c r="AQ67" s="291"/>
      <c r="AR67" s="291"/>
      <c r="AS67" s="291"/>
      <c r="BI67" s="62"/>
      <c r="BJ67" s="62"/>
      <c r="BK67" s="62"/>
      <c r="BL67" s="62"/>
      <c r="BM67" s="62"/>
      <c r="BN67" s="62"/>
      <c r="BO67" s="62"/>
      <c r="BP67" s="62"/>
      <c r="BQ67" s="62"/>
      <c r="BR67" s="62"/>
      <c r="BS67" s="62"/>
      <c r="BT67" s="62"/>
      <c r="BU67" s="62"/>
      <c r="BV67" s="62"/>
      <c r="BW67" s="62"/>
    </row>
    <row r="68" spans="3:75" s="286" customFormat="1" ht="21" customHeight="1">
      <c r="C68" s="287"/>
      <c r="D68" s="431"/>
      <c r="E68" s="433"/>
      <c r="F68" s="288" t="s">
        <v>2395</v>
      </c>
      <c r="G68" s="249"/>
      <c r="H68" s="220" t="s">
        <v>155</v>
      </c>
      <c r="I68" s="220" t="s">
        <v>159</v>
      </c>
      <c r="J68" s="220" t="s">
        <v>0</v>
      </c>
      <c r="K68" s="220" t="s">
        <v>160</v>
      </c>
      <c r="L68" s="220" t="s">
        <v>0</v>
      </c>
      <c r="M68" s="220" t="s">
        <v>259</v>
      </c>
      <c r="N68" s="48" t="s">
        <v>162</v>
      </c>
      <c r="O68" s="48" t="s">
        <v>0</v>
      </c>
      <c r="P68" s="48" t="s">
        <v>477</v>
      </c>
      <c r="Q68" s="48"/>
      <c r="R68" s="48"/>
      <c r="S68" s="48"/>
      <c r="T68" s="48"/>
      <c r="U68" s="104"/>
      <c r="V68" s="73">
        <v>0</v>
      </c>
      <c r="W68" s="74"/>
      <c r="X68" s="75"/>
      <c r="Y68" s="289"/>
      <c r="Z68" s="289"/>
      <c r="AA68" s="291"/>
      <c r="AB68" s="291"/>
      <c r="AC68" s="291"/>
      <c r="AD68" s="291"/>
      <c r="AE68" s="291"/>
      <c r="AF68" s="291"/>
      <c r="AG68" s="291"/>
      <c r="AH68" s="291"/>
      <c r="AI68" s="291"/>
      <c r="AJ68" s="291"/>
      <c r="AK68" s="291"/>
      <c r="AL68" s="291"/>
      <c r="AM68" s="291"/>
      <c r="AN68" s="291"/>
      <c r="AO68" s="291"/>
      <c r="AP68" s="291"/>
      <c r="AQ68" s="291"/>
      <c r="AR68" s="291"/>
      <c r="AS68" s="291"/>
      <c r="BI68" s="62"/>
      <c r="BJ68" s="62"/>
      <c r="BK68" s="62"/>
      <c r="BL68" s="62"/>
      <c r="BM68" s="62"/>
      <c r="BN68" s="62"/>
      <c r="BO68" s="62"/>
      <c r="BP68" s="62"/>
      <c r="BQ68" s="62"/>
      <c r="BR68" s="62"/>
      <c r="BS68" s="62"/>
      <c r="BT68" s="62"/>
      <c r="BU68" s="62"/>
      <c r="BV68" s="62"/>
      <c r="BW68" s="62"/>
    </row>
    <row r="69" spans="3:75" s="286" customFormat="1" ht="21" customHeight="1">
      <c r="C69" s="287"/>
      <c r="D69" s="431"/>
      <c r="E69" s="433"/>
      <c r="F69" s="294" t="s">
        <v>2396</v>
      </c>
      <c r="G69" s="249"/>
      <c r="H69" s="220" t="s">
        <v>155</v>
      </c>
      <c r="I69" s="220" t="s">
        <v>159</v>
      </c>
      <c r="J69" s="220" t="s">
        <v>0</v>
      </c>
      <c r="K69" s="220" t="s">
        <v>160</v>
      </c>
      <c r="L69" s="220" t="s">
        <v>0</v>
      </c>
      <c r="M69" s="220" t="s">
        <v>260</v>
      </c>
      <c r="N69" s="48" t="s">
        <v>162</v>
      </c>
      <c r="O69" s="48" t="s">
        <v>0</v>
      </c>
      <c r="P69" s="48" t="s">
        <v>477</v>
      </c>
      <c r="Q69" s="48"/>
      <c r="R69" s="48"/>
      <c r="S69" s="48"/>
      <c r="T69" s="48"/>
      <c r="U69" s="107"/>
      <c r="V69" s="21">
        <f>IF(OR(SUMPRODUCT(--(V14:V68=""),--(W14:W68=""))&gt;0,COUNTIF(W14:W68,"M")&gt;0,COUNTIF(W14:W68,"X")=55),"",SUM(V14:V68))</f>
        <v>4</v>
      </c>
      <c r="W69" s="22" t="str">
        <f>IF(AND(COUNTIF(W14:W68,"X")=55,SUM(V14:V68)=0,ISNUMBER(V69)),"",IF(COUNTIF(W14:W68,"M")&gt;0,"M",IF(AND(COUNTIF(W14:W68,W14)=55,OR(W14="X",W14="W",W14="Z")),UPPER(W14),"")))</f>
        <v/>
      </c>
      <c r="X69" s="23"/>
      <c r="Y69" s="295"/>
      <c r="Z69" s="296"/>
      <c r="AA69" s="297"/>
      <c r="AB69" s="297"/>
      <c r="AC69" s="297"/>
      <c r="AD69" s="297"/>
      <c r="AE69" s="297"/>
      <c r="AF69" s="297"/>
      <c r="AG69" s="297"/>
      <c r="AH69" s="297"/>
      <c r="AI69" s="297"/>
      <c r="AJ69" s="297"/>
      <c r="AK69" s="297"/>
      <c r="AL69" s="297"/>
      <c r="AM69" s="297"/>
      <c r="AN69" s="297"/>
      <c r="AO69" s="297"/>
      <c r="AP69" s="297"/>
      <c r="AQ69" s="297"/>
      <c r="AR69" s="297"/>
      <c r="AS69" s="297"/>
      <c r="BI69" s="62"/>
      <c r="BJ69" s="62"/>
      <c r="BK69" s="62"/>
      <c r="BL69" s="62"/>
      <c r="BM69" s="62"/>
      <c r="BN69" s="62"/>
      <c r="BO69" s="62"/>
      <c r="BP69" s="62"/>
      <c r="BQ69" s="62"/>
      <c r="BR69" s="62"/>
      <c r="BS69" s="62"/>
      <c r="BT69" s="62"/>
      <c r="BU69" s="62"/>
      <c r="BV69" s="62"/>
      <c r="BW69" s="62"/>
    </row>
    <row r="70" spans="3:75" ht="21" customHeight="1">
      <c r="C70" s="265"/>
      <c r="D70" s="431" t="s">
        <v>2376</v>
      </c>
      <c r="E70" s="429" t="s">
        <v>2397</v>
      </c>
      <c r="F70" s="288" t="s">
        <v>33</v>
      </c>
      <c r="G70" s="249"/>
      <c r="H70" s="220" t="s">
        <v>155</v>
      </c>
      <c r="I70" s="220" t="s">
        <v>159</v>
      </c>
      <c r="J70" s="220" t="s">
        <v>0</v>
      </c>
      <c r="K70" s="220" t="s">
        <v>160</v>
      </c>
      <c r="L70" s="220" t="s">
        <v>0</v>
      </c>
      <c r="M70" s="220" t="s">
        <v>261</v>
      </c>
      <c r="N70" s="48" t="s">
        <v>162</v>
      </c>
      <c r="O70" s="48" t="s">
        <v>0</v>
      </c>
      <c r="P70" s="48" t="s">
        <v>477</v>
      </c>
      <c r="Q70" s="48"/>
      <c r="R70" s="48"/>
      <c r="S70" s="48"/>
      <c r="T70" s="48"/>
      <c r="U70" s="108"/>
      <c r="V70" s="73">
        <v>0</v>
      </c>
      <c r="W70" s="74"/>
      <c r="X70" s="75"/>
      <c r="Y70" s="298"/>
      <c r="Z70" s="298"/>
      <c r="AA70" s="299"/>
      <c r="AB70" s="299"/>
      <c r="AC70" s="299"/>
      <c r="AD70" s="299"/>
      <c r="AE70" s="299"/>
      <c r="AF70" s="299"/>
      <c r="AG70" s="299"/>
      <c r="AH70" s="299"/>
      <c r="AI70" s="299"/>
      <c r="AJ70" s="299"/>
      <c r="AK70" s="299"/>
      <c r="AL70" s="299"/>
      <c r="AM70" s="299"/>
      <c r="AN70" s="299"/>
      <c r="AO70" s="299"/>
      <c r="AP70" s="299"/>
      <c r="AQ70" s="299"/>
      <c r="AR70" s="299"/>
      <c r="AS70" s="299"/>
      <c r="BI70" s="57"/>
      <c r="BJ70" s="57"/>
      <c r="BK70" s="57"/>
      <c r="BL70" s="57"/>
      <c r="BM70" s="57"/>
      <c r="BN70" s="57"/>
      <c r="BO70" s="57"/>
      <c r="BP70" s="57"/>
      <c r="BQ70" s="57"/>
      <c r="BR70" s="57"/>
      <c r="BS70" s="57"/>
      <c r="BT70" s="57"/>
      <c r="BU70" s="57"/>
      <c r="BV70" s="57"/>
      <c r="BW70" s="57"/>
    </row>
    <row r="71" spans="3:75" ht="21" customHeight="1">
      <c r="C71" s="265"/>
      <c r="D71" s="431"/>
      <c r="E71" s="429"/>
      <c r="F71" s="288" t="s">
        <v>2454</v>
      </c>
      <c r="G71" s="249"/>
      <c r="H71" s="220" t="s">
        <v>155</v>
      </c>
      <c r="I71" s="220" t="s">
        <v>159</v>
      </c>
      <c r="J71" s="220" t="s">
        <v>0</v>
      </c>
      <c r="K71" s="220" t="s">
        <v>160</v>
      </c>
      <c r="L71" s="220" t="s">
        <v>0</v>
      </c>
      <c r="M71" s="220" t="s">
        <v>262</v>
      </c>
      <c r="N71" s="48" t="s">
        <v>162</v>
      </c>
      <c r="O71" s="48" t="s">
        <v>0</v>
      </c>
      <c r="P71" s="48" t="s">
        <v>477</v>
      </c>
      <c r="Q71" s="48"/>
      <c r="R71" s="48"/>
      <c r="S71" s="48"/>
      <c r="T71" s="48"/>
      <c r="U71" s="108"/>
      <c r="V71" s="73">
        <v>2</v>
      </c>
      <c r="W71" s="74"/>
      <c r="X71" s="75"/>
      <c r="Y71" s="298"/>
      <c r="Z71" s="298"/>
      <c r="AA71" s="299"/>
      <c r="AB71" s="299"/>
      <c r="AC71" s="299"/>
      <c r="AD71" s="299"/>
      <c r="AE71" s="299"/>
      <c r="AF71" s="299"/>
      <c r="AG71" s="299"/>
      <c r="AH71" s="299"/>
      <c r="AI71" s="299"/>
      <c r="AJ71" s="299"/>
      <c r="AK71" s="299"/>
      <c r="AL71" s="299"/>
      <c r="AM71" s="299"/>
      <c r="AN71" s="299"/>
      <c r="AO71" s="299"/>
      <c r="AP71" s="299"/>
      <c r="AQ71" s="299"/>
      <c r="AR71" s="299"/>
      <c r="AS71" s="299"/>
      <c r="BI71" s="57"/>
      <c r="BJ71" s="57"/>
      <c r="BK71" s="57"/>
      <c r="BL71" s="57"/>
      <c r="BM71" s="57"/>
      <c r="BN71" s="57"/>
      <c r="BO71" s="57"/>
      <c r="BP71" s="57"/>
      <c r="BQ71" s="57"/>
      <c r="BR71" s="57"/>
      <c r="BS71" s="57"/>
      <c r="BT71" s="57"/>
      <c r="BU71" s="57"/>
      <c r="BV71" s="57"/>
      <c r="BW71" s="57"/>
    </row>
    <row r="72" spans="3:75" ht="21" customHeight="1">
      <c r="C72" s="265"/>
      <c r="D72" s="431"/>
      <c r="E72" s="429"/>
      <c r="F72" s="288" t="s">
        <v>2455</v>
      </c>
      <c r="G72" s="249"/>
      <c r="H72" s="220" t="s">
        <v>155</v>
      </c>
      <c r="I72" s="220" t="s">
        <v>159</v>
      </c>
      <c r="J72" s="220" t="s">
        <v>0</v>
      </c>
      <c r="K72" s="220" t="s">
        <v>160</v>
      </c>
      <c r="L72" s="220" t="s">
        <v>0</v>
      </c>
      <c r="M72" s="220" t="s">
        <v>263</v>
      </c>
      <c r="N72" s="48" t="s">
        <v>162</v>
      </c>
      <c r="O72" s="48" t="s">
        <v>0</v>
      </c>
      <c r="P72" s="48" t="s">
        <v>477</v>
      </c>
      <c r="Q72" s="48"/>
      <c r="R72" s="48"/>
      <c r="S72" s="48"/>
      <c r="T72" s="48"/>
      <c r="U72" s="108"/>
      <c r="V72" s="73">
        <v>13</v>
      </c>
      <c r="W72" s="74"/>
      <c r="X72" s="75"/>
      <c r="Y72" s="298"/>
      <c r="Z72" s="298"/>
      <c r="AA72" s="299"/>
      <c r="AB72" s="299"/>
      <c r="AC72" s="299"/>
      <c r="AD72" s="299"/>
      <c r="AE72" s="299"/>
      <c r="AF72" s="299"/>
      <c r="AG72" s="299"/>
      <c r="AH72" s="299"/>
      <c r="AI72" s="299"/>
      <c r="AJ72" s="299"/>
      <c r="AK72" s="299"/>
      <c r="AL72" s="299"/>
      <c r="AM72" s="299"/>
      <c r="AN72" s="299"/>
      <c r="AO72" s="299"/>
      <c r="AP72" s="299"/>
      <c r="AQ72" s="299"/>
      <c r="AR72" s="299"/>
      <c r="AS72" s="299"/>
      <c r="BI72" s="57"/>
      <c r="BJ72" s="57"/>
      <c r="BK72" s="57"/>
      <c r="BL72" s="57"/>
      <c r="BM72" s="57"/>
      <c r="BN72" s="57"/>
      <c r="BO72" s="57"/>
      <c r="BP72" s="57"/>
      <c r="BQ72" s="57"/>
      <c r="BR72" s="57"/>
      <c r="BS72" s="57"/>
      <c r="BT72" s="57"/>
      <c r="BU72" s="57"/>
      <c r="BV72" s="57"/>
      <c r="BW72" s="57"/>
    </row>
    <row r="73" spans="3:75" ht="21" customHeight="1">
      <c r="C73" s="265"/>
      <c r="D73" s="431"/>
      <c r="E73" s="429"/>
      <c r="F73" s="288" t="s">
        <v>2398</v>
      </c>
      <c r="G73" s="249"/>
      <c r="H73" s="220" t="s">
        <v>155</v>
      </c>
      <c r="I73" s="220" t="s">
        <v>159</v>
      </c>
      <c r="J73" s="220" t="s">
        <v>0</v>
      </c>
      <c r="K73" s="220" t="s">
        <v>160</v>
      </c>
      <c r="L73" s="220" t="s">
        <v>0</v>
      </c>
      <c r="M73" s="220" t="s">
        <v>264</v>
      </c>
      <c r="N73" s="48" t="s">
        <v>162</v>
      </c>
      <c r="O73" s="48" t="s">
        <v>0</v>
      </c>
      <c r="P73" s="48" t="s">
        <v>477</v>
      </c>
      <c r="Q73" s="48"/>
      <c r="R73" s="48"/>
      <c r="S73" s="48"/>
      <c r="T73" s="48"/>
      <c r="U73" s="108"/>
      <c r="V73" s="73">
        <v>0</v>
      </c>
      <c r="W73" s="74"/>
      <c r="X73" s="75"/>
      <c r="Y73" s="298"/>
      <c r="Z73" s="298"/>
      <c r="AA73" s="299"/>
      <c r="AB73" s="299"/>
      <c r="AC73" s="299"/>
      <c r="AD73" s="299"/>
      <c r="AE73" s="299"/>
      <c r="AF73" s="299"/>
      <c r="AG73" s="299"/>
      <c r="AH73" s="299"/>
      <c r="AI73" s="299"/>
      <c r="AJ73" s="299"/>
      <c r="AK73" s="299"/>
      <c r="AL73" s="299"/>
      <c r="AM73" s="299"/>
      <c r="AN73" s="299"/>
      <c r="AO73" s="299"/>
      <c r="AP73" s="299"/>
      <c r="AQ73" s="299"/>
      <c r="AR73" s="299"/>
      <c r="AS73" s="299"/>
      <c r="BI73" s="57"/>
      <c r="BJ73" s="57"/>
      <c r="BK73" s="57"/>
      <c r="BL73" s="57"/>
      <c r="BM73" s="57"/>
      <c r="BN73" s="57"/>
      <c r="BO73" s="57"/>
      <c r="BP73" s="57"/>
      <c r="BQ73" s="57"/>
      <c r="BR73" s="57"/>
      <c r="BS73" s="57"/>
      <c r="BT73" s="57"/>
      <c r="BU73" s="57"/>
      <c r="BV73" s="57"/>
      <c r="BW73" s="57"/>
    </row>
    <row r="74" spans="3:75" ht="21" customHeight="1">
      <c r="C74" s="265"/>
      <c r="D74" s="431"/>
      <c r="E74" s="429"/>
      <c r="F74" s="294" t="s">
        <v>2399</v>
      </c>
      <c r="G74" s="249"/>
      <c r="H74" s="220" t="s">
        <v>155</v>
      </c>
      <c r="I74" s="220" t="s">
        <v>159</v>
      </c>
      <c r="J74" s="220" t="s">
        <v>0</v>
      </c>
      <c r="K74" s="220" t="s">
        <v>160</v>
      </c>
      <c r="L74" s="220" t="s">
        <v>0</v>
      </c>
      <c r="M74" s="220" t="s">
        <v>169</v>
      </c>
      <c r="N74" s="48" t="s">
        <v>162</v>
      </c>
      <c r="O74" s="48" t="s">
        <v>0</v>
      </c>
      <c r="P74" s="48" t="s">
        <v>477</v>
      </c>
      <c r="Q74" s="48"/>
      <c r="R74" s="48"/>
      <c r="S74" s="48"/>
      <c r="T74" s="48"/>
      <c r="U74" s="109"/>
      <c r="V74" s="21">
        <f>IF(OR(SUMPRODUCT(--(V70:V73=""),--(W70:W73=""))&gt;0,COUNTIF(W70:W73,"M")&gt;0,COUNTIF(W70:W73,"X")=4),"",SUM(V70:V73))</f>
        <v>15</v>
      </c>
      <c r="W74" s="22" t="str">
        <f>IF(AND(COUNTIF(W70:W73,"X")=4,SUM(V70:V73)=0,ISNUMBER(V74)),"",IF(COUNTIF(W70:W73,"M")&gt;0,"M",IF(AND(COUNTIF(W70:W73,W70)=4,OR(W70="X",W70="W",W70="Z")),UPPER(W70),"")))</f>
        <v/>
      </c>
      <c r="X74" s="23"/>
      <c r="Y74" s="298"/>
      <c r="Z74" s="300"/>
      <c r="AA74" s="263"/>
      <c r="AB74" s="263"/>
      <c r="AC74" s="263"/>
      <c r="AD74" s="263"/>
      <c r="AE74" s="263"/>
      <c r="AF74" s="263"/>
      <c r="AG74" s="263"/>
      <c r="AH74" s="263"/>
      <c r="AI74" s="263"/>
      <c r="AJ74" s="263"/>
      <c r="AK74" s="263"/>
      <c r="AL74" s="263"/>
      <c r="AM74" s="263"/>
      <c r="AN74" s="263"/>
      <c r="AO74" s="263"/>
      <c r="AP74" s="263"/>
      <c r="AQ74" s="263"/>
      <c r="AR74" s="263"/>
      <c r="AS74" s="263"/>
      <c r="BI74" s="57"/>
      <c r="BJ74" s="57"/>
      <c r="BK74" s="57"/>
      <c r="BL74" s="57"/>
      <c r="BM74" s="57"/>
      <c r="BN74" s="57"/>
      <c r="BO74" s="57"/>
      <c r="BP74" s="57"/>
      <c r="BQ74" s="57"/>
      <c r="BR74" s="57"/>
      <c r="BS74" s="57"/>
      <c r="BT74" s="57"/>
      <c r="BU74" s="57"/>
      <c r="BV74" s="57"/>
      <c r="BW74" s="57"/>
    </row>
    <row r="75" spans="3:75" ht="21" customHeight="1">
      <c r="C75" s="265"/>
      <c r="D75" s="431" t="s">
        <v>2376</v>
      </c>
      <c r="E75" s="429" t="s">
        <v>2400</v>
      </c>
      <c r="F75" s="288" t="s">
        <v>2456</v>
      </c>
      <c r="G75" s="249"/>
      <c r="H75" s="220" t="s">
        <v>155</v>
      </c>
      <c r="I75" s="220" t="s">
        <v>159</v>
      </c>
      <c r="J75" s="220" t="s">
        <v>0</v>
      </c>
      <c r="K75" s="220" t="s">
        <v>160</v>
      </c>
      <c r="L75" s="220" t="s">
        <v>0</v>
      </c>
      <c r="M75" s="220" t="s">
        <v>265</v>
      </c>
      <c r="N75" s="48" t="s">
        <v>162</v>
      </c>
      <c r="O75" s="48" t="s">
        <v>0</v>
      </c>
      <c r="P75" s="48" t="s">
        <v>477</v>
      </c>
      <c r="Q75" s="48"/>
      <c r="R75" s="48"/>
      <c r="S75" s="48"/>
      <c r="T75" s="48"/>
      <c r="U75" s="108"/>
      <c r="V75" s="73">
        <v>0</v>
      </c>
      <c r="W75" s="74"/>
      <c r="X75" s="75"/>
      <c r="Y75" s="298"/>
      <c r="Z75" s="298"/>
      <c r="AA75" s="299"/>
      <c r="AB75" s="299"/>
      <c r="AC75" s="299"/>
      <c r="AD75" s="299"/>
      <c r="AE75" s="299"/>
      <c r="AF75" s="299"/>
      <c r="AG75" s="299"/>
      <c r="AH75" s="299"/>
      <c r="AI75" s="299"/>
      <c r="AJ75" s="299"/>
      <c r="AK75" s="299"/>
      <c r="AL75" s="299"/>
      <c r="AM75" s="299"/>
      <c r="AN75" s="299"/>
      <c r="AO75" s="299"/>
      <c r="AP75" s="299"/>
      <c r="AQ75" s="299"/>
      <c r="AR75" s="299"/>
      <c r="AS75" s="299"/>
      <c r="BI75" s="57"/>
      <c r="BJ75" s="57"/>
      <c r="BK75" s="57"/>
      <c r="BL75" s="57"/>
      <c r="BM75" s="57"/>
      <c r="BN75" s="57"/>
      <c r="BO75" s="57"/>
      <c r="BP75" s="57"/>
      <c r="BQ75" s="57"/>
      <c r="BR75" s="57"/>
      <c r="BS75" s="57"/>
      <c r="BT75" s="57"/>
      <c r="BU75" s="57"/>
      <c r="BV75" s="57"/>
      <c r="BW75" s="57"/>
    </row>
    <row r="76" spans="3:75" ht="21" customHeight="1">
      <c r="C76" s="265"/>
      <c r="D76" s="431"/>
      <c r="E76" s="429"/>
      <c r="F76" s="288" t="s">
        <v>2457</v>
      </c>
      <c r="G76" s="249"/>
      <c r="H76" s="220" t="s">
        <v>155</v>
      </c>
      <c r="I76" s="220" t="s">
        <v>159</v>
      </c>
      <c r="J76" s="220" t="s">
        <v>0</v>
      </c>
      <c r="K76" s="220" t="s">
        <v>160</v>
      </c>
      <c r="L76" s="220" t="s">
        <v>0</v>
      </c>
      <c r="M76" s="220" t="s">
        <v>266</v>
      </c>
      <c r="N76" s="48" t="s">
        <v>162</v>
      </c>
      <c r="O76" s="48" t="s">
        <v>0</v>
      </c>
      <c r="P76" s="48" t="s">
        <v>477</v>
      </c>
      <c r="Q76" s="48"/>
      <c r="R76" s="48"/>
      <c r="S76" s="48"/>
      <c r="T76" s="48"/>
      <c r="U76" s="108"/>
      <c r="V76" s="73">
        <v>0</v>
      </c>
      <c r="W76" s="74"/>
      <c r="X76" s="75"/>
      <c r="Y76" s="298"/>
      <c r="Z76" s="298"/>
      <c r="AA76" s="299"/>
      <c r="AB76" s="299"/>
      <c r="AC76" s="299"/>
      <c r="AD76" s="299"/>
      <c r="AE76" s="299"/>
      <c r="AF76" s="299"/>
      <c r="AG76" s="299"/>
      <c r="AH76" s="299"/>
      <c r="AI76" s="299"/>
      <c r="AJ76" s="299"/>
      <c r="AK76" s="299"/>
      <c r="AL76" s="299"/>
      <c r="AM76" s="299"/>
      <c r="AN76" s="299"/>
      <c r="AO76" s="299"/>
      <c r="AP76" s="299"/>
      <c r="AQ76" s="299"/>
      <c r="AR76" s="299"/>
      <c r="AS76" s="299"/>
      <c r="BI76" s="57"/>
      <c r="BJ76" s="57"/>
      <c r="BK76" s="57"/>
      <c r="BL76" s="57"/>
      <c r="BM76" s="57"/>
      <c r="BN76" s="57"/>
      <c r="BO76" s="57"/>
      <c r="BP76" s="57"/>
      <c r="BQ76" s="57"/>
      <c r="BR76" s="57"/>
      <c r="BS76" s="57"/>
      <c r="BT76" s="57"/>
      <c r="BU76" s="57"/>
      <c r="BV76" s="57"/>
      <c r="BW76" s="57"/>
    </row>
    <row r="77" spans="3:75" ht="21" customHeight="1">
      <c r="C77" s="265"/>
      <c r="D77" s="431"/>
      <c r="E77" s="429"/>
      <c r="F77" s="288" t="s">
        <v>34</v>
      </c>
      <c r="G77" s="249"/>
      <c r="H77" s="220" t="s">
        <v>155</v>
      </c>
      <c r="I77" s="220" t="s">
        <v>159</v>
      </c>
      <c r="J77" s="220" t="s">
        <v>0</v>
      </c>
      <c r="K77" s="220" t="s">
        <v>160</v>
      </c>
      <c r="L77" s="220" t="s">
        <v>0</v>
      </c>
      <c r="M77" s="220" t="s">
        <v>267</v>
      </c>
      <c r="N77" s="48" t="s">
        <v>162</v>
      </c>
      <c r="O77" s="48" t="s">
        <v>0</v>
      </c>
      <c r="P77" s="48" t="s">
        <v>477</v>
      </c>
      <c r="Q77" s="48"/>
      <c r="R77" s="48"/>
      <c r="S77" s="48"/>
      <c r="T77" s="48"/>
      <c r="U77" s="108"/>
      <c r="V77" s="73">
        <v>9</v>
      </c>
      <c r="W77" s="74"/>
      <c r="X77" s="75"/>
      <c r="Y77" s="298"/>
      <c r="Z77" s="298"/>
      <c r="AA77" s="299"/>
      <c r="AB77" s="299"/>
      <c r="AC77" s="299"/>
      <c r="AD77" s="299"/>
      <c r="AE77" s="299"/>
      <c r="AF77" s="299"/>
      <c r="AG77" s="299"/>
      <c r="AH77" s="299"/>
      <c r="AI77" s="299"/>
      <c r="AJ77" s="299"/>
      <c r="AK77" s="299"/>
      <c r="AL77" s="299"/>
      <c r="AM77" s="299"/>
      <c r="AN77" s="299"/>
      <c r="AO77" s="299"/>
      <c r="AP77" s="299"/>
      <c r="AQ77" s="299"/>
      <c r="AR77" s="299"/>
      <c r="AS77" s="299"/>
      <c r="BI77" s="57"/>
      <c r="BJ77" s="57"/>
      <c r="BK77" s="57"/>
      <c r="BL77" s="57"/>
      <c r="BM77" s="57"/>
      <c r="BN77" s="57"/>
      <c r="BO77" s="57"/>
      <c r="BP77" s="57"/>
      <c r="BQ77" s="57"/>
      <c r="BR77" s="57"/>
      <c r="BS77" s="57"/>
      <c r="BT77" s="57"/>
      <c r="BU77" s="57"/>
      <c r="BV77" s="57"/>
      <c r="BW77" s="57"/>
    </row>
    <row r="78" spans="3:75" ht="21" customHeight="1">
      <c r="C78" s="265"/>
      <c r="D78" s="431"/>
      <c r="E78" s="429"/>
      <c r="F78" s="288" t="s">
        <v>35</v>
      </c>
      <c r="G78" s="249"/>
      <c r="H78" s="220" t="s">
        <v>155</v>
      </c>
      <c r="I78" s="220" t="s">
        <v>159</v>
      </c>
      <c r="J78" s="220" t="s">
        <v>0</v>
      </c>
      <c r="K78" s="220" t="s">
        <v>160</v>
      </c>
      <c r="L78" s="220" t="s">
        <v>0</v>
      </c>
      <c r="M78" s="220" t="s">
        <v>268</v>
      </c>
      <c r="N78" s="48" t="s">
        <v>162</v>
      </c>
      <c r="O78" s="48" t="s">
        <v>0</v>
      </c>
      <c r="P78" s="48" t="s">
        <v>477</v>
      </c>
      <c r="Q78" s="48"/>
      <c r="R78" s="48"/>
      <c r="S78" s="48"/>
      <c r="T78" s="48"/>
      <c r="U78" s="108"/>
      <c r="V78" s="73">
        <v>0</v>
      </c>
      <c r="W78" s="74"/>
      <c r="X78" s="75"/>
      <c r="Y78" s="298"/>
      <c r="Z78" s="301"/>
      <c r="BI78" s="57"/>
      <c r="BJ78" s="57"/>
      <c r="BK78" s="57"/>
      <c r="BL78" s="57"/>
      <c r="BM78" s="57"/>
      <c r="BN78" s="57"/>
      <c r="BO78" s="57"/>
      <c r="BP78" s="57"/>
      <c r="BQ78" s="57"/>
      <c r="BR78" s="57"/>
      <c r="BS78" s="57"/>
      <c r="BT78" s="57"/>
      <c r="BU78" s="57"/>
      <c r="BV78" s="57"/>
      <c r="BW78" s="57"/>
    </row>
    <row r="79" spans="3:75" ht="21" customHeight="1">
      <c r="C79" s="265"/>
      <c r="D79" s="431"/>
      <c r="E79" s="429"/>
      <c r="F79" s="288" t="s">
        <v>36</v>
      </c>
      <c r="G79" s="249"/>
      <c r="H79" s="220" t="s">
        <v>155</v>
      </c>
      <c r="I79" s="220" t="s">
        <v>159</v>
      </c>
      <c r="J79" s="220" t="s">
        <v>0</v>
      </c>
      <c r="K79" s="220" t="s">
        <v>160</v>
      </c>
      <c r="L79" s="220" t="s">
        <v>0</v>
      </c>
      <c r="M79" s="220" t="s">
        <v>269</v>
      </c>
      <c r="N79" s="48" t="s">
        <v>162</v>
      </c>
      <c r="O79" s="48" t="s">
        <v>0</v>
      </c>
      <c r="P79" s="48" t="s">
        <v>477</v>
      </c>
      <c r="Q79" s="48"/>
      <c r="R79" s="48"/>
      <c r="S79" s="48"/>
      <c r="T79" s="48"/>
      <c r="U79" s="108"/>
      <c r="V79" s="73">
        <v>0</v>
      </c>
      <c r="W79" s="74"/>
      <c r="X79" s="75"/>
      <c r="Y79" s="298"/>
      <c r="Z79" s="301"/>
      <c r="BI79" s="57"/>
      <c r="BJ79" s="57"/>
      <c r="BK79" s="57"/>
      <c r="BL79" s="57"/>
      <c r="BM79" s="57"/>
      <c r="BN79" s="57"/>
      <c r="BO79" s="57"/>
      <c r="BP79" s="57"/>
      <c r="BQ79" s="57"/>
      <c r="BR79" s="57"/>
      <c r="BS79" s="57"/>
      <c r="BT79" s="57"/>
      <c r="BU79" s="57"/>
      <c r="BV79" s="57"/>
      <c r="BW79" s="57"/>
    </row>
    <row r="80" spans="3:75" ht="21" customHeight="1">
      <c r="C80" s="265"/>
      <c r="D80" s="431"/>
      <c r="E80" s="429"/>
      <c r="F80" s="288" t="s">
        <v>37</v>
      </c>
      <c r="G80" s="249"/>
      <c r="H80" s="220" t="s">
        <v>155</v>
      </c>
      <c r="I80" s="220" t="s">
        <v>159</v>
      </c>
      <c r="J80" s="220" t="s">
        <v>0</v>
      </c>
      <c r="K80" s="220" t="s">
        <v>160</v>
      </c>
      <c r="L80" s="220" t="s">
        <v>0</v>
      </c>
      <c r="M80" s="220" t="s">
        <v>270</v>
      </c>
      <c r="N80" s="48" t="s">
        <v>162</v>
      </c>
      <c r="O80" s="48" t="s">
        <v>0</v>
      </c>
      <c r="P80" s="48" t="s">
        <v>477</v>
      </c>
      <c r="Q80" s="48"/>
      <c r="R80" s="48"/>
      <c r="S80" s="48"/>
      <c r="T80" s="48"/>
      <c r="U80" s="108"/>
      <c r="V80" s="73">
        <v>0</v>
      </c>
      <c r="W80" s="74"/>
      <c r="X80" s="75"/>
      <c r="Y80" s="298"/>
      <c r="Z80" s="301"/>
      <c r="BI80" s="57"/>
      <c r="BJ80" s="57"/>
      <c r="BK80" s="57"/>
      <c r="BL80" s="57"/>
      <c r="BM80" s="57"/>
      <c r="BN80" s="57"/>
      <c r="BO80" s="57"/>
      <c r="BP80" s="57"/>
      <c r="BQ80" s="57"/>
      <c r="BR80" s="57"/>
      <c r="BS80" s="57"/>
      <c r="BT80" s="57"/>
      <c r="BU80" s="57"/>
      <c r="BV80" s="57"/>
      <c r="BW80" s="57"/>
    </row>
    <row r="81" spans="3:75" ht="21" customHeight="1">
      <c r="C81" s="265"/>
      <c r="D81" s="431"/>
      <c r="E81" s="429"/>
      <c r="F81" s="288" t="s">
        <v>2458</v>
      </c>
      <c r="G81" s="249"/>
      <c r="H81" s="220" t="s">
        <v>155</v>
      </c>
      <c r="I81" s="220" t="s">
        <v>159</v>
      </c>
      <c r="J81" s="220" t="s">
        <v>0</v>
      </c>
      <c r="K81" s="220" t="s">
        <v>160</v>
      </c>
      <c r="L81" s="220" t="s">
        <v>0</v>
      </c>
      <c r="M81" s="220" t="s">
        <v>271</v>
      </c>
      <c r="N81" s="48" t="s">
        <v>162</v>
      </c>
      <c r="O81" s="48" t="s">
        <v>0</v>
      </c>
      <c r="P81" s="48" t="s">
        <v>477</v>
      </c>
      <c r="Q81" s="48"/>
      <c r="R81" s="48"/>
      <c r="S81" s="48"/>
      <c r="T81" s="48"/>
      <c r="U81" s="108"/>
      <c r="V81" s="73">
        <v>0</v>
      </c>
      <c r="W81" s="74"/>
      <c r="X81" s="75"/>
      <c r="Y81" s="298"/>
      <c r="Z81" s="301"/>
      <c r="BI81" s="57"/>
      <c r="BJ81" s="57"/>
      <c r="BK81" s="57"/>
      <c r="BL81" s="57"/>
      <c r="BM81" s="57"/>
      <c r="BN81" s="57"/>
      <c r="BO81" s="57"/>
      <c r="BP81" s="57"/>
      <c r="BQ81" s="57"/>
      <c r="BR81" s="57"/>
      <c r="BS81" s="57"/>
      <c r="BT81" s="57"/>
      <c r="BU81" s="57"/>
      <c r="BV81" s="57"/>
      <c r="BW81" s="57"/>
    </row>
    <row r="82" spans="3:75" ht="21" customHeight="1">
      <c r="C82" s="265"/>
      <c r="D82" s="431"/>
      <c r="E82" s="429"/>
      <c r="F82" s="288" t="s">
        <v>2459</v>
      </c>
      <c r="G82" s="249"/>
      <c r="H82" s="220" t="s">
        <v>155</v>
      </c>
      <c r="I82" s="220" t="s">
        <v>159</v>
      </c>
      <c r="J82" s="220" t="s">
        <v>0</v>
      </c>
      <c r="K82" s="220" t="s">
        <v>160</v>
      </c>
      <c r="L82" s="220" t="s">
        <v>0</v>
      </c>
      <c r="M82" s="220" t="s">
        <v>272</v>
      </c>
      <c r="N82" s="48" t="s">
        <v>162</v>
      </c>
      <c r="O82" s="48" t="s">
        <v>0</v>
      </c>
      <c r="P82" s="48" t="s">
        <v>477</v>
      </c>
      <c r="Q82" s="48"/>
      <c r="R82" s="48"/>
      <c r="S82" s="48"/>
      <c r="T82" s="48"/>
      <c r="U82" s="108"/>
      <c r="V82" s="73">
        <v>9</v>
      </c>
      <c r="W82" s="74"/>
      <c r="X82" s="75"/>
      <c r="Y82" s="298"/>
      <c r="Z82" s="301"/>
      <c r="BI82" s="57"/>
      <c r="BJ82" s="57"/>
      <c r="BK82" s="57"/>
      <c r="BL82" s="57"/>
      <c r="BM82" s="57"/>
      <c r="BN82" s="57"/>
      <c r="BO82" s="57"/>
      <c r="BP82" s="57"/>
      <c r="BQ82" s="57"/>
      <c r="BR82" s="57"/>
      <c r="BS82" s="57"/>
      <c r="BT82" s="57"/>
      <c r="BU82" s="57"/>
      <c r="BV82" s="57"/>
      <c r="BW82" s="57"/>
    </row>
    <row r="83" spans="3:75" ht="21" customHeight="1">
      <c r="C83" s="265"/>
      <c r="D83" s="431"/>
      <c r="E83" s="429"/>
      <c r="F83" s="288" t="s">
        <v>2460</v>
      </c>
      <c r="G83" s="249"/>
      <c r="H83" s="220" t="s">
        <v>155</v>
      </c>
      <c r="I83" s="220" t="s">
        <v>159</v>
      </c>
      <c r="J83" s="220" t="s">
        <v>0</v>
      </c>
      <c r="K83" s="220" t="s">
        <v>160</v>
      </c>
      <c r="L83" s="220" t="s">
        <v>0</v>
      </c>
      <c r="M83" s="220" t="s">
        <v>273</v>
      </c>
      <c r="N83" s="48" t="s">
        <v>162</v>
      </c>
      <c r="O83" s="48" t="s">
        <v>0</v>
      </c>
      <c r="P83" s="48" t="s">
        <v>477</v>
      </c>
      <c r="Q83" s="48"/>
      <c r="R83" s="48"/>
      <c r="S83" s="48"/>
      <c r="T83" s="48"/>
      <c r="U83" s="108"/>
      <c r="V83" s="73">
        <v>7</v>
      </c>
      <c r="W83" s="74"/>
      <c r="X83" s="75"/>
      <c r="Y83" s="298"/>
      <c r="Z83" s="301"/>
      <c r="BI83" s="57"/>
      <c r="BJ83" s="57"/>
      <c r="BK83" s="57"/>
      <c r="BL83" s="57"/>
      <c r="BM83" s="57"/>
      <c r="BN83" s="57"/>
      <c r="BO83" s="57"/>
      <c r="BP83" s="57"/>
      <c r="BQ83" s="57"/>
      <c r="BR83" s="57"/>
      <c r="BS83" s="57"/>
      <c r="BT83" s="57"/>
      <c r="BU83" s="57"/>
      <c r="BV83" s="57"/>
      <c r="BW83" s="57"/>
    </row>
    <row r="84" spans="3:75" ht="21" customHeight="1">
      <c r="C84" s="265"/>
      <c r="D84" s="431"/>
      <c r="E84" s="429"/>
      <c r="F84" s="288" t="s">
        <v>2461</v>
      </c>
      <c r="G84" s="249"/>
      <c r="H84" s="220" t="s">
        <v>155</v>
      </c>
      <c r="I84" s="220" t="s">
        <v>159</v>
      </c>
      <c r="J84" s="220" t="s">
        <v>0</v>
      </c>
      <c r="K84" s="220" t="s">
        <v>160</v>
      </c>
      <c r="L84" s="220" t="s">
        <v>0</v>
      </c>
      <c r="M84" s="220" t="s">
        <v>274</v>
      </c>
      <c r="N84" s="48" t="s">
        <v>162</v>
      </c>
      <c r="O84" s="48" t="s">
        <v>0</v>
      </c>
      <c r="P84" s="48" t="s">
        <v>477</v>
      </c>
      <c r="Q84" s="48"/>
      <c r="R84" s="48"/>
      <c r="S84" s="48"/>
      <c r="T84" s="48"/>
      <c r="U84" s="108"/>
      <c r="V84" s="73">
        <v>0</v>
      </c>
      <c r="W84" s="74"/>
      <c r="X84" s="75"/>
      <c r="Y84" s="298"/>
      <c r="Z84" s="301"/>
      <c r="BI84" s="57"/>
      <c r="BJ84" s="57"/>
      <c r="BK84" s="57"/>
      <c r="BL84" s="57"/>
      <c r="BM84" s="57"/>
      <c r="BN84" s="57"/>
      <c r="BO84" s="57"/>
      <c r="BP84" s="57"/>
      <c r="BQ84" s="57"/>
      <c r="BR84" s="57"/>
      <c r="BS84" s="57"/>
      <c r="BT84" s="57"/>
      <c r="BU84" s="57"/>
      <c r="BV84" s="57"/>
      <c r="BW84" s="57"/>
    </row>
    <row r="85" spans="3:75" ht="21" customHeight="1">
      <c r="C85" s="265"/>
      <c r="D85" s="431"/>
      <c r="E85" s="429"/>
      <c r="F85" s="288" t="s">
        <v>2462</v>
      </c>
      <c r="G85" s="249"/>
      <c r="H85" s="220" t="s">
        <v>155</v>
      </c>
      <c r="I85" s="220" t="s">
        <v>159</v>
      </c>
      <c r="J85" s="220" t="s">
        <v>0</v>
      </c>
      <c r="K85" s="220" t="s">
        <v>160</v>
      </c>
      <c r="L85" s="220" t="s">
        <v>0</v>
      </c>
      <c r="M85" s="220" t="s">
        <v>275</v>
      </c>
      <c r="N85" s="48" t="s">
        <v>162</v>
      </c>
      <c r="O85" s="48" t="s">
        <v>0</v>
      </c>
      <c r="P85" s="48" t="s">
        <v>477</v>
      </c>
      <c r="Q85" s="48"/>
      <c r="R85" s="48"/>
      <c r="S85" s="48"/>
      <c r="T85" s="48"/>
      <c r="U85" s="108"/>
      <c r="V85" s="73">
        <v>0</v>
      </c>
      <c r="W85" s="74"/>
      <c r="X85" s="75"/>
      <c r="Y85" s="298"/>
      <c r="Z85" s="301"/>
      <c r="BI85" s="57"/>
      <c r="BJ85" s="57"/>
      <c r="BK85" s="57"/>
      <c r="BL85" s="57"/>
      <c r="BM85" s="57"/>
      <c r="BN85" s="57"/>
      <c r="BO85" s="57"/>
      <c r="BP85" s="57"/>
      <c r="BQ85" s="57"/>
      <c r="BR85" s="57"/>
      <c r="BS85" s="57"/>
      <c r="BT85" s="57"/>
      <c r="BU85" s="57"/>
      <c r="BV85" s="57"/>
      <c r="BW85" s="57"/>
    </row>
    <row r="86" spans="3:75" ht="21" customHeight="1">
      <c r="C86" s="265"/>
      <c r="D86" s="431"/>
      <c r="E86" s="429"/>
      <c r="F86" s="288" t="s">
        <v>38</v>
      </c>
      <c r="G86" s="249"/>
      <c r="H86" s="220" t="s">
        <v>155</v>
      </c>
      <c r="I86" s="220" t="s">
        <v>159</v>
      </c>
      <c r="J86" s="220" t="s">
        <v>0</v>
      </c>
      <c r="K86" s="220" t="s">
        <v>160</v>
      </c>
      <c r="L86" s="220" t="s">
        <v>0</v>
      </c>
      <c r="M86" s="220" t="s">
        <v>276</v>
      </c>
      <c r="N86" s="48" t="s">
        <v>162</v>
      </c>
      <c r="O86" s="48" t="s">
        <v>0</v>
      </c>
      <c r="P86" s="48" t="s">
        <v>477</v>
      </c>
      <c r="Q86" s="48"/>
      <c r="R86" s="48"/>
      <c r="S86" s="48"/>
      <c r="T86" s="48"/>
      <c r="U86" s="108"/>
      <c r="V86" s="73">
        <v>7</v>
      </c>
      <c r="W86" s="74"/>
      <c r="X86" s="75"/>
      <c r="Y86" s="298"/>
      <c r="Z86" s="301"/>
      <c r="BI86" s="57"/>
      <c r="BJ86" s="57"/>
      <c r="BK86" s="57"/>
      <c r="BL86" s="57"/>
      <c r="BM86" s="57"/>
      <c r="BN86" s="57"/>
      <c r="BO86" s="57"/>
      <c r="BP86" s="57"/>
      <c r="BQ86" s="57"/>
      <c r="BR86" s="57"/>
      <c r="BS86" s="57"/>
      <c r="BT86" s="57"/>
      <c r="BU86" s="57"/>
      <c r="BV86" s="57"/>
      <c r="BW86" s="57"/>
    </row>
    <row r="87" spans="3:75" ht="21" customHeight="1">
      <c r="C87" s="265"/>
      <c r="D87" s="431"/>
      <c r="E87" s="429"/>
      <c r="F87" s="288" t="s">
        <v>39</v>
      </c>
      <c r="G87" s="249"/>
      <c r="H87" s="220" t="s">
        <v>155</v>
      </c>
      <c r="I87" s="220" t="s">
        <v>159</v>
      </c>
      <c r="J87" s="220" t="s">
        <v>0</v>
      </c>
      <c r="K87" s="220" t="s">
        <v>160</v>
      </c>
      <c r="L87" s="220" t="s">
        <v>0</v>
      </c>
      <c r="M87" s="220" t="s">
        <v>277</v>
      </c>
      <c r="N87" s="48" t="s">
        <v>162</v>
      </c>
      <c r="O87" s="48" t="s">
        <v>0</v>
      </c>
      <c r="P87" s="48" t="s">
        <v>477</v>
      </c>
      <c r="Q87" s="48"/>
      <c r="R87" s="48"/>
      <c r="S87" s="48"/>
      <c r="T87" s="48"/>
      <c r="U87" s="108"/>
      <c r="V87" s="73">
        <v>106</v>
      </c>
      <c r="W87" s="74"/>
      <c r="X87" s="75"/>
      <c r="Y87" s="298"/>
      <c r="Z87" s="301"/>
      <c r="BI87" s="57"/>
      <c r="BJ87" s="57"/>
      <c r="BK87" s="57"/>
      <c r="BL87" s="57"/>
      <c r="BM87" s="57"/>
      <c r="BN87" s="57"/>
      <c r="BO87" s="57"/>
      <c r="BP87" s="57"/>
      <c r="BQ87" s="57"/>
      <c r="BR87" s="57"/>
      <c r="BS87" s="57"/>
      <c r="BT87" s="57"/>
      <c r="BU87" s="57"/>
      <c r="BV87" s="57"/>
      <c r="BW87" s="57"/>
    </row>
    <row r="88" spans="3:75" ht="21" customHeight="1">
      <c r="C88" s="265"/>
      <c r="D88" s="431"/>
      <c r="E88" s="429"/>
      <c r="F88" s="288" t="s">
        <v>40</v>
      </c>
      <c r="G88" s="249"/>
      <c r="H88" s="220" t="s">
        <v>155</v>
      </c>
      <c r="I88" s="220" t="s">
        <v>159</v>
      </c>
      <c r="J88" s="220" t="s">
        <v>0</v>
      </c>
      <c r="K88" s="220" t="s">
        <v>160</v>
      </c>
      <c r="L88" s="220" t="s">
        <v>0</v>
      </c>
      <c r="M88" s="220" t="s">
        <v>278</v>
      </c>
      <c r="N88" s="48" t="s">
        <v>162</v>
      </c>
      <c r="O88" s="48" t="s">
        <v>0</v>
      </c>
      <c r="P88" s="48" t="s">
        <v>477</v>
      </c>
      <c r="Q88" s="48"/>
      <c r="R88" s="48"/>
      <c r="S88" s="48"/>
      <c r="T88" s="48"/>
      <c r="U88" s="108"/>
      <c r="V88" s="73">
        <v>0</v>
      </c>
      <c r="W88" s="74" t="s">
        <v>2784</v>
      </c>
      <c r="X88" s="75"/>
      <c r="Y88" s="298"/>
      <c r="Z88" s="301"/>
      <c r="BI88" s="57"/>
      <c r="BJ88" s="57"/>
      <c r="BK88" s="57"/>
      <c r="BL88" s="57"/>
      <c r="BM88" s="57"/>
      <c r="BN88" s="57"/>
      <c r="BO88" s="57"/>
      <c r="BP88" s="57"/>
      <c r="BQ88" s="57"/>
      <c r="BR88" s="57"/>
      <c r="BS88" s="57"/>
      <c r="BT88" s="57"/>
      <c r="BU88" s="57"/>
      <c r="BV88" s="57"/>
      <c r="BW88" s="57"/>
    </row>
    <row r="89" spans="3:75" ht="21" customHeight="1">
      <c r="C89" s="265"/>
      <c r="D89" s="431"/>
      <c r="E89" s="429"/>
      <c r="F89" s="288" t="s">
        <v>41</v>
      </c>
      <c r="G89" s="249"/>
      <c r="H89" s="220" t="s">
        <v>155</v>
      </c>
      <c r="I89" s="220" t="s">
        <v>159</v>
      </c>
      <c r="J89" s="220" t="s">
        <v>0</v>
      </c>
      <c r="K89" s="220" t="s">
        <v>160</v>
      </c>
      <c r="L89" s="220" t="s">
        <v>0</v>
      </c>
      <c r="M89" s="220" t="s">
        <v>279</v>
      </c>
      <c r="N89" s="48" t="s">
        <v>162</v>
      </c>
      <c r="O89" s="48" t="s">
        <v>0</v>
      </c>
      <c r="P89" s="48" t="s">
        <v>477</v>
      </c>
      <c r="Q89" s="48"/>
      <c r="R89" s="48"/>
      <c r="S89" s="48"/>
      <c r="T89" s="48"/>
      <c r="U89" s="108"/>
      <c r="V89" s="73">
        <v>6</v>
      </c>
      <c r="W89" s="74"/>
      <c r="X89" s="75"/>
      <c r="Y89" s="298"/>
      <c r="Z89" s="301"/>
      <c r="BI89" s="57"/>
      <c r="BJ89" s="57"/>
      <c r="BK89" s="57"/>
      <c r="BL89" s="57"/>
      <c r="BM89" s="57"/>
      <c r="BN89" s="57"/>
      <c r="BO89" s="57"/>
      <c r="BP89" s="57"/>
      <c r="BQ89" s="57"/>
      <c r="BR89" s="57"/>
      <c r="BS89" s="57"/>
      <c r="BT89" s="57"/>
      <c r="BU89" s="57"/>
      <c r="BV89" s="57"/>
      <c r="BW89" s="57"/>
    </row>
    <row r="90" spans="3:75" ht="21" customHeight="1">
      <c r="C90" s="265"/>
      <c r="D90" s="431"/>
      <c r="E90" s="429"/>
      <c r="F90" s="288" t="s">
        <v>2463</v>
      </c>
      <c r="G90" s="249"/>
      <c r="H90" s="220" t="s">
        <v>155</v>
      </c>
      <c r="I90" s="220" t="s">
        <v>159</v>
      </c>
      <c r="J90" s="220" t="s">
        <v>0</v>
      </c>
      <c r="K90" s="220" t="s">
        <v>160</v>
      </c>
      <c r="L90" s="220" t="s">
        <v>0</v>
      </c>
      <c r="M90" s="220" t="s">
        <v>280</v>
      </c>
      <c r="N90" s="48" t="s">
        <v>162</v>
      </c>
      <c r="O90" s="48" t="s">
        <v>0</v>
      </c>
      <c r="P90" s="48" t="s">
        <v>477</v>
      </c>
      <c r="Q90" s="48"/>
      <c r="R90" s="48"/>
      <c r="S90" s="48"/>
      <c r="T90" s="48"/>
      <c r="U90" s="108"/>
      <c r="V90" s="73">
        <v>0</v>
      </c>
      <c r="W90" s="74"/>
      <c r="X90" s="75"/>
      <c r="Y90" s="298"/>
      <c r="Z90" s="301"/>
      <c r="BI90" s="57"/>
      <c r="BJ90" s="57"/>
      <c r="BK90" s="57"/>
      <c r="BL90" s="57"/>
      <c r="BM90" s="57"/>
      <c r="BN90" s="57"/>
      <c r="BO90" s="57"/>
      <c r="BP90" s="57"/>
      <c r="BQ90" s="57"/>
      <c r="BR90" s="57"/>
      <c r="BS90" s="57"/>
      <c r="BT90" s="57"/>
      <c r="BU90" s="57"/>
      <c r="BV90" s="57"/>
      <c r="BW90" s="57"/>
    </row>
    <row r="91" spans="3:75" ht="21" customHeight="1">
      <c r="C91" s="265"/>
      <c r="D91" s="431"/>
      <c r="E91" s="429"/>
      <c r="F91" s="288" t="s">
        <v>42</v>
      </c>
      <c r="G91" s="249"/>
      <c r="H91" s="220" t="s">
        <v>155</v>
      </c>
      <c r="I91" s="220" t="s">
        <v>159</v>
      </c>
      <c r="J91" s="220" t="s">
        <v>0</v>
      </c>
      <c r="K91" s="220" t="s">
        <v>160</v>
      </c>
      <c r="L91" s="220" t="s">
        <v>0</v>
      </c>
      <c r="M91" s="220" t="s">
        <v>281</v>
      </c>
      <c r="N91" s="48" t="s">
        <v>162</v>
      </c>
      <c r="O91" s="48" t="s">
        <v>0</v>
      </c>
      <c r="P91" s="48" t="s">
        <v>477</v>
      </c>
      <c r="Q91" s="48"/>
      <c r="R91" s="48"/>
      <c r="S91" s="48"/>
      <c r="T91" s="48"/>
      <c r="U91" s="108"/>
      <c r="V91" s="73">
        <v>0</v>
      </c>
      <c r="W91" s="74"/>
      <c r="X91" s="75"/>
      <c r="Y91" s="298"/>
      <c r="Z91" s="301"/>
      <c r="BI91" s="57"/>
      <c r="BJ91" s="57"/>
      <c r="BK91" s="57"/>
      <c r="BL91" s="57"/>
      <c r="BM91" s="57"/>
      <c r="BN91" s="57"/>
      <c r="BO91" s="57"/>
      <c r="BP91" s="57"/>
      <c r="BQ91" s="57"/>
      <c r="BR91" s="57"/>
      <c r="BS91" s="57"/>
      <c r="BT91" s="57"/>
      <c r="BU91" s="57"/>
      <c r="BV91" s="57"/>
      <c r="BW91" s="57"/>
    </row>
    <row r="92" spans="3:75" ht="21" customHeight="1">
      <c r="C92" s="265"/>
      <c r="D92" s="431"/>
      <c r="E92" s="429"/>
      <c r="F92" s="288" t="s">
        <v>2464</v>
      </c>
      <c r="G92" s="249"/>
      <c r="H92" s="220" t="s">
        <v>155</v>
      </c>
      <c r="I92" s="220" t="s">
        <v>159</v>
      </c>
      <c r="J92" s="220" t="s">
        <v>0</v>
      </c>
      <c r="K92" s="220" t="s">
        <v>160</v>
      </c>
      <c r="L92" s="220" t="s">
        <v>0</v>
      </c>
      <c r="M92" s="220" t="s">
        <v>282</v>
      </c>
      <c r="N92" s="48" t="s">
        <v>162</v>
      </c>
      <c r="O92" s="48" t="s">
        <v>0</v>
      </c>
      <c r="P92" s="48" t="s">
        <v>477</v>
      </c>
      <c r="Q92" s="48"/>
      <c r="R92" s="48"/>
      <c r="S92" s="48"/>
      <c r="T92" s="48"/>
      <c r="U92" s="108"/>
      <c r="V92" s="73">
        <v>6</v>
      </c>
      <c r="W92" s="74"/>
      <c r="X92" s="75"/>
      <c r="Y92" s="298"/>
      <c r="Z92" s="301"/>
      <c r="BI92" s="57"/>
      <c r="BJ92" s="57"/>
      <c r="BK92" s="57"/>
      <c r="BL92" s="57"/>
      <c r="BM92" s="57"/>
      <c r="BN92" s="57"/>
      <c r="BO92" s="57"/>
      <c r="BP92" s="57"/>
      <c r="BQ92" s="57"/>
      <c r="BR92" s="57"/>
      <c r="BS92" s="57"/>
      <c r="BT92" s="57"/>
      <c r="BU92" s="57"/>
      <c r="BV92" s="57"/>
      <c r="BW92" s="57"/>
    </row>
    <row r="93" spans="3:75" ht="21" customHeight="1">
      <c r="C93" s="265"/>
      <c r="D93" s="431"/>
      <c r="E93" s="429"/>
      <c r="F93" s="288" t="s">
        <v>43</v>
      </c>
      <c r="G93" s="249"/>
      <c r="H93" s="220" t="s">
        <v>155</v>
      </c>
      <c r="I93" s="220" t="s">
        <v>159</v>
      </c>
      <c r="J93" s="220" t="s">
        <v>0</v>
      </c>
      <c r="K93" s="220" t="s">
        <v>160</v>
      </c>
      <c r="L93" s="220" t="s">
        <v>0</v>
      </c>
      <c r="M93" s="220" t="s">
        <v>283</v>
      </c>
      <c r="N93" s="48" t="s">
        <v>162</v>
      </c>
      <c r="O93" s="48" t="s">
        <v>0</v>
      </c>
      <c r="P93" s="48" t="s">
        <v>477</v>
      </c>
      <c r="Q93" s="48"/>
      <c r="R93" s="48"/>
      <c r="S93" s="48"/>
      <c r="T93" s="48"/>
      <c r="U93" s="108"/>
      <c r="V93" s="73">
        <v>15</v>
      </c>
      <c r="W93" s="74"/>
      <c r="X93" s="75"/>
      <c r="Y93" s="298"/>
      <c r="Z93" s="301"/>
      <c r="BI93" s="57"/>
      <c r="BJ93" s="57"/>
      <c r="BK93" s="57"/>
      <c r="BL93" s="57"/>
      <c r="BM93" s="57"/>
      <c r="BN93" s="57"/>
      <c r="BO93" s="57"/>
      <c r="BP93" s="57"/>
      <c r="BQ93" s="57"/>
      <c r="BR93" s="57"/>
      <c r="BS93" s="57"/>
      <c r="BT93" s="57"/>
      <c r="BU93" s="57"/>
      <c r="BV93" s="57"/>
      <c r="BW93" s="57"/>
    </row>
    <row r="94" spans="3:75" ht="21" customHeight="1">
      <c r="C94" s="265"/>
      <c r="D94" s="431"/>
      <c r="E94" s="429"/>
      <c r="F94" s="288" t="s">
        <v>44</v>
      </c>
      <c r="G94" s="249"/>
      <c r="H94" s="220" t="s">
        <v>155</v>
      </c>
      <c r="I94" s="220" t="s">
        <v>159</v>
      </c>
      <c r="J94" s="220" t="s">
        <v>0</v>
      </c>
      <c r="K94" s="220" t="s">
        <v>160</v>
      </c>
      <c r="L94" s="220" t="s">
        <v>0</v>
      </c>
      <c r="M94" s="220" t="s">
        <v>284</v>
      </c>
      <c r="N94" s="48" t="s">
        <v>162</v>
      </c>
      <c r="O94" s="48" t="s">
        <v>0</v>
      </c>
      <c r="P94" s="48" t="s">
        <v>477</v>
      </c>
      <c r="Q94" s="48"/>
      <c r="R94" s="48"/>
      <c r="S94" s="48"/>
      <c r="T94" s="48"/>
      <c r="U94" s="108"/>
      <c r="V94" s="73">
        <v>70</v>
      </c>
      <c r="W94" s="74"/>
      <c r="X94" s="75"/>
      <c r="Y94" s="298"/>
      <c r="Z94" s="301"/>
      <c r="BI94" s="57"/>
      <c r="BJ94" s="57"/>
      <c r="BK94" s="57"/>
      <c r="BL94" s="57"/>
      <c r="BM94" s="57"/>
      <c r="BN94" s="57"/>
      <c r="BO94" s="57"/>
      <c r="BP94" s="57"/>
      <c r="BQ94" s="57"/>
      <c r="BR94" s="57"/>
      <c r="BS94" s="57"/>
      <c r="BT94" s="57"/>
      <c r="BU94" s="57"/>
      <c r="BV94" s="57"/>
      <c r="BW94" s="57"/>
    </row>
    <row r="95" spans="3:75" ht="21" customHeight="1">
      <c r="C95" s="265"/>
      <c r="D95" s="431"/>
      <c r="E95" s="429"/>
      <c r="F95" s="288" t="s">
        <v>2465</v>
      </c>
      <c r="G95" s="249"/>
      <c r="H95" s="220" t="s">
        <v>155</v>
      </c>
      <c r="I95" s="220" t="s">
        <v>159</v>
      </c>
      <c r="J95" s="220" t="s">
        <v>0</v>
      </c>
      <c r="K95" s="220" t="s">
        <v>160</v>
      </c>
      <c r="L95" s="220" t="s">
        <v>0</v>
      </c>
      <c r="M95" s="220" t="s">
        <v>285</v>
      </c>
      <c r="N95" s="48" t="s">
        <v>162</v>
      </c>
      <c r="O95" s="48" t="s">
        <v>0</v>
      </c>
      <c r="P95" s="48" t="s">
        <v>477</v>
      </c>
      <c r="Q95" s="48"/>
      <c r="R95" s="48"/>
      <c r="S95" s="48"/>
      <c r="T95" s="48"/>
      <c r="U95" s="108"/>
      <c r="V95" s="73">
        <v>0</v>
      </c>
      <c r="W95" s="74"/>
      <c r="X95" s="75"/>
      <c r="Y95" s="298"/>
      <c r="Z95" s="301"/>
      <c r="BI95" s="57"/>
      <c r="BJ95" s="57"/>
      <c r="BK95" s="57"/>
      <c r="BL95" s="57"/>
      <c r="BM95" s="57"/>
      <c r="BN95" s="57"/>
      <c r="BO95" s="57"/>
      <c r="BP95" s="57"/>
      <c r="BQ95" s="57"/>
      <c r="BR95" s="57"/>
      <c r="BS95" s="57"/>
      <c r="BT95" s="57"/>
      <c r="BU95" s="57"/>
      <c r="BV95" s="57"/>
      <c r="BW95" s="57"/>
    </row>
    <row r="96" spans="3:75" ht="21" customHeight="1">
      <c r="C96" s="265"/>
      <c r="D96" s="431"/>
      <c r="E96" s="429"/>
      <c r="F96" s="288" t="s">
        <v>45</v>
      </c>
      <c r="G96" s="249"/>
      <c r="H96" s="220" t="s">
        <v>155</v>
      </c>
      <c r="I96" s="220" t="s">
        <v>159</v>
      </c>
      <c r="J96" s="220" t="s">
        <v>0</v>
      </c>
      <c r="K96" s="220" t="s">
        <v>160</v>
      </c>
      <c r="L96" s="220" t="s">
        <v>0</v>
      </c>
      <c r="M96" s="220" t="s">
        <v>286</v>
      </c>
      <c r="N96" s="48" t="s">
        <v>162</v>
      </c>
      <c r="O96" s="48" t="s">
        <v>0</v>
      </c>
      <c r="P96" s="48" t="s">
        <v>477</v>
      </c>
      <c r="Q96" s="48"/>
      <c r="R96" s="48"/>
      <c r="S96" s="48"/>
      <c r="T96" s="48"/>
      <c r="U96" s="108"/>
      <c r="V96" s="73">
        <v>17</v>
      </c>
      <c r="W96" s="74"/>
      <c r="X96" s="75"/>
      <c r="Y96" s="298"/>
      <c r="Z96" s="301"/>
      <c r="BI96" s="57"/>
      <c r="BJ96" s="57"/>
      <c r="BK96" s="57"/>
      <c r="BL96" s="57"/>
      <c r="BM96" s="57"/>
      <c r="BN96" s="57"/>
      <c r="BO96" s="57"/>
      <c r="BP96" s="57"/>
      <c r="BQ96" s="57"/>
      <c r="BR96" s="57"/>
      <c r="BS96" s="57"/>
      <c r="BT96" s="57"/>
      <c r="BU96" s="57"/>
      <c r="BV96" s="57"/>
      <c r="BW96" s="57"/>
    </row>
    <row r="97" spans="3:75" ht="21" customHeight="1">
      <c r="C97" s="265"/>
      <c r="D97" s="431"/>
      <c r="E97" s="429"/>
      <c r="F97" s="288" t="s">
        <v>46</v>
      </c>
      <c r="G97" s="249"/>
      <c r="H97" s="220" t="s">
        <v>155</v>
      </c>
      <c r="I97" s="220" t="s">
        <v>159</v>
      </c>
      <c r="J97" s="220" t="s">
        <v>0</v>
      </c>
      <c r="K97" s="220" t="s">
        <v>160</v>
      </c>
      <c r="L97" s="220" t="s">
        <v>0</v>
      </c>
      <c r="M97" s="220" t="s">
        <v>287</v>
      </c>
      <c r="N97" s="48" t="s">
        <v>162</v>
      </c>
      <c r="O97" s="48" t="s">
        <v>0</v>
      </c>
      <c r="P97" s="48" t="s">
        <v>477</v>
      </c>
      <c r="Q97" s="48"/>
      <c r="R97" s="48"/>
      <c r="S97" s="48"/>
      <c r="T97" s="48"/>
      <c r="U97" s="108"/>
      <c r="V97" s="73">
        <v>0</v>
      </c>
      <c r="W97" s="74"/>
      <c r="X97" s="75"/>
      <c r="Y97" s="298"/>
      <c r="Z97" s="301"/>
      <c r="BI97" s="57"/>
      <c r="BJ97" s="57"/>
      <c r="BK97" s="57"/>
      <c r="BL97" s="57"/>
      <c r="BM97" s="57"/>
      <c r="BN97" s="57"/>
      <c r="BO97" s="57"/>
      <c r="BP97" s="57"/>
      <c r="BQ97" s="57"/>
      <c r="BR97" s="57"/>
      <c r="BS97" s="57"/>
      <c r="BT97" s="57"/>
      <c r="BU97" s="57"/>
      <c r="BV97" s="57"/>
      <c r="BW97" s="57"/>
    </row>
    <row r="98" spans="3:75" ht="21" customHeight="1">
      <c r="C98" s="265"/>
      <c r="D98" s="431"/>
      <c r="E98" s="429"/>
      <c r="F98" s="288" t="s">
        <v>2466</v>
      </c>
      <c r="G98" s="249"/>
      <c r="H98" s="220" t="s">
        <v>155</v>
      </c>
      <c r="I98" s="220" t="s">
        <v>159</v>
      </c>
      <c r="J98" s="220" t="s">
        <v>0</v>
      </c>
      <c r="K98" s="220" t="s">
        <v>160</v>
      </c>
      <c r="L98" s="220" t="s">
        <v>0</v>
      </c>
      <c r="M98" s="220" t="s">
        <v>288</v>
      </c>
      <c r="N98" s="48" t="s">
        <v>162</v>
      </c>
      <c r="O98" s="48" t="s">
        <v>0</v>
      </c>
      <c r="P98" s="48" t="s">
        <v>477</v>
      </c>
      <c r="Q98" s="48"/>
      <c r="R98" s="48"/>
      <c r="S98" s="48"/>
      <c r="T98" s="48"/>
      <c r="U98" s="108"/>
      <c r="V98" s="73">
        <v>1</v>
      </c>
      <c r="W98" s="74"/>
      <c r="X98" s="75"/>
      <c r="Y98" s="298"/>
      <c r="Z98" s="301"/>
      <c r="BI98" s="57"/>
      <c r="BJ98" s="57"/>
      <c r="BK98" s="57"/>
      <c r="BL98" s="57"/>
      <c r="BM98" s="57"/>
      <c r="BN98" s="57"/>
      <c r="BO98" s="57"/>
      <c r="BP98" s="57"/>
      <c r="BQ98" s="57"/>
      <c r="BR98" s="57"/>
      <c r="BS98" s="57"/>
      <c r="BT98" s="57"/>
      <c r="BU98" s="57"/>
      <c r="BV98" s="57"/>
      <c r="BW98" s="57"/>
    </row>
    <row r="99" spans="3:75" ht="21" customHeight="1">
      <c r="C99" s="265"/>
      <c r="D99" s="431"/>
      <c r="E99" s="429"/>
      <c r="F99" s="288" t="s">
        <v>47</v>
      </c>
      <c r="G99" s="249"/>
      <c r="H99" s="220" t="s">
        <v>155</v>
      </c>
      <c r="I99" s="220" t="s">
        <v>159</v>
      </c>
      <c r="J99" s="220" t="s">
        <v>0</v>
      </c>
      <c r="K99" s="220" t="s">
        <v>160</v>
      </c>
      <c r="L99" s="220" t="s">
        <v>0</v>
      </c>
      <c r="M99" s="220" t="s">
        <v>289</v>
      </c>
      <c r="N99" s="48" t="s">
        <v>162</v>
      </c>
      <c r="O99" s="48" t="s">
        <v>0</v>
      </c>
      <c r="P99" s="48" t="s">
        <v>477</v>
      </c>
      <c r="Q99" s="48"/>
      <c r="R99" s="48"/>
      <c r="S99" s="48"/>
      <c r="T99" s="48"/>
      <c r="U99" s="108"/>
      <c r="V99" s="73">
        <v>48</v>
      </c>
      <c r="W99" s="74"/>
      <c r="X99" s="75"/>
      <c r="Y99" s="298"/>
      <c r="Z99" s="301"/>
      <c r="BI99" s="57"/>
      <c r="BJ99" s="57"/>
      <c r="BK99" s="57"/>
      <c r="BL99" s="57"/>
      <c r="BM99" s="57"/>
      <c r="BN99" s="57"/>
      <c r="BO99" s="57"/>
      <c r="BP99" s="57"/>
      <c r="BQ99" s="57"/>
      <c r="BR99" s="57"/>
      <c r="BS99" s="57"/>
      <c r="BT99" s="57"/>
      <c r="BU99" s="57"/>
      <c r="BV99" s="57"/>
      <c r="BW99" s="57"/>
    </row>
    <row r="100" spans="3:75" ht="21" customHeight="1">
      <c r="C100" s="265"/>
      <c r="D100" s="431"/>
      <c r="E100" s="429"/>
      <c r="F100" s="288" t="s">
        <v>48</v>
      </c>
      <c r="G100" s="249"/>
      <c r="H100" s="220" t="s">
        <v>155</v>
      </c>
      <c r="I100" s="220" t="s">
        <v>159</v>
      </c>
      <c r="J100" s="220" t="s">
        <v>0</v>
      </c>
      <c r="K100" s="220" t="s">
        <v>160</v>
      </c>
      <c r="L100" s="220" t="s">
        <v>0</v>
      </c>
      <c r="M100" s="220" t="s">
        <v>290</v>
      </c>
      <c r="N100" s="48" t="s">
        <v>162</v>
      </c>
      <c r="O100" s="48" t="s">
        <v>0</v>
      </c>
      <c r="P100" s="48" t="s">
        <v>477</v>
      </c>
      <c r="Q100" s="48"/>
      <c r="R100" s="48"/>
      <c r="S100" s="48"/>
      <c r="T100" s="48"/>
      <c r="U100" s="108"/>
      <c r="V100" s="73">
        <v>0</v>
      </c>
      <c r="W100" s="74"/>
      <c r="X100" s="75"/>
      <c r="Y100" s="298"/>
      <c r="Z100" s="301"/>
      <c r="BI100" s="57"/>
      <c r="BJ100" s="57"/>
      <c r="BK100" s="57"/>
      <c r="BL100" s="57"/>
      <c r="BM100" s="57"/>
      <c r="BN100" s="57"/>
      <c r="BO100" s="57"/>
      <c r="BP100" s="57"/>
      <c r="BQ100" s="57"/>
      <c r="BR100" s="57"/>
      <c r="BS100" s="57"/>
      <c r="BT100" s="57"/>
      <c r="BU100" s="57"/>
      <c r="BV100" s="57"/>
      <c r="BW100" s="57"/>
    </row>
    <row r="101" spans="3:75" ht="21" customHeight="1">
      <c r="C101" s="265"/>
      <c r="D101" s="431"/>
      <c r="E101" s="429"/>
      <c r="F101" s="288" t="s">
        <v>2467</v>
      </c>
      <c r="G101" s="249"/>
      <c r="H101" s="220" t="s">
        <v>155</v>
      </c>
      <c r="I101" s="220" t="s">
        <v>159</v>
      </c>
      <c r="J101" s="220" t="s">
        <v>0</v>
      </c>
      <c r="K101" s="220" t="s">
        <v>160</v>
      </c>
      <c r="L101" s="220" t="s">
        <v>0</v>
      </c>
      <c r="M101" s="220" t="s">
        <v>291</v>
      </c>
      <c r="N101" s="48" t="s">
        <v>162</v>
      </c>
      <c r="O101" s="48" t="s">
        <v>0</v>
      </c>
      <c r="P101" s="48" t="s">
        <v>477</v>
      </c>
      <c r="Q101" s="48"/>
      <c r="R101" s="48"/>
      <c r="S101" s="48"/>
      <c r="T101" s="48"/>
      <c r="U101" s="108"/>
      <c r="V101" s="73">
        <v>23</v>
      </c>
      <c r="W101" s="74"/>
      <c r="X101" s="75"/>
      <c r="Y101" s="298"/>
      <c r="Z101" s="301"/>
      <c r="BI101" s="57"/>
      <c r="BJ101" s="57"/>
      <c r="BK101" s="57"/>
      <c r="BL101" s="57"/>
      <c r="BM101" s="57"/>
      <c r="BN101" s="57"/>
      <c r="BO101" s="57"/>
      <c r="BP101" s="57"/>
      <c r="BQ101" s="57"/>
      <c r="BR101" s="57"/>
      <c r="BS101" s="57"/>
      <c r="BT101" s="57"/>
      <c r="BU101" s="57"/>
      <c r="BV101" s="57"/>
      <c r="BW101" s="57"/>
    </row>
    <row r="102" spans="3:75" ht="21" customHeight="1">
      <c r="C102" s="265"/>
      <c r="D102" s="431"/>
      <c r="E102" s="429"/>
      <c r="F102" s="288" t="s">
        <v>49</v>
      </c>
      <c r="G102" s="249"/>
      <c r="H102" s="220" t="s">
        <v>155</v>
      </c>
      <c r="I102" s="220" t="s">
        <v>159</v>
      </c>
      <c r="J102" s="220" t="s">
        <v>0</v>
      </c>
      <c r="K102" s="220" t="s">
        <v>160</v>
      </c>
      <c r="L102" s="220" t="s">
        <v>0</v>
      </c>
      <c r="M102" s="220" t="s">
        <v>292</v>
      </c>
      <c r="N102" s="48" t="s">
        <v>162</v>
      </c>
      <c r="O102" s="48" t="s">
        <v>0</v>
      </c>
      <c r="P102" s="48" t="s">
        <v>477</v>
      </c>
      <c r="Q102" s="48"/>
      <c r="R102" s="48"/>
      <c r="S102" s="48"/>
      <c r="T102" s="48"/>
      <c r="U102" s="108"/>
      <c r="V102" s="73">
        <v>0</v>
      </c>
      <c r="W102" s="74"/>
      <c r="X102" s="75"/>
      <c r="Y102" s="298"/>
      <c r="Z102" s="301"/>
      <c r="BI102" s="57"/>
      <c r="BJ102" s="57"/>
      <c r="BK102" s="57"/>
      <c r="BL102" s="57"/>
      <c r="BM102" s="57"/>
      <c r="BN102" s="57"/>
      <c r="BO102" s="57"/>
      <c r="BP102" s="57"/>
      <c r="BQ102" s="57"/>
      <c r="BR102" s="57"/>
      <c r="BS102" s="57"/>
      <c r="BT102" s="57"/>
      <c r="BU102" s="57"/>
      <c r="BV102" s="57"/>
      <c r="BW102" s="57"/>
    </row>
    <row r="103" spans="3:75" ht="21" customHeight="1">
      <c r="C103" s="265"/>
      <c r="D103" s="431"/>
      <c r="E103" s="429"/>
      <c r="F103" s="288" t="s">
        <v>50</v>
      </c>
      <c r="G103" s="249"/>
      <c r="H103" s="220" t="s">
        <v>155</v>
      </c>
      <c r="I103" s="220" t="s">
        <v>159</v>
      </c>
      <c r="J103" s="220" t="s">
        <v>0</v>
      </c>
      <c r="K103" s="220" t="s">
        <v>160</v>
      </c>
      <c r="L103" s="220" t="s">
        <v>0</v>
      </c>
      <c r="M103" s="220" t="s">
        <v>293</v>
      </c>
      <c r="N103" s="48" t="s">
        <v>162</v>
      </c>
      <c r="O103" s="48" t="s">
        <v>0</v>
      </c>
      <c r="P103" s="48" t="s">
        <v>477</v>
      </c>
      <c r="Q103" s="48"/>
      <c r="R103" s="48"/>
      <c r="S103" s="48"/>
      <c r="T103" s="48"/>
      <c r="U103" s="108"/>
      <c r="V103" s="73">
        <v>607</v>
      </c>
      <c r="W103" s="74"/>
      <c r="X103" s="75"/>
      <c r="Y103" s="298"/>
      <c r="Z103" s="301"/>
      <c r="BI103" s="57"/>
      <c r="BJ103" s="57"/>
      <c r="BK103" s="57"/>
      <c r="BL103" s="57"/>
      <c r="BM103" s="57"/>
      <c r="BN103" s="57"/>
      <c r="BO103" s="57"/>
      <c r="BP103" s="57"/>
      <c r="BQ103" s="57"/>
      <c r="BR103" s="57"/>
      <c r="BS103" s="57"/>
      <c r="BT103" s="57"/>
      <c r="BU103" s="57"/>
      <c r="BV103" s="57"/>
      <c r="BW103" s="57"/>
    </row>
    <row r="104" spans="3:75" ht="21" customHeight="1">
      <c r="C104" s="265"/>
      <c r="D104" s="431"/>
      <c r="E104" s="429"/>
      <c r="F104" s="288" t="s">
        <v>2468</v>
      </c>
      <c r="G104" s="249"/>
      <c r="H104" s="220" t="s">
        <v>155</v>
      </c>
      <c r="I104" s="220" t="s">
        <v>159</v>
      </c>
      <c r="J104" s="220" t="s">
        <v>0</v>
      </c>
      <c r="K104" s="220" t="s">
        <v>160</v>
      </c>
      <c r="L104" s="220" t="s">
        <v>0</v>
      </c>
      <c r="M104" s="220" t="s">
        <v>294</v>
      </c>
      <c r="N104" s="48" t="s">
        <v>162</v>
      </c>
      <c r="O104" s="48" t="s">
        <v>0</v>
      </c>
      <c r="P104" s="48" t="s">
        <v>477</v>
      </c>
      <c r="Q104" s="48"/>
      <c r="R104" s="48"/>
      <c r="S104" s="48"/>
      <c r="T104" s="48"/>
      <c r="U104" s="108"/>
      <c r="V104" s="73">
        <v>14</v>
      </c>
      <c r="W104" s="74"/>
      <c r="X104" s="75"/>
      <c r="Y104" s="298"/>
      <c r="Z104" s="301"/>
      <c r="BI104" s="57"/>
      <c r="BJ104" s="57"/>
      <c r="BK104" s="57"/>
      <c r="BL104" s="57"/>
      <c r="BM104" s="57"/>
      <c r="BN104" s="57"/>
      <c r="BO104" s="57"/>
      <c r="BP104" s="57"/>
      <c r="BQ104" s="57"/>
      <c r="BR104" s="57"/>
      <c r="BS104" s="57"/>
      <c r="BT104" s="57"/>
      <c r="BU104" s="57"/>
      <c r="BV104" s="57"/>
      <c r="BW104" s="57"/>
    </row>
    <row r="105" spans="3:75" ht="21" customHeight="1">
      <c r="C105" s="265"/>
      <c r="D105" s="431"/>
      <c r="E105" s="429"/>
      <c r="F105" s="288" t="s">
        <v>51</v>
      </c>
      <c r="G105" s="249"/>
      <c r="H105" s="220" t="s">
        <v>155</v>
      </c>
      <c r="I105" s="220" t="s">
        <v>159</v>
      </c>
      <c r="J105" s="220" t="s">
        <v>0</v>
      </c>
      <c r="K105" s="220" t="s">
        <v>160</v>
      </c>
      <c r="L105" s="220" t="s">
        <v>0</v>
      </c>
      <c r="M105" s="220" t="s">
        <v>295</v>
      </c>
      <c r="N105" s="48" t="s">
        <v>162</v>
      </c>
      <c r="O105" s="48" t="s">
        <v>0</v>
      </c>
      <c r="P105" s="48" t="s">
        <v>477</v>
      </c>
      <c r="Q105" s="48"/>
      <c r="R105" s="48"/>
      <c r="S105" s="48"/>
      <c r="T105" s="48"/>
      <c r="U105" s="108"/>
      <c r="V105" s="73">
        <v>0</v>
      </c>
      <c r="W105" s="74"/>
      <c r="X105" s="75"/>
      <c r="Y105" s="298"/>
      <c r="Z105" s="301"/>
      <c r="BI105" s="57"/>
      <c r="BJ105" s="57"/>
      <c r="BK105" s="57"/>
      <c r="BL105" s="57"/>
      <c r="BM105" s="57"/>
      <c r="BN105" s="57"/>
      <c r="BO105" s="57"/>
      <c r="BP105" s="57"/>
      <c r="BQ105" s="57"/>
      <c r="BR105" s="57"/>
      <c r="BS105" s="57"/>
      <c r="BT105" s="57"/>
      <c r="BU105" s="57"/>
      <c r="BV105" s="57"/>
      <c r="BW105" s="57"/>
    </row>
    <row r="106" spans="3:75" ht="21" customHeight="1">
      <c r="C106" s="265"/>
      <c r="D106" s="431"/>
      <c r="E106" s="429"/>
      <c r="F106" s="288" t="s">
        <v>2469</v>
      </c>
      <c r="G106" s="249"/>
      <c r="H106" s="220" t="s">
        <v>155</v>
      </c>
      <c r="I106" s="220" t="s">
        <v>159</v>
      </c>
      <c r="J106" s="220" t="s">
        <v>0</v>
      </c>
      <c r="K106" s="220" t="s">
        <v>160</v>
      </c>
      <c r="L106" s="220" t="s">
        <v>0</v>
      </c>
      <c r="M106" s="220" t="s">
        <v>296</v>
      </c>
      <c r="N106" s="48" t="s">
        <v>162</v>
      </c>
      <c r="O106" s="48" t="s">
        <v>0</v>
      </c>
      <c r="P106" s="48" t="s">
        <v>477</v>
      </c>
      <c r="Q106" s="48"/>
      <c r="R106" s="48"/>
      <c r="S106" s="48"/>
      <c r="T106" s="48"/>
      <c r="U106" s="108"/>
      <c r="V106" s="73">
        <v>23</v>
      </c>
      <c r="W106" s="74"/>
      <c r="X106" s="75"/>
      <c r="Y106" s="298"/>
      <c r="Z106" s="301"/>
      <c r="BI106" s="57"/>
      <c r="BJ106" s="57"/>
      <c r="BK106" s="57"/>
      <c r="BL106" s="57"/>
      <c r="BM106" s="57"/>
      <c r="BN106" s="57"/>
      <c r="BO106" s="57"/>
      <c r="BP106" s="57"/>
      <c r="BQ106" s="57"/>
      <c r="BR106" s="57"/>
      <c r="BS106" s="57"/>
      <c r="BT106" s="57"/>
      <c r="BU106" s="57"/>
      <c r="BV106" s="57"/>
      <c r="BW106" s="57"/>
    </row>
    <row r="107" spans="3:75" ht="21" customHeight="1">
      <c r="C107" s="265"/>
      <c r="D107" s="431"/>
      <c r="E107" s="429"/>
      <c r="F107" s="288" t="s">
        <v>52</v>
      </c>
      <c r="G107" s="249"/>
      <c r="H107" s="220" t="s">
        <v>155</v>
      </c>
      <c r="I107" s="220" t="s">
        <v>159</v>
      </c>
      <c r="J107" s="220" t="s">
        <v>0</v>
      </c>
      <c r="K107" s="220" t="s">
        <v>160</v>
      </c>
      <c r="L107" s="220" t="s">
        <v>0</v>
      </c>
      <c r="M107" s="220" t="s">
        <v>297</v>
      </c>
      <c r="N107" s="48" t="s">
        <v>162</v>
      </c>
      <c r="O107" s="48" t="s">
        <v>0</v>
      </c>
      <c r="P107" s="48" t="s">
        <v>477</v>
      </c>
      <c r="Q107" s="48"/>
      <c r="R107" s="48"/>
      <c r="S107" s="48"/>
      <c r="T107" s="48"/>
      <c r="U107" s="108"/>
      <c r="V107" s="73">
        <v>1</v>
      </c>
      <c r="W107" s="74"/>
      <c r="X107" s="75"/>
      <c r="Y107" s="298"/>
      <c r="Z107" s="301"/>
      <c r="BI107" s="57"/>
      <c r="BJ107" s="57"/>
      <c r="BK107" s="57"/>
      <c r="BL107" s="57"/>
      <c r="BM107" s="57"/>
      <c r="BN107" s="57"/>
      <c r="BO107" s="57"/>
      <c r="BP107" s="57"/>
      <c r="BQ107" s="57"/>
      <c r="BR107" s="57"/>
      <c r="BS107" s="57"/>
      <c r="BT107" s="57"/>
      <c r="BU107" s="57"/>
      <c r="BV107" s="57"/>
      <c r="BW107" s="57"/>
    </row>
    <row r="108" spans="3:75" ht="21" customHeight="1">
      <c r="C108" s="265"/>
      <c r="D108" s="431"/>
      <c r="E108" s="429"/>
      <c r="F108" s="288" t="s">
        <v>2470</v>
      </c>
      <c r="G108" s="249"/>
      <c r="H108" s="220" t="s">
        <v>155</v>
      </c>
      <c r="I108" s="220" t="s">
        <v>159</v>
      </c>
      <c r="J108" s="220" t="s">
        <v>0</v>
      </c>
      <c r="K108" s="220" t="s">
        <v>160</v>
      </c>
      <c r="L108" s="220" t="s">
        <v>0</v>
      </c>
      <c r="M108" s="220" t="s">
        <v>298</v>
      </c>
      <c r="N108" s="48" t="s">
        <v>162</v>
      </c>
      <c r="O108" s="48" t="s">
        <v>0</v>
      </c>
      <c r="P108" s="48" t="s">
        <v>477</v>
      </c>
      <c r="Q108" s="48"/>
      <c r="R108" s="48"/>
      <c r="S108" s="48"/>
      <c r="T108" s="48"/>
      <c r="U108" s="108"/>
      <c r="V108" s="73">
        <v>0</v>
      </c>
      <c r="W108" s="74"/>
      <c r="X108" s="75"/>
      <c r="Y108" s="298"/>
      <c r="Z108" s="301"/>
      <c r="BI108" s="57"/>
      <c r="BJ108" s="57"/>
      <c r="BK108" s="57"/>
      <c r="BL108" s="57"/>
      <c r="BM108" s="57"/>
      <c r="BN108" s="57"/>
      <c r="BO108" s="57"/>
      <c r="BP108" s="57"/>
      <c r="BQ108" s="57"/>
      <c r="BR108" s="57"/>
      <c r="BS108" s="57"/>
      <c r="BT108" s="57"/>
      <c r="BU108" s="57"/>
      <c r="BV108" s="57"/>
      <c r="BW108" s="57"/>
    </row>
    <row r="109" spans="3:75" ht="21" customHeight="1">
      <c r="C109" s="265"/>
      <c r="D109" s="431"/>
      <c r="E109" s="429"/>
      <c r="F109" s="288" t="s">
        <v>2471</v>
      </c>
      <c r="G109" s="249"/>
      <c r="H109" s="220" t="s">
        <v>155</v>
      </c>
      <c r="I109" s="220" t="s">
        <v>159</v>
      </c>
      <c r="J109" s="220" t="s">
        <v>0</v>
      </c>
      <c r="K109" s="220" t="s">
        <v>160</v>
      </c>
      <c r="L109" s="220" t="s">
        <v>0</v>
      </c>
      <c r="M109" s="220" t="s">
        <v>299</v>
      </c>
      <c r="N109" s="48" t="s">
        <v>162</v>
      </c>
      <c r="O109" s="48" t="s">
        <v>0</v>
      </c>
      <c r="P109" s="48" t="s">
        <v>477</v>
      </c>
      <c r="Q109" s="48"/>
      <c r="R109" s="48"/>
      <c r="S109" s="48"/>
      <c r="T109" s="48"/>
      <c r="U109" s="108"/>
      <c r="V109" s="73">
        <v>0</v>
      </c>
      <c r="W109" s="74"/>
      <c r="X109" s="75"/>
      <c r="Y109" s="298"/>
      <c r="Z109" s="301"/>
      <c r="BI109" s="57"/>
      <c r="BJ109" s="57"/>
      <c r="BK109" s="57"/>
      <c r="BL109" s="57"/>
      <c r="BM109" s="57"/>
      <c r="BN109" s="57"/>
      <c r="BO109" s="57"/>
      <c r="BP109" s="57"/>
      <c r="BQ109" s="57"/>
      <c r="BR109" s="57"/>
      <c r="BS109" s="57"/>
      <c r="BT109" s="57"/>
      <c r="BU109" s="57"/>
      <c r="BV109" s="57"/>
      <c r="BW109" s="57"/>
    </row>
    <row r="110" spans="3:75" ht="21" customHeight="1">
      <c r="C110" s="265"/>
      <c r="D110" s="431"/>
      <c r="E110" s="429"/>
      <c r="F110" s="288" t="s">
        <v>2472</v>
      </c>
      <c r="G110" s="249"/>
      <c r="H110" s="220" t="s">
        <v>155</v>
      </c>
      <c r="I110" s="220" t="s">
        <v>159</v>
      </c>
      <c r="J110" s="220" t="s">
        <v>0</v>
      </c>
      <c r="K110" s="220" t="s">
        <v>160</v>
      </c>
      <c r="L110" s="220" t="s">
        <v>0</v>
      </c>
      <c r="M110" s="220" t="s">
        <v>300</v>
      </c>
      <c r="N110" s="48" t="s">
        <v>162</v>
      </c>
      <c r="O110" s="48" t="s">
        <v>0</v>
      </c>
      <c r="P110" s="48" t="s">
        <v>477</v>
      </c>
      <c r="Q110" s="48"/>
      <c r="R110" s="48"/>
      <c r="S110" s="48"/>
      <c r="T110" s="48"/>
      <c r="U110" s="108"/>
      <c r="V110" s="73">
        <v>0</v>
      </c>
      <c r="W110" s="74"/>
      <c r="X110" s="75"/>
      <c r="Y110" s="298"/>
      <c r="Z110" s="298"/>
      <c r="AA110" s="299"/>
      <c r="AB110" s="299"/>
      <c r="AC110" s="299"/>
      <c r="AD110" s="299"/>
      <c r="AE110" s="299"/>
      <c r="AF110" s="299"/>
      <c r="AG110" s="299"/>
      <c r="AH110" s="299"/>
      <c r="AI110" s="299"/>
      <c r="AJ110" s="299"/>
      <c r="AK110" s="299"/>
      <c r="AL110" s="299"/>
      <c r="AM110" s="299"/>
      <c r="AN110" s="299"/>
      <c r="AO110" s="299"/>
      <c r="AP110" s="299"/>
      <c r="AQ110" s="299"/>
      <c r="AR110" s="299"/>
      <c r="AS110" s="299"/>
      <c r="BI110" s="57"/>
      <c r="BJ110" s="57"/>
      <c r="BK110" s="57"/>
      <c r="BL110" s="57"/>
      <c r="BM110" s="57"/>
      <c r="BN110" s="57"/>
      <c r="BO110" s="57"/>
      <c r="BP110" s="57"/>
      <c r="BQ110" s="57"/>
      <c r="BR110" s="57"/>
      <c r="BS110" s="57"/>
      <c r="BT110" s="57"/>
      <c r="BU110" s="57"/>
      <c r="BV110" s="57"/>
      <c r="BW110" s="57"/>
    </row>
    <row r="111" spans="3:75" ht="21" customHeight="1">
      <c r="C111" s="265"/>
      <c r="D111" s="431"/>
      <c r="E111" s="429"/>
      <c r="F111" s="288" t="s">
        <v>2473</v>
      </c>
      <c r="G111" s="249"/>
      <c r="H111" s="220" t="s">
        <v>155</v>
      </c>
      <c r="I111" s="220" t="s">
        <v>159</v>
      </c>
      <c r="J111" s="220" t="s">
        <v>0</v>
      </c>
      <c r="K111" s="220" t="s">
        <v>160</v>
      </c>
      <c r="L111" s="220" t="s">
        <v>0</v>
      </c>
      <c r="M111" s="220" t="s">
        <v>301</v>
      </c>
      <c r="N111" s="48" t="s">
        <v>162</v>
      </c>
      <c r="O111" s="48" t="s">
        <v>0</v>
      </c>
      <c r="P111" s="48" t="s">
        <v>477</v>
      </c>
      <c r="Q111" s="48"/>
      <c r="R111" s="48"/>
      <c r="S111" s="48"/>
      <c r="T111" s="48"/>
      <c r="U111" s="108"/>
      <c r="V111" s="73">
        <v>0</v>
      </c>
      <c r="W111" s="74"/>
      <c r="X111" s="75"/>
      <c r="Y111" s="298"/>
      <c r="Z111" s="298"/>
      <c r="AA111" s="299"/>
      <c r="AB111" s="299"/>
      <c r="AC111" s="299"/>
      <c r="AD111" s="299"/>
      <c r="AE111" s="299"/>
      <c r="AF111" s="299"/>
      <c r="AG111" s="299"/>
      <c r="AH111" s="299"/>
      <c r="AI111" s="299"/>
      <c r="AJ111" s="299"/>
      <c r="AK111" s="299"/>
      <c r="AL111" s="299"/>
      <c r="AM111" s="299"/>
      <c r="AN111" s="299"/>
      <c r="AO111" s="299"/>
      <c r="AP111" s="299"/>
      <c r="AQ111" s="299"/>
      <c r="AR111" s="299"/>
      <c r="AS111" s="299"/>
      <c r="BI111" s="57"/>
      <c r="BJ111" s="57"/>
      <c r="BK111" s="57"/>
      <c r="BL111" s="57"/>
      <c r="BM111" s="57"/>
      <c r="BN111" s="57"/>
      <c r="BO111" s="57"/>
      <c r="BP111" s="57"/>
      <c r="BQ111" s="57"/>
      <c r="BR111" s="57"/>
      <c r="BS111" s="57"/>
      <c r="BT111" s="57"/>
      <c r="BU111" s="57"/>
      <c r="BV111" s="57"/>
      <c r="BW111" s="57"/>
    </row>
    <row r="112" spans="3:75" ht="21" customHeight="1">
      <c r="C112" s="265"/>
      <c r="D112" s="431"/>
      <c r="E112" s="429"/>
      <c r="F112" s="288" t="s">
        <v>53</v>
      </c>
      <c r="G112" s="249"/>
      <c r="H112" s="220" t="s">
        <v>155</v>
      </c>
      <c r="I112" s="220" t="s">
        <v>159</v>
      </c>
      <c r="J112" s="220" t="s">
        <v>0</v>
      </c>
      <c r="K112" s="220" t="s">
        <v>160</v>
      </c>
      <c r="L112" s="220" t="s">
        <v>0</v>
      </c>
      <c r="M112" s="220" t="s">
        <v>302</v>
      </c>
      <c r="N112" s="48" t="s">
        <v>162</v>
      </c>
      <c r="O112" s="48" t="s">
        <v>0</v>
      </c>
      <c r="P112" s="48" t="s">
        <v>477</v>
      </c>
      <c r="Q112" s="48"/>
      <c r="R112" s="48"/>
      <c r="S112" s="48"/>
      <c r="T112" s="48"/>
      <c r="U112" s="108"/>
      <c r="V112" s="73">
        <v>0</v>
      </c>
      <c r="W112" s="74"/>
      <c r="X112" s="75"/>
      <c r="Y112" s="298"/>
      <c r="Z112" s="298"/>
      <c r="AA112" s="299"/>
      <c r="AB112" s="299"/>
      <c r="AC112" s="299"/>
      <c r="AD112" s="299"/>
      <c r="AE112" s="299"/>
      <c r="AF112" s="299"/>
      <c r="AG112" s="299"/>
      <c r="AH112" s="299"/>
      <c r="AI112" s="299"/>
      <c r="AJ112" s="299"/>
      <c r="AK112" s="299"/>
      <c r="AL112" s="299"/>
      <c r="AM112" s="299"/>
      <c r="AN112" s="299"/>
      <c r="AO112" s="299"/>
      <c r="AP112" s="299"/>
      <c r="AQ112" s="299"/>
      <c r="AR112" s="299"/>
      <c r="AS112" s="299"/>
      <c r="BI112" s="57"/>
      <c r="BJ112" s="57"/>
      <c r="BK112" s="57"/>
      <c r="BL112" s="57"/>
      <c r="BM112" s="57"/>
      <c r="BN112" s="57"/>
      <c r="BO112" s="57"/>
      <c r="BP112" s="57"/>
      <c r="BQ112" s="57"/>
      <c r="BR112" s="57"/>
      <c r="BS112" s="57"/>
      <c r="BT112" s="57"/>
      <c r="BU112" s="57"/>
      <c r="BV112" s="57"/>
      <c r="BW112" s="57"/>
    </row>
    <row r="113" spans="3:75" ht="21" customHeight="1">
      <c r="C113" s="265"/>
      <c r="D113" s="431"/>
      <c r="E113" s="429"/>
      <c r="F113" s="288" t="s">
        <v>2474</v>
      </c>
      <c r="G113" s="249"/>
      <c r="H113" s="220" t="s">
        <v>155</v>
      </c>
      <c r="I113" s="220" t="s">
        <v>159</v>
      </c>
      <c r="J113" s="220" t="s">
        <v>0</v>
      </c>
      <c r="K113" s="220" t="s">
        <v>160</v>
      </c>
      <c r="L113" s="220" t="s">
        <v>0</v>
      </c>
      <c r="M113" s="220" t="s">
        <v>303</v>
      </c>
      <c r="N113" s="48" t="s">
        <v>162</v>
      </c>
      <c r="O113" s="48" t="s">
        <v>0</v>
      </c>
      <c r="P113" s="48" t="s">
        <v>477</v>
      </c>
      <c r="Q113" s="48"/>
      <c r="R113" s="48"/>
      <c r="S113" s="48"/>
      <c r="T113" s="48"/>
      <c r="U113" s="108"/>
      <c r="V113" s="73">
        <v>0</v>
      </c>
      <c r="W113" s="74"/>
      <c r="X113" s="75"/>
      <c r="Y113" s="298"/>
      <c r="Z113" s="298"/>
      <c r="AA113" s="299"/>
      <c r="AB113" s="299"/>
      <c r="AC113" s="299"/>
      <c r="AD113" s="299"/>
      <c r="AE113" s="299"/>
      <c r="AF113" s="299"/>
      <c r="AG113" s="299"/>
      <c r="AH113" s="299"/>
      <c r="AI113" s="299"/>
      <c r="AJ113" s="299"/>
      <c r="AK113" s="299"/>
      <c r="AL113" s="299"/>
      <c r="AM113" s="299"/>
      <c r="AN113" s="299"/>
      <c r="AO113" s="299"/>
      <c r="AP113" s="299"/>
      <c r="AQ113" s="299"/>
      <c r="AR113" s="299"/>
      <c r="AS113" s="299"/>
      <c r="BI113" s="57"/>
      <c r="BJ113" s="57"/>
      <c r="BK113" s="57"/>
      <c r="BL113" s="57"/>
      <c r="BM113" s="57"/>
      <c r="BN113" s="57"/>
      <c r="BO113" s="57"/>
      <c r="BP113" s="57"/>
      <c r="BQ113" s="57"/>
      <c r="BR113" s="57"/>
      <c r="BS113" s="57"/>
      <c r="BT113" s="57"/>
      <c r="BU113" s="57"/>
      <c r="BV113" s="57"/>
      <c r="BW113" s="57"/>
    </row>
    <row r="114" spans="3:75" ht="21" customHeight="1">
      <c r="C114" s="265"/>
      <c r="D114" s="431"/>
      <c r="E114" s="429"/>
      <c r="F114" s="288" t="s">
        <v>2475</v>
      </c>
      <c r="G114" s="249"/>
      <c r="H114" s="220" t="s">
        <v>155</v>
      </c>
      <c r="I114" s="220" t="s">
        <v>159</v>
      </c>
      <c r="J114" s="220" t="s">
        <v>0</v>
      </c>
      <c r="K114" s="220" t="s">
        <v>160</v>
      </c>
      <c r="L114" s="220" t="s">
        <v>0</v>
      </c>
      <c r="M114" s="220" t="s">
        <v>304</v>
      </c>
      <c r="N114" s="48" t="s">
        <v>162</v>
      </c>
      <c r="O114" s="48" t="s">
        <v>0</v>
      </c>
      <c r="P114" s="48" t="s">
        <v>477</v>
      </c>
      <c r="Q114" s="48"/>
      <c r="R114" s="48"/>
      <c r="S114" s="48"/>
      <c r="T114" s="48"/>
      <c r="U114" s="108"/>
      <c r="V114" s="73">
        <v>0</v>
      </c>
      <c r="W114" s="74"/>
      <c r="X114" s="75"/>
      <c r="Y114" s="298"/>
      <c r="Z114" s="298"/>
      <c r="AA114" s="299"/>
      <c r="AB114" s="299"/>
      <c r="AC114" s="299"/>
      <c r="AD114" s="299"/>
      <c r="AE114" s="299"/>
      <c r="AF114" s="299"/>
      <c r="AG114" s="299"/>
      <c r="AH114" s="299"/>
      <c r="AI114" s="299"/>
      <c r="AJ114" s="299"/>
      <c r="AK114" s="299"/>
      <c r="AL114" s="299"/>
      <c r="AM114" s="299"/>
      <c r="AN114" s="299"/>
      <c r="AO114" s="299"/>
      <c r="AP114" s="299"/>
      <c r="AQ114" s="299"/>
      <c r="AR114" s="299"/>
      <c r="AS114" s="299"/>
      <c r="BI114" s="57"/>
      <c r="BJ114" s="57"/>
      <c r="BK114" s="57"/>
      <c r="BL114" s="57"/>
      <c r="BM114" s="57"/>
      <c r="BN114" s="57"/>
      <c r="BO114" s="57"/>
      <c r="BP114" s="57"/>
      <c r="BQ114" s="57"/>
      <c r="BR114" s="57"/>
      <c r="BS114" s="57"/>
      <c r="BT114" s="57"/>
      <c r="BU114" s="57"/>
      <c r="BV114" s="57"/>
      <c r="BW114" s="57"/>
    </row>
    <row r="115" spans="3:75" ht="21" customHeight="1">
      <c r="C115" s="265"/>
      <c r="D115" s="431"/>
      <c r="E115" s="429"/>
      <c r="F115" s="288" t="s">
        <v>54</v>
      </c>
      <c r="G115" s="249"/>
      <c r="H115" s="220" t="s">
        <v>155</v>
      </c>
      <c r="I115" s="220" t="s">
        <v>159</v>
      </c>
      <c r="J115" s="220" t="s">
        <v>0</v>
      </c>
      <c r="K115" s="220" t="s">
        <v>160</v>
      </c>
      <c r="L115" s="220" t="s">
        <v>0</v>
      </c>
      <c r="M115" s="220" t="s">
        <v>305</v>
      </c>
      <c r="N115" s="48" t="s">
        <v>162</v>
      </c>
      <c r="O115" s="48" t="s">
        <v>0</v>
      </c>
      <c r="P115" s="48" t="s">
        <v>477</v>
      </c>
      <c r="Q115" s="48"/>
      <c r="R115" s="48"/>
      <c r="S115" s="48"/>
      <c r="T115" s="48"/>
      <c r="U115" s="108"/>
      <c r="V115" s="73">
        <v>4</v>
      </c>
      <c r="W115" s="74"/>
      <c r="X115" s="75"/>
      <c r="Y115" s="298"/>
      <c r="Z115" s="298"/>
      <c r="AA115" s="299"/>
      <c r="AB115" s="299"/>
      <c r="AC115" s="299"/>
      <c r="AD115" s="299"/>
      <c r="AE115" s="299"/>
      <c r="AF115" s="299"/>
      <c r="AG115" s="299"/>
      <c r="AH115" s="299"/>
      <c r="AI115" s="299"/>
      <c r="AJ115" s="299"/>
      <c r="AK115" s="299"/>
      <c r="AL115" s="299"/>
      <c r="AM115" s="299"/>
      <c r="AN115" s="299"/>
      <c r="AO115" s="299"/>
      <c r="AP115" s="299"/>
      <c r="AQ115" s="299"/>
      <c r="AR115" s="299"/>
      <c r="AS115" s="299"/>
      <c r="BI115" s="57"/>
      <c r="BJ115" s="57"/>
      <c r="BK115" s="57"/>
      <c r="BL115" s="57"/>
      <c r="BM115" s="57"/>
      <c r="BN115" s="57"/>
      <c r="BO115" s="57"/>
      <c r="BP115" s="57"/>
      <c r="BQ115" s="57"/>
      <c r="BR115" s="57"/>
      <c r="BS115" s="57"/>
      <c r="BT115" s="57"/>
      <c r="BU115" s="57"/>
      <c r="BV115" s="57"/>
      <c r="BW115" s="57"/>
    </row>
    <row r="116" spans="3:75" ht="21" customHeight="1">
      <c r="C116" s="265"/>
      <c r="D116" s="431"/>
      <c r="E116" s="429"/>
      <c r="F116" s="288" t="s">
        <v>2476</v>
      </c>
      <c r="G116" s="249"/>
      <c r="H116" s="220" t="s">
        <v>155</v>
      </c>
      <c r="I116" s="220" t="s">
        <v>159</v>
      </c>
      <c r="J116" s="220" t="s">
        <v>0</v>
      </c>
      <c r="K116" s="220" t="s">
        <v>160</v>
      </c>
      <c r="L116" s="220" t="s">
        <v>0</v>
      </c>
      <c r="M116" s="220" t="s">
        <v>306</v>
      </c>
      <c r="N116" s="48" t="s">
        <v>162</v>
      </c>
      <c r="O116" s="48" t="s">
        <v>0</v>
      </c>
      <c r="P116" s="48" t="s">
        <v>477</v>
      </c>
      <c r="Q116" s="48"/>
      <c r="R116" s="48"/>
      <c r="S116" s="48"/>
      <c r="T116" s="48"/>
      <c r="U116" s="108"/>
      <c r="V116" s="73">
        <v>95</v>
      </c>
      <c r="W116" s="74"/>
      <c r="X116" s="75"/>
      <c r="Y116" s="298"/>
      <c r="Z116" s="298"/>
      <c r="AA116" s="299"/>
      <c r="AB116" s="299"/>
      <c r="AC116" s="299"/>
      <c r="AD116" s="299"/>
      <c r="AE116" s="299"/>
      <c r="AF116" s="299"/>
      <c r="AG116" s="299"/>
      <c r="AH116" s="299"/>
      <c r="AI116" s="299"/>
      <c r="AJ116" s="299"/>
      <c r="AK116" s="299"/>
      <c r="AL116" s="299"/>
      <c r="AM116" s="299"/>
      <c r="AN116" s="299"/>
      <c r="AO116" s="299"/>
      <c r="AP116" s="299"/>
      <c r="AQ116" s="299"/>
      <c r="AR116" s="299"/>
      <c r="AS116" s="299"/>
      <c r="BI116" s="57"/>
      <c r="BJ116" s="57"/>
      <c r="BK116" s="57"/>
      <c r="BL116" s="57"/>
      <c r="BM116" s="57"/>
      <c r="BN116" s="57"/>
      <c r="BO116" s="57"/>
      <c r="BP116" s="57"/>
      <c r="BQ116" s="57"/>
      <c r="BR116" s="57"/>
      <c r="BS116" s="57"/>
      <c r="BT116" s="57"/>
      <c r="BU116" s="57"/>
      <c r="BV116" s="57"/>
      <c r="BW116" s="57"/>
    </row>
    <row r="117" spans="3:75" ht="21" customHeight="1">
      <c r="C117" s="265"/>
      <c r="D117" s="431"/>
      <c r="E117" s="429"/>
      <c r="F117" s="288" t="s">
        <v>2401</v>
      </c>
      <c r="G117" s="249"/>
      <c r="H117" s="220" t="s">
        <v>155</v>
      </c>
      <c r="I117" s="220" t="s">
        <v>159</v>
      </c>
      <c r="J117" s="220" t="s">
        <v>0</v>
      </c>
      <c r="K117" s="220" t="s">
        <v>160</v>
      </c>
      <c r="L117" s="220" t="s">
        <v>0</v>
      </c>
      <c r="M117" s="220" t="s">
        <v>307</v>
      </c>
      <c r="N117" s="48" t="s">
        <v>162</v>
      </c>
      <c r="O117" s="48" t="s">
        <v>0</v>
      </c>
      <c r="P117" s="48" t="s">
        <v>477</v>
      </c>
      <c r="Q117" s="48"/>
      <c r="R117" s="48"/>
      <c r="S117" s="48"/>
      <c r="T117" s="48"/>
      <c r="U117" s="108"/>
      <c r="V117" s="73">
        <v>0</v>
      </c>
      <c r="W117" s="74"/>
      <c r="X117" s="75"/>
      <c r="Y117" s="298"/>
      <c r="Z117" s="298"/>
      <c r="AA117" s="299"/>
      <c r="AB117" s="299"/>
      <c r="AC117" s="299"/>
      <c r="AD117" s="299"/>
      <c r="AE117" s="299"/>
      <c r="AF117" s="299"/>
      <c r="AG117" s="299"/>
      <c r="AH117" s="299"/>
      <c r="AI117" s="299"/>
      <c r="AJ117" s="299"/>
      <c r="AK117" s="299"/>
      <c r="AL117" s="299"/>
      <c r="AM117" s="299"/>
      <c r="AN117" s="299"/>
      <c r="AO117" s="299"/>
      <c r="AP117" s="299"/>
      <c r="AQ117" s="299"/>
      <c r="AR117" s="299"/>
      <c r="AS117" s="299"/>
      <c r="BI117" s="57"/>
      <c r="BJ117" s="57"/>
      <c r="BK117" s="57"/>
      <c r="BL117" s="57"/>
      <c r="BM117" s="57"/>
      <c r="BN117" s="57"/>
      <c r="BO117" s="57"/>
      <c r="BP117" s="57"/>
      <c r="BQ117" s="57"/>
      <c r="BR117" s="57"/>
      <c r="BS117" s="57"/>
      <c r="BT117" s="57"/>
      <c r="BU117" s="57"/>
      <c r="BV117" s="57"/>
      <c r="BW117" s="57"/>
    </row>
    <row r="118" spans="3:75" ht="21" customHeight="1">
      <c r="C118" s="265"/>
      <c r="D118" s="431"/>
      <c r="E118" s="429"/>
      <c r="F118" s="294" t="s">
        <v>2402</v>
      </c>
      <c r="G118" s="249"/>
      <c r="H118" s="220" t="s">
        <v>155</v>
      </c>
      <c r="I118" s="220" t="s">
        <v>159</v>
      </c>
      <c r="J118" s="220" t="s">
        <v>0</v>
      </c>
      <c r="K118" s="220" t="s">
        <v>160</v>
      </c>
      <c r="L118" s="220" t="s">
        <v>0</v>
      </c>
      <c r="M118" s="220" t="s">
        <v>308</v>
      </c>
      <c r="N118" s="48" t="s">
        <v>162</v>
      </c>
      <c r="O118" s="48" t="s">
        <v>0</v>
      </c>
      <c r="P118" s="48" t="s">
        <v>477</v>
      </c>
      <c r="Q118" s="48"/>
      <c r="R118" s="48"/>
      <c r="S118" s="48"/>
      <c r="T118" s="48"/>
      <c r="U118" s="109"/>
      <c r="V118" s="21">
        <f>IF(OR(SUMPRODUCT(--(V75:V117=""),--(W75:W117=""))&gt;0,COUNTIF(W75:W117,"M")&gt;0,COUNTIF(W75:W117,"X")=43),"",SUM(V75:V117))</f>
        <v>1068</v>
      </c>
      <c r="W118" s="22" t="str">
        <f>IF(AND(COUNTIF(W75:W117,"X")=43,SUM(V75:V117)=0,ISNUMBER(V118)),"",IF(COUNTIF(W75:W117,"M")&gt;0,"M",IF(AND(COUNTIF(W75:W117,W75)=43,OR(W75="X",W75="W",W75="Z")),UPPER(W75),"")))</f>
        <v/>
      </c>
      <c r="X118" s="23"/>
      <c r="Y118" s="298"/>
      <c r="Z118" s="300"/>
      <c r="AA118" s="263"/>
      <c r="AB118" s="263"/>
      <c r="AC118" s="263"/>
      <c r="AD118" s="263"/>
      <c r="AE118" s="263"/>
      <c r="AF118" s="263"/>
      <c r="AG118" s="263"/>
      <c r="AH118" s="263"/>
      <c r="AI118" s="263"/>
      <c r="AJ118" s="263"/>
      <c r="AK118" s="263"/>
      <c r="AL118" s="263"/>
      <c r="AM118" s="263"/>
      <c r="AN118" s="263"/>
      <c r="AO118" s="263"/>
      <c r="AP118" s="263"/>
      <c r="AQ118" s="263"/>
      <c r="AR118" s="263"/>
      <c r="AS118" s="263"/>
      <c r="BI118" s="57"/>
      <c r="BJ118" s="57"/>
      <c r="BK118" s="57"/>
      <c r="BL118" s="57"/>
      <c r="BM118" s="57"/>
      <c r="BN118" s="57"/>
      <c r="BO118" s="57"/>
      <c r="BP118" s="57"/>
      <c r="BQ118" s="57"/>
      <c r="BR118" s="57"/>
      <c r="BS118" s="57"/>
      <c r="BT118" s="57"/>
      <c r="BU118" s="57"/>
      <c r="BV118" s="57"/>
      <c r="BW118" s="57"/>
    </row>
    <row r="119" spans="3:75" ht="21" customHeight="1">
      <c r="C119" s="265"/>
      <c r="D119" s="431" t="s">
        <v>2376</v>
      </c>
      <c r="E119" s="429" t="s">
        <v>55</v>
      </c>
      <c r="F119" s="288" t="s">
        <v>2477</v>
      </c>
      <c r="G119" s="249"/>
      <c r="H119" s="220" t="s">
        <v>155</v>
      </c>
      <c r="I119" s="220" t="s">
        <v>159</v>
      </c>
      <c r="J119" s="220" t="s">
        <v>0</v>
      </c>
      <c r="K119" s="220" t="s">
        <v>160</v>
      </c>
      <c r="L119" s="220" t="s">
        <v>0</v>
      </c>
      <c r="M119" s="220" t="s">
        <v>309</v>
      </c>
      <c r="N119" s="48" t="s">
        <v>162</v>
      </c>
      <c r="O119" s="48" t="s">
        <v>0</v>
      </c>
      <c r="P119" s="48" t="s">
        <v>477</v>
      </c>
      <c r="Q119" s="48"/>
      <c r="R119" s="48"/>
      <c r="S119" s="48"/>
      <c r="T119" s="48"/>
      <c r="U119" s="108"/>
      <c r="V119" s="73">
        <v>0</v>
      </c>
      <c r="W119" s="74"/>
      <c r="X119" s="75"/>
      <c r="Y119" s="298"/>
      <c r="Z119" s="298"/>
      <c r="AA119" s="299"/>
      <c r="AB119" s="299"/>
      <c r="AC119" s="299"/>
      <c r="AD119" s="299"/>
      <c r="AE119" s="299"/>
      <c r="AF119" s="299"/>
      <c r="AG119" s="299"/>
      <c r="AH119" s="299"/>
      <c r="AI119" s="299"/>
      <c r="AJ119" s="299"/>
      <c r="AK119" s="299"/>
      <c r="AL119" s="299"/>
      <c r="AM119" s="299"/>
      <c r="AN119" s="299"/>
      <c r="AO119" s="299"/>
      <c r="AP119" s="299"/>
      <c r="AQ119" s="299"/>
      <c r="AR119" s="299"/>
      <c r="AS119" s="299"/>
      <c r="BI119" s="57"/>
      <c r="BJ119" s="57"/>
      <c r="BK119" s="57"/>
      <c r="BL119" s="57"/>
      <c r="BM119" s="57"/>
      <c r="BN119" s="57"/>
      <c r="BO119" s="57"/>
      <c r="BP119" s="57"/>
      <c r="BQ119" s="57"/>
      <c r="BR119" s="57"/>
      <c r="BS119" s="57"/>
      <c r="BT119" s="57"/>
      <c r="BU119" s="57"/>
      <c r="BV119" s="57"/>
      <c r="BW119" s="57"/>
    </row>
    <row r="120" spans="3:75" ht="21" customHeight="1">
      <c r="C120" s="265"/>
      <c r="D120" s="431"/>
      <c r="E120" s="429"/>
      <c r="F120" s="288" t="s">
        <v>56</v>
      </c>
      <c r="G120" s="249"/>
      <c r="H120" s="220" t="s">
        <v>155</v>
      </c>
      <c r="I120" s="220" t="s">
        <v>159</v>
      </c>
      <c r="J120" s="220" t="s">
        <v>0</v>
      </c>
      <c r="K120" s="220" t="s">
        <v>160</v>
      </c>
      <c r="L120" s="220" t="s">
        <v>0</v>
      </c>
      <c r="M120" s="220" t="s">
        <v>310</v>
      </c>
      <c r="N120" s="48" t="s">
        <v>162</v>
      </c>
      <c r="O120" s="48" t="s">
        <v>0</v>
      </c>
      <c r="P120" s="48" t="s">
        <v>477</v>
      </c>
      <c r="Q120" s="48"/>
      <c r="R120" s="48"/>
      <c r="S120" s="48"/>
      <c r="T120" s="48"/>
      <c r="U120" s="108"/>
      <c r="V120" s="73">
        <v>0</v>
      </c>
      <c r="W120" s="74"/>
      <c r="X120" s="75"/>
      <c r="Y120" s="298"/>
      <c r="Z120" s="298"/>
      <c r="AA120" s="299"/>
      <c r="AB120" s="299"/>
      <c r="AC120" s="299"/>
      <c r="AD120" s="299"/>
      <c r="AE120" s="299"/>
      <c r="AF120" s="299"/>
      <c r="AG120" s="299"/>
      <c r="AH120" s="299"/>
      <c r="AI120" s="299"/>
      <c r="AJ120" s="299"/>
      <c r="AK120" s="299"/>
      <c r="AL120" s="299"/>
      <c r="AM120" s="299"/>
      <c r="AN120" s="299"/>
      <c r="AO120" s="299"/>
      <c r="AP120" s="299"/>
      <c r="AQ120" s="299"/>
      <c r="AR120" s="299"/>
      <c r="AS120" s="299"/>
      <c r="BI120" s="57"/>
      <c r="BJ120" s="57"/>
      <c r="BK120" s="57"/>
      <c r="BL120" s="57"/>
      <c r="BM120" s="57"/>
      <c r="BN120" s="57"/>
      <c r="BO120" s="57"/>
      <c r="BP120" s="57"/>
      <c r="BQ120" s="57"/>
      <c r="BR120" s="57"/>
      <c r="BS120" s="57"/>
      <c r="BT120" s="57"/>
      <c r="BU120" s="57"/>
      <c r="BV120" s="57"/>
      <c r="BW120" s="57"/>
    </row>
    <row r="121" spans="3:75" ht="21" customHeight="1">
      <c r="C121" s="265"/>
      <c r="D121" s="431"/>
      <c r="E121" s="429"/>
      <c r="F121" s="288" t="s">
        <v>2478</v>
      </c>
      <c r="G121" s="249"/>
      <c r="H121" s="220" t="s">
        <v>155</v>
      </c>
      <c r="I121" s="220" t="s">
        <v>159</v>
      </c>
      <c r="J121" s="220" t="s">
        <v>0</v>
      </c>
      <c r="K121" s="220" t="s">
        <v>160</v>
      </c>
      <c r="L121" s="220" t="s">
        <v>0</v>
      </c>
      <c r="M121" s="220" t="s">
        <v>311</v>
      </c>
      <c r="N121" s="48" t="s">
        <v>162</v>
      </c>
      <c r="O121" s="48" t="s">
        <v>0</v>
      </c>
      <c r="P121" s="48" t="s">
        <v>477</v>
      </c>
      <c r="Q121" s="48"/>
      <c r="R121" s="48"/>
      <c r="S121" s="48"/>
      <c r="T121" s="48"/>
      <c r="U121" s="108"/>
      <c r="V121" s="73">
        <v>0</v>
      </c>
      <c r="W121" s="74"/>
      <c r="X121" s="75"/>
      <c r="Y121" s="298"/>
      <c r="Z121" s="298"/>
      <c r="AA121" s="299"/>
      <c r="AB121" s="299"/>
      <c r="AC121" s="299"/>
      <c r="AD121" s="299"/>
      <c r="AE121" s="299"/>
      <c r="AF121" s="299"/>
      <c r="AG121" s="299"/>
      <c r="AH121" s="299"/>
      <c r="AI121" s="299"/>
      <c r="AJ121" s="299"/>
      <c r="AK121" s="299"/>
      <c r="AL121" s="299"/>
      <c r="AM121" s="299"/>
      <c r="AN121" s="299"/>
      <c r="AO121" s="299"/>
      <c r="AP121" s="299"/>
      <c r="AQ121" s="299"/>
      <c r="AR121" s="299"/>
      <c r="AS121" s="299"/>
      <c r="BI121" s="57"/>
      <c r="BJ121" s="57"/>
      <c r="BK121" s="57"/>
      <c r="BL121" s="57"/>
      <c r="BM121" s="57"/>
      <c r="BN121" s="57"/>
      <c r="BO121" s="57"/>
      <c r="BP121" s="57"/>
      <c r="BQ121" s="57"/>
      <c r="BR121" s="57"/>
      <c r="BS121" s="57"/>
      <c r="BT121" s="57"/>
      <c r="BU121" s="57"/>
      <c r="BV121" s="57"/>
      <c r="BW121" s="57"/>
    </row>
    <row r="122" spans="3:75" ht="21" customHeight="1">
      <c r="C122" s="265"/>
      <c r="D122" s="431"/>
      <c r="E122" s="429"/>
      <c r="F122" s="288" t="s">
        <v>2479</v>
      </c>
      <c r="G122" s="249"/>
      <c r="H122" s="220" t="s">
        <v>155</v>
      </c>
      <c r="I122" s="220" t="s">
        <v>159</v>
      </c>
      <c r="J122" s="220" t="s">
        <v>0</v>
      </c>
      <c r="K122" s="220" t="s">
        <v>160</v>
      </c>
      <c r="L122" s="220" t="s">
        <v>0</v>
      </c>
      <c r="M122" s="220" t="s">
        <v>312</v>
      </c>
      <c r="N122" s="48" t="s">
        <v>162</v>
      </c>
      <c r="O122" s="48" t="s">
        <v>0</v>
      </c>
      <c r="P122" s="48" t="s">
        <v>477</v>
      </c>
      <c r="Q122" s="48"/>
      <c r="R122" s="48"/>
      <c r="S122" s="48"/>
      <c r="T122" s="48"/>
      <c r="U122" s="108"/>
      <c r="V122" s="73">
        <v>0</v>
      </c>
      <c r="W122" s="74"/>
      <c r="X122" s="75"/>
      <c r="Y122" s="298"/>
      <c r="Z122" s="298"/>
      <c r="AA122" s="299"/>
      <c r="AB122" s="299"/>
      <c r="AC122" s="299"/>
      <c r="AD122" s="299"/>
      <c r="AE122" s="299"/>
      <c r="AF122" s="299"/>
      <c r="AG122" s="299"/>
      <c r="AH122" s="299"/>
      <c r="AI122" s="299"/>
      <c r="AJ122" s="299"/>
      <c r="AK122" s="299"/>
      <c r="AL122" s="299"/>
      <c r="AM122" s="299"/>
      <c r="AN122" s="299"/>
      <c r="AO122" s="299"/>
      <c r="AP122" s="299"/>
      <c r="AQ122" s="299"/>
      <c r="AR122" s="299"/>
      <c r="AS122" s="299"/>
      <c r="BI122" s="57"/>
      <c r="BJ122" s="57"/>
      <c r="BK122" s="57"/>
      <c r="BL122" s="57"/>
      <c r="BM122" s="57"/>
      <c r="BN122" s="57"/>
      <c r="BO122" s="57"/>
      <c r="BP122" s="57"/>
      <c r="BQ122" s="57"/>
      <c r="BR122" s="57"/>
      <c r="BS122" s="57"/>
      <c r="BT122" s="57"/>
      <c r="BU122" s="57"/>
      <c r="BV122" s="57"/>
      <c r="BW122" s="57"/>
    </row>
    <row r="123" spans="3:75" ht="21" customHeight="1">
      <c r="C123" s="265"/>
      <c r="D123" s="431"/>
      <c r="E123" s="429"/>
      <c r="F123" s="288" t="s">
        <v>57</v>
      </c>
      <c r="G123" s="249"/>
      <c r="H123" s="220" t="s">
        <v>155</v>
      </c>
      <c r="I123" s="220" t="s">
        <v>159</v>
      </c>
      <c r="J123" s="220" t="s">
        <v>0</v>
      </c>
      <c r="K123" s="220" t="s">
        <v>160</v>
      </c>
      <c r="L123" s="220" t="s">
        <v>0</v>
      </c>
      <c r="M123" s="220" t="s">
        <v>313</v>
      </c>
      <c r="N123" s="48" t="s">
        <v>162</v>
      </c>
      <c r="O123" s="48" t="s">
        <v>0</v>
      </c>
      <c r="P123" s="48" t="s">
        <v>477</v>
      </c>
      <c r="Q123" s="48"/>
      <c r="R123" s="48"/>
      <c r="S123" s="48"/>
      <c r="T123" s="48"/>
      <c r="U123" s="108"/>
      <c r="V123" s="73">
        <v>0</v>
      </c>
      <c r="W123" s="74"/>
      <c r="X123" s="75"/>
      <c r="Y123" s="298"/>
      <c r="Z123" s="298"/>
      <c r="AA123" s="299"/>
      <c r="AB123" s="299"/>
      <c r="AC123" s="299"/>
      <c r="AD123" s="299"/>
      <c r="AE123" s="299"/>
      <c r="AF123" s="299"/>
      <c r="AG123" s="299"/>
      <c r="AH123" s="299"/>
      <c r="AI123" s="299"/>
      <c r="AJ123" s="299"/>
      <c r="AK123" s="299"/>
      <c r="AL123" s="299"/>
      <c r="AM123" s="299"/>
      <c r="AN123" s="299"/>
      <c r="AO123" s="299"/>
      <c r="AP123" s="299"/>
      <c r="AQ123" s="299"/>
      <c r="AR123" s="299"/>
      <c r="AS123" s="299"/>
      <c r="BI123" s="57"/>
      <c r="BJ123" s="57"/>
      <c r="BK123" s="57"/>
      <c r="BL123" s="57"/>
      <c r="BM123" s="57"/>
      <c r="BN123" s="57"/>
      <c r="BO123" s="57"/>
      <c r="BP123" s="57"/>
      <c r="BQ123" s="57"/>
      <c r="BR123" s="57"/>
      <c r="BS123" s="57"/>
      <c r="BT123" s="57"/>
      <c r="BU123" s="57"/>
      <c r="BV123" s="57"/>
      <c r="BW123" s="57"/>
    </row>
    <row r="124" spans="3:75" ht="21" customHeight="1">
      <c r="C124" s="265"/>
      <c r="D124" s="431"/>
      <c r="E124" s="429"/>
      <c r="F124" s="288" t="s">
        <v>2480</v>
      </c>
      <c r="G124" s="249"/>
      <c r="H124" s="220" t="s">
        <v>155</v>
      </c>
      <c r="I124" s="220" t="s">
        <v>159</v>
      </c>
      <c r="J124" s="220" t="s">
        <v>0</v>
      </c>
      <c r="K124" s="220" t="s">
        <v>160</v>
      </c>
      <c r="L124" s="220" t="s">
        <v>0</v>
      </c>
      <c r="M124" s="220" t="s">
        <v>314</v>
      </c>
      <c r="N124" s="48" t="s">
        <v>162</v>
      </c>
      <c r="O124" s="48" t="s">
        <v>0</v>
      </c>
      <c r="P124" s="48" t="s">
        <v>477</v>
      </c>
      <c r="Q124" s="48"/>
      <c r="R124" s="48"/>
      <c r="S124" s="48"/>
      <c r="T124" s="48"/>
      <c r="U124" s="108"/>
      <c r="V124" s="73">
        <v>0</v>
      </c>
      <c r="W124" s="74"/>
      <c r="X124" s="75"/>
      <c r="Y124" s="298"/>
      <c r="Z124" s="298"/>
      <c r="AA124" s="299"/>
      <c r="AB124" s="299"/>
      <c r="AC124" s="299"/>
      <c r="AD124" s="299"/>
      <c r="AE124" s="299"/>
      <c r="AF124" s="299"/>
      <c r="AG124" s="299"/>
      <c r="AH124" s="299"/>
      <c r="AI124" s="299"/>
      <c r="AJ124" s="299"/>
      <c r="AK124" s="299"/>
      <c r="AL124" s="299"/>
      <c r="AM124" s="299"/>
      <c r="AN124" s="299"/>
      <c r="AO124" s="299"/>
      <c r="AP124" s="299"/>
      <c r="AQ124" s="299"/>
      <c r="AR124" s="299"/>
      <c r="AS124" s="299"/>
      <c r="BI124" s="57"/>
      <c r="BJ124" s="57"/>
      <c r="BK124" s="57"/>
      <c r="BL124" s="57"/>
      <c r="BM124" s="57"/>
      <c r="BN124" s="57"/>
      <c r="BO124" s="57"/>
      <c r="BP124" s="57"/>
      <c r="BQ124" s="57"/>
      <c r="BR124" s="57"/>
      <c r="BS124" s="57"/>
      <c r="BT124" s="57"/>
      <c r="BU124" s="57"/>
      <c r="BV124" s="57"/>
      <c r="BW124" s="57"/>
    </row>
    <row r="125" spans="3:75" ht="21" customHeight="1">
      <c r="C125" s="265"/>
      <c r="D125" s="431"/>
      <c r="E125" s="429"/>
      <c r="F125" s="288" t="s">
        <v>58</v>
      </c>
      <c r="G125" s="249"/>
      <c r="H125" s="220" t="s">
        <v>155</v>
      </c>
      <c r="I125" s="220" t="s">
        <v>159</v>
      </c>
      <c r="J125" s="220" t="s">
        <v>0</v>
      </c>
      <c r="K125" s="220" t="s">
        <v>160</v>
      </c>
      <c r="L125" s="220" t="s">
        <v>0</v>
      </c>
      <c r="M125" s="220" t="s">
        <v>315</v>
      </c>
      <c r="N125" s="48" t="s">
        <v>162</v>
      </c>
      <c r="O125" s="48" t="s">
        <v>0</v>
      </c>
      <c r="P125" s="48" t="s">
        <v>477</v>
      </c>
      <c r="Q125" s="48"/>
      <c r="R125" s="48"/>
      <c r="S125" s="48"/>
      <c r="T125" s="48"/>
      <c r="U125" s="108"/>
      <c r="V125" s="73">
        <v>0</v>
      </c>
      <c r="W125" s="74"/>
      <c r="X125" s="75"/>
      <c r="Y125" s="298"/>
      <c r="Z125" s="301"/>
      <c r="BI125" s="57"/>
      <c r="BJ125" s="57"/>
      <c r="BK125" s="57"/>
      <c r="BL125" s="57"/>
      <c r="BM125" s="57"/>
      <c r="BN125" s="57"/>
      <c r="BO125" s="57"/>
      <c r="BP125" s="57"/>
      <c r="BQ125" s="57"/>
      <c r="BR125" s="57"/>
      <c r="BS125" s="57"/>
      <c r="BT125" s="57"/>
      <c r="BU125" s="57"/>
      <c r="BV125" s="57"/>
      <c r="BW125" s="57"/>
    </row>
    <row r="126" spans="3:75" ht="21" customHeight="1">
      <c r="C126" s="265"/>
      <c r="D126" s="431"/>
      <c r="E126" s="429"/>
      <c r="F126" s="288" t="s">
        <v>2481</v>
      </c>
      <c r="G126" s="249"/>
      <c r="H126" s="220" t="s">
        <v>155</v>
      </c>
      <c r="I126" s="220" t="s">
        <v>159</v>
      </c>
      <c r="J126" s="220" t="s">
        <v>0</v>
      </c>
      <c r="K126" s="220" t="s">
        <v>160</v>
      </c>
      <c r="L126" s="220" t="s">
        <v>0</v>
      </c>
      <c r="M126" s="220" t="s">
        <v>316</v>
      </c>
      <c r="N126" s="48" t="s">
        <v>162</v>
      </c>
      <c r="O126" s="48" t="s">
        <v>0</v>
      </c>
      <c r="P126" s="48" t="s">
        <v>477</v>
      </c>
      <c r="Q126" s="48"/>
      <c r="R126" s="48"/>
      <c r="S126" s="48"/>
      <c r="T126" s="48"/>
      <c r="U126" s="108"/>
      <c r="V126" s="73">
        <v>0</v>
      </c>
      <c r="W126" s="74"/>
      <c r="X126" s="75"/>
      <c r="Y126" s="298"/>
      <c r="Z126" s="301"/>
      <c r="BI126" s="57"/>
      <c r="BJ126" s="57"/>
      <c r="BK126" s="57"/>
      <c r="BL126" s="57"/>
      <c r="BM126" s="57"/>
      <c r="BN126" s="57"/>
      <c r="BO126" s="57"/>
      <c r="BP126" s="57"/>
      <c r="BQ126" s="57"/>
      <c r="BR126" s="57"/>
      <c r="BS126" s="57"/>
      <c r="BT126" s="57"/>
      <c r="BU126" s="57"/>
      <c r="BV126" s="57"/>
      <c r="BW126" s="57"/>
    </row>
    <row r="127" spans="3:75" ht="21" customHeight="1">
      <c r="C127" s="265"/>
      <c r="D127" s="431"/>
      <c r="E127" s="429"/>
      <c r="F127" s="288" t="s">
        <v>59</v>
      </c>
      <c r="G127" s="249"/>
      <c r="H127" s="220" t="s">
        <v>155</v>
      </c>
      <c r="I127" s="220" t="s">
        <v>159</v>
      </c>
      <c r="J127" s="220" t="s">
        <v>0</v>
      </c>
      <c r="K127" s="220" t="s">
        <v>160</v>
      </c>
      <c r="L127" s="220" t="s">
        <v>0</v>
      </c>
      <c r="M127" s="220" t="s">
        <v>317</v>
      </c>
      <c r="N127" s="48" t="s">
        <v>162</v>
      </c>
      <c r="O127" s="48" t="s">
        <v>0</v>
      </c>
      <c r="P127" s="48" t="s">
        <v>477</v>
      </c>
      <c r="Q127" s="48"/>
      <c r="R127" s="48"/>
      <c r="S127" s="48"/>
      <c r="T127" s="48"/>
      <c r="U127" s="108"/>
      <c r="V127" s="73">
        <v>9</v>
      </c>
      <c r="W127" s="74"/>
      <c r="X127" s="75"/>
      <c r="Y127" s="298"/>
      <c r="Z127" s="301"/>
      <c r="BI127" s="57"/>
      <c r="BJ127" s="57"/>
      <c r="BK127" s="57"/>
      <c r="BL127" s="57"/>
      <c r="BM127" s="57"/>
      <c r="BN127" s="57"/>
      <c r="BO127" s="57"/>
      <c r="BP127" s="57"/>
      <c r="BQ127" s="57"/>
      <c r="BR127" s="57"/>
      <c r="BS127" s="57"/>
      <c r="BT127" s="57"/>
      <c r="BU127" s="57"/>
      <c r="BV127" s="57"/>
      <c r="BW127" s="57"/>
    </row>
    <row r="128" spans="3:75" ht="21" customHeight="1">
      <c r="C128" s="265"/>
      <c r="D128" s="431"/>
      <c r="E128" s="429"/>
      <c r="F128" s="288" t="s">
        <v>2482</v>
      </c>
      <c r="G128" s="249"/>
      <c r="H128" s="220" t="s">
        <v>155</v>
      </c>
      <c r="I128" s="220" t="s">
        <v>159</v>
      </c>
      <c r="J128" s="220" t="s">
        <v>0</v>
      </c>
      <c r="K128" s="220" t="s">
        <v>160</v>
      </c>
      <c r="L128" s="220" t="s">
        <v>0</v>
      </c>
      <c r="M128" s="220" t="s">
        <v>318</v>
      </c>
      <c r="N128" s="48" t="s">
        <v>162</v>
      </c>
      <c r="O128" s="48" t="s">
        <v>0</v>
      </c>
      <c r="P128" s="48" t="s">
        <v>477</v>
      </c>
      <c r="Q128" s="48"/>
      <c r="R128" s="48"/>
      <c r="S128" s="48"/>
      <c r="T128" s="48"/>
      <c r="U128" s="108"/>
      <c r="V128" s="73">
        <v>0</v>
      </c>
      <c r="W128" s="74"/>
      <c r="X128" s="75"/>
      <c r="Y128" s="298"/>
      <c r="Z128" s="301"/>
      <c r="BI128" s="57"/>
      <c r="BJ128" s="57"/>
      <c r="BK128" s="57"/>
      <c r="BL128" s="57"/>
      <c r="BM128" s="57"/>
      <c r="BN128" s="57"/>
      <c r="BO128" s="57"/>
      <c r="BP128" s="57"/>
      <c r="BQ128" s="57"/>
      <c r="BR128" s="57"/>
      <c r="BS128" s="57"/>
      <c r="BT128" s="57"/>
      <c r="BU128" s="57"/>
      <c r="BV128" s="57"/>
      <c r="BW128" s="57"/>
    </row>
    <row r="129" spans="3:75" ht="21" customHeight="1">
      <c r="C129" s="265"/>
      <c r="D129" s="431"/>
      <c r="E129" s="429"/>
      <c r="F129" s="288" t="s">
        <v>2483</v>
      </c>
      <c r="G129" s="249"/>
      <c r="H129" s="220" t="s">
        <v>155</v>
      </c>
      <c r="I129" s="220" t="s">
        <v>159</v>
      </c>
      <c r="J129" s="220" t="s">
        <v>0</v>
      </c>
      <c r="K129" s="220" t="s">
        <v>160</v>
      </c>
      <c r="L129" s="220" t="s">
        <v>0</v>
      </c>
      <c r="M129" s="220" t="s">
        <v>319</v>
      </c>
      <c r="N129" s="48" t="s">
        <v>162</v>
      </c>
      <c r="O129" s="48" t="s">
        <v>0</v>
      </c>
      <c r="P129" s="48" t="s">
        <v>477</v>
      </c>
      <c r="Q129" s="48"/>
      <c r="R129" s="48"/>
      <c r="S129" s="48"/>
      <c r="T129" s="48"/>
      <c r="U129" s="108"/>
      <c r="V129" s="73">
        <v>0</v>
      </c>
      <c r="W129" s="74"/>
      <c r="X129" s="75"/>
      <c r="Y129" s="298"/>
      <c r="Z129" s="301"/>
      <c r="BI129" s="57"/>
      <c r="BJ129" s="57"/>
      <c r="BK129" s="57"/>
      <c r="BL129" s="57"/>
      <c r="BM129" s="57"/>
      <c r="BN129" s="57"/>
      <c r="BO129" s="57"/>
      <c r="BP129" s="57"/>
      <c r="BQ129" s="57"/>
      <c r="BR129" s="57"/>
      <c r="BS129" s="57"/>
      <c r="BT129" s="57"/>
      <c r="BU129" s="57"/>
      <c r="BV129" s="57"/>
      <c r="BW129" s="57"/>
    </row>
    <row r="130" spans="3:75" ht="21" customHeight="1">
      <c r="C130" s="265"/>
      <c r="D130" s="431"/>
      <c r="E130" s="429"/>
      <c r="F130" s="288" t="s">
        <v>2484</v>
      </c>
      <c r="G130" s="249"/>
      <c r="H130" s="220" t="s">
        <v>155</v>
      </c>
      <c r="I130" s="220" t="s">
        <v>159</v>
      </c>
      <c r="J130" s="220" t="s">
        <v>0</v>
      </c>
      <c r="K130" s="220" t="s">
        <v>160</v>
      </c>
      <c r="L130" s="220" t="s">
        <v>0</v>
      </c>
      <c r="M130" s="220" t="s">
        <v>320</v>
      </c>
      <c r="N130" s="48" t="s">
        <v>162</v>
      </c>
      <c r="O130" s="48" t="s">
        <v>0</v>
      </c>
      <c r="P130" s="48" t="s">
        <v>477</v>
      </c>
      <c r="Q130" s="48"/>
      <c r="R130" s="48"/>
      <c r="S130" s="48"/>
      <c r="T130" s="48"/>
      <c r="U130" s="108"/>
      <c r="V130" s="73">
        <v>0</v>
      </c>
      <c r="W130" s="74"/>
      <c r="X130" s="75"/>
      <c r="Y130" s="298"/>
      <c r="Z130" s="301"/>
      <c r="BI130" s="57"/>
      <c r="BJ130" s="57"/>
      <c r="BK130" s="57"/>
      <c r="BL130" s="57"/>
      <c r="BM130" s="57"/>
      <c r="BN130" s="57"/>
      <c r="BO130" s="57"/>
      <c r="BP130" s="57"/>
      <c r="BQ130" s="57"/>
      <c r="BR130" s="57"/>
      <c r="BS130" s="57"/>
      <c r="BT130" s="57"/>
      <c r="BU130" s="57"/>
      <c r="BV130" s="57"/>
      <c r="BW130" s="57"/>
    </row>
    <row r="131" spans="3:75" ht="21" customHeight="1">
      <c r="C131" s="265"/>
      <c r="D131" s="431"/>
      <c r="E131" s="429"/>
      <c r="F131" s="288" t="s">
        <v>2485</v>
      </c>
      <c r="G131" s="249"/>
      <c r="H131" s="220" t="s">
        <v>155</v>
      </c>
      <c r="I131" s="220" t="s">
        <v>159</v>
      </c>
      <c r="J131" s="220" t="s">
        <v>0</v>
      </c>
      <c r="K131" s="220" t="s">
        <v>160</v>
      </c>
      <c r="L131" s="220" t="s">
        <v>0</v>
      </c>
      <c r="M131" s="220" t="s">
        <v>330</v>
      </c>
      <c r="N131" s="48" t="s">
        <v>162</v>
      </c>
      <c r="O131" s="48" t="s">
        <v>0</v>
      </c>
      <c r="P131" s="48" t="s">
        <v>477</v>
      </c>
      <c r="Q131" s="48"/>
      <c r="R131" s="48"/>
      <c r="S131" s="48"/>
      <c r="T131" s="48"/>
      <c r="U131" s="108"/>
      <c r="V131" s="73">
        <v>3</v>
      </c>
      <c r="W131" s="74"/>
      <c r="X131" s="75"/>
      <c r="Y131" s="298"/>
      <c r="Z131" s="301"/>
      <c r="BI131" s="57"/>
      <c r="BJ131" s="57"/>
      <c r="BK131" s="57"/>
      <c r="BL131" s="57"/>
      <c r="BM131" s="57"/>
      <c r="BN131" s="57"/>
      <c r="BO131" s="57"/>
      <c r="BP131" s="57"/>
      <c r="BQ131" s="57"/>
      <c r="BR131" s="57"/>
      <c r="BS131" s="57"/>
      <c r="BT131" s="57"/>
      <c r="BU131" s="57"/>
      <c r="BV131" s="57"/>
      <c r="BW131" s="57"/>
    </row>
    <row r="132" spans="3:75" ht="21" customHeight="1">
      <c r="C132" s="265"/>
      <c r="D132" s="431"/>
      <c r="E132" s="429"/>
      <c r="F132" s="288" t="s">
        <v>60</v>
      </c>
      <c r="G132" s="249"/>
      <c r="H132" s="220" t="s">
        <v>155</v>
      </c>
      <c r="I132" s="220" t="s">
        <v>159</v>
      </c>
      <c r="J132" s="220" t="s">
        <v>0</v>
      </c>
      <c r="K132" s="220" t="s">
        <v>160</v>
      </c>
      <c r="L132" s="220" t="s">
        <v>0</v>
      </c>
      <c r="M132" s="220" t="s">
        <v>321</v>
      </c>
      <c r="N132" s="48" t="s">
        <v>162</v>
      </c>
      <c r="O132" s="48" t="s">
        <v>0</v>
      </c>
      <c r="P132" s="48" t="s">
        <v>477</v>
      </c>
      <c r="Q132" s="48"/>
      <c r="R132" s="48"/>
      <c r="S132" s="48"/>
      <c r="T132" s="48"/>
      <c r="U132" s="108"/>
      <c r="V132" s="73">
        <v>0</v>
      </c>
      <c r="W132" s="74"/>
      <c r="X132" s="75"/>
      <c r="Y132" s="298"/>
      <c r="Z132" s="301"/>
      <c r="BI132" s="57"/>
      <c r="BJ132" s="57"/>
      <c r="BK132" s="57"/>
      <c r="BL132" s="57"/>
      <c r="BM132" s="57"/>
      <c r="BN132" s="57"/>
      <c r="BO132" s="57"/>
      <c r="BP132" s="57"/>
      <c r="BQ132" s="57"/>
      <c r="BR132" s="57"/>
      <c r="BS132" s="57"/>
      <c r="BT132" s="57"/>
      <c r="BU132" s="57"/>
      <c r="BV132" s="57"/>
      <c r="BW132" s="57"/>
    </row>
    <row r="133" spans="3:75" ht="21" customHeight="1">
      <c r="C133" s="265"/>
      <c r="D133" s="431"/>
      <c r="E133" s="429"/>
      <c r="F133" s="288" t="s">
        <v>61</v>
      </c>
      <c r="G133" s="249"/>
      <c r="H133" s="220" t="s">
        <v>155</v>
      </c>
      <c r="I133" s="220" t="s">
        <v>159</v>
      </c>
      <c r="J133" s="220" t="s">
        <v>0</v>
      </c>
      <c r="K133" s="220" t="s">
        <v>160</v>
      </c>
      <c r="L133" s="220" t="s">
        <v>0</v>
      </c>
      <c r="M133" s="220" t="s">
        <v>322</v>
      </c>
      <c r="N133" s="48" t="s">
        <v>162</v>
      </c>
      <c r="O133" s="48" t="s">
        <v>0</v>
      </c>
      <c r="P133" s="48" t="s">
        <v>477</v>
      </c>
      <c r="Q133" s="48"/>
      <c r="R133" s="48"/>
      <c r="S133" s="48"/>
      <c r="T133" s="48"/>
      <c r="U133" s="108"/>
      <c r="V133" s="73">
        <v>0</v>
      </c>
      <c r="W133" s="74"/>
      <c r="X133" s="75"/>
      <c r="Y133" s="298"/>
      <c r="Z133" s="301"/>
      <c r="BI133" s="57"/>
      <c r="BJ133" s="57"/>
      <c r="BK133" s="57"/>
      <c r="BL133" s="57"/>
      <c r="BM133" s="57"/>
      <c r="BN133" s="57"/>
      <c r="BO133" s="57"/>
      <c r="BP133" s="57"/>
      <c r="BQ133" s="57"/>
      <c r="BR133" s="57"/>
      <c r="BS133" s="57"/>
      <c r="BT133" s="57"/>
      <c r="BU133" s="57"/>
      <c r="BV133" s="57"/>
      <c r="BW133" s="57"/>
    </row>
    <row r="134" spans="3:75" ht="21" customHeight="1">
      <c r="C134" s="265"/>
      <c r="D134" s="431"/>
      <c r="E134" s="429"/>
      <c r="F134" s="288" t="s">
        <v>62</v>
      </c>
      <c r="G134" s="249"/>
      <c r="H134" s="220" t="s">
        <v>155</v>
      </c>
      <c r="I134" s="220" t="s">
        <v>159</v>
      </c>
      <c r="J134" s="220" t="s">
        <v>0</v>
      </c>
      <c r="K134" s="220" t="s">
        <v>160</v>
      </c>
      <c r="L134" s="220" t="s">
        <v>0</v>
      </c>
      <c r="M134" s="220" t="s">
        <v>323</v>
      </c>
      <c r="N134" s="48" t="s">
        <v>162</v>
      </c>
      <c r="O134" s="48" t="s">
        <v>0</v>
      </c>
      <c r="P134" s="48" t="s">
        <v>477</v>
      </c>
      <c r="Q134" s="48"/>
      <c r="R134" s="48"/>
      <c r="S134" s="48"/>
      <c r="T134" s="48"/>
      <c r="U134" s="108"/>
      <c r="V134" s="73">
        <v>0</v>
      </c>
      <c r="W134" s="74"/>
      <c r="X134" s="75"/>
      <c r="Y134" s="298"/>
      <c r="Z134" s="301"/>
      <c r="BI134" s="57"/>
      <c r="BJ134" s="57"/>
      <c r="BK134" s="57"/>
      <c r="BL134" s="57"/>
      <c r="BM134" s="57"/>
      <c r="BN134" s="57"/>
      <c r="BO134" s="57"/>
      <c r="BP134" s="57"/>
      <c r="BQ134" s="57"/>
      <c r="BR134" s="57"/>
      <c r="BS134" s="57"/>
      <c r="BT134" s="57"/>
      <c r="BU134" s="57"/>
      <c r="BV134" s="57"/>
      <c r="BW134" s="57"/>
    </row>
    <row r="135" spans="3:75" ht="21" customHeight="1">
      <c r="C135" s="265"/>
      <c r="D135" s="431"/>
      <c r="E135" s="429"/>
      <c r="F135" s="288" t="s">
        <v>2486</v>
      </c>
      <c r="G135" s="249"/>
      <c r="H135" s="220" t="s">
        <v>155</v>
      </c>
      <c r="I135" s="220" t="s">
        <v>159</v>
      </c>
      <c r="J135" s="220" t="s">
        <v>0</v>
      </c>
      <c r="K135" s="220" t="s">
        <v>160</v>
      </c>
      <c r="L135" s="220" t="s">
        <v>0</v>
      </c>
      <c r="M135" s="220" t="s">
        <v>324</v>
      </c>
      <c r="N135" s="48" t="s">
        <v>162</v>
      </c>
      <c r="O135" s="48" t="s">
        <v>0</v>
      </c>
      <c r="P135" s="48" t="s">
        <v>477</v>
      </c>
      <c r="Q135" s="48"/>
      <c r="R135" s="48"/>
      <c r="S135" s="48"/>
      <c r="T135" s="48"/>
      <c r="U135" s="108"/>
      <c r="V135" s="73">
        <v>0</v>
      </c>
      <c r="W135" s="74"/>
      <c r="X135" s="75"/>
      <c r="Y135" s="298"/>
      <c r="Z135" s="301"/>
      <c r="BI135" s="57"/>
      <c r="BJ135" s="57"/>
      <c r="BK135" s="57"/>
      <c r="BL135" s="57"/>
      <c r="BM135" s="57"/>
      <c r="BN135" s="57"/>
      <c r="BO135" s="57"/>
      <c r="BP135" s="57"/>
      <c r="BQ135" s="57"/>
      <c r="BR135" s="57"/>
      <c r="BS135" s="57"/>
      <c r="BT135" s="57"/>
      <c r="BU135" s="57"/>
      <c r="BV135" s="57"/>
      <c r="BW135" s="57"/>
    </row>
    <row r="136" spans="3:75" ht="21" customHeight="1">
      <c r="C136" s="265"/>
      <c r="D136" s="431"/>
      <c r="E136" s="429"/>
      <c r="F136" s="288" t="s">
        <v>63</v>
      </c>
      <c r="G136" s="249"/>
      <c r="H136" s="220" t="s">
        <v>155</v>
      </c>
      <c r="I136" s="220" t="s">
        <v>159</v>
      </c>
      <c r="J136" s="220" t="s">
        <v>0</v>
      </c>
      <c r="K136" s="220" t="s">
        <v>160</v>
      </c>
      <c r="L136" s="220" t="s">
        <v>0</v>
      </c>
      <c r="M136" s="220" t="s">
        <v>325</v>
      </c>
      <c r="N136" s="48" t="s">
        <v>162</v>
      </c>
      <c r="O136" s="48" t="s">
        <v>0</v>
      </c>
      <c r="P136" s="48" t="s">
        <v>477</v>
      </c>
      <c r="Q136" s="48"/>
      <c r="R136" s="48"/>
      <c r="S136" s="48"/>
      <c r="T136" s="48"/>
      <c r="U136" s="108"/>
      <c r="V136" s="73">
        <v>0</v>
      </c>
      <c r="W136" s="74"/>
      <c r="X136" s="75"/>
      <c r="Y136" s="298"/>
      <c r="Z136" s="301"/>
      <c r="BI136" s="57"/>
      <c r="BJ136" s="57"/>
      <c r="BK136" s="57"/>
      <c r="BL136" s="57"/>
      <c r="BM136" s="57"/>
      <c r="BN136" s="57"/>
      <c r="BO136" s="57"/>
      <c r="BP136" s="57"/>
      <c r="BQ136" s="57"/>
      <c r="BR136" s="57"/>
      <c r="BS136" s="57"/>
      <c r="BT136" s="57"/>
      <c r="BU136" s="57"/>
      <c r="BV136" s="57"/>
      <c r="BW136" s="57"/>
    </row>
    <row r="137" spans="3:75" ht="21" customHeight="1">
      <c r="C137" s="265"/>
      <c r="D137" s="431"/>
      <c r="E137" s="429"/>
      <c r="F137" s="288" t="s">
        <v>64</v>
      </c>
      <c r="G137" s="249"/>
      <c r="H137" s="220" t="s">
        <v>155</v>
      </c>
      <c r="I137" s="220" t="s">
        <v>159</v>
      </c>
      <c r="J137" s="220" t="s">
        <v>0</v>
      </c>
      <c r="K137" s="220" t="s">
        <v>160</v>
      </c>
      <c r="L137" s="220" t="s">
        <v>0</v>
      </c>
      <c r="M137" s="220" t="s">
        <v>326</v>
      </c>
      <c r="N137" s="48" t="s">
        <v>162</v>
      </c>
      <c r="O137" s="48" t="s">
        <v>0</v>
      </c>
      <c r="P137" s="48" t="s">
        <v>477</v>
      </c>
      <c r="Q137" s="48"/>
      <c r="R137" s="48"/>
      <c r="S137" s="48"/>
      <c r="T137" s="48"/>
      <c r="U137" s="108"/>
      <c r="V137" s="73">
        <v>1</v>
      </c>
      <c r="W137" s="74"/>
      <c r="X137" s="75"/>
      <c r="Y137" s="298"/>
      <c r="Z137" s="301"/>
      <c r="BI137" s="57"/>
      <c r="BJ137" s="57"/>
      <c r="BK137" s="57"/>
      <c r="BL137" s="57"/>
      <c r="BM137" s="57"/>
      <c r="BN137" s="57"/>
      <c r="BO137" s="57"/>
      <c r="BP137" s="57"/>
      <c r="BQ137" s="57"/>
      <c r="BR137" s="57"/>
      <c r="BS137" s="57"/>
      <c r="BT137" s="57"/>
      <c r="BU137" s="57"/>
      <c r="BV137" s="57"/>
      <c r="BW137" s="57"/>
    </row>
    <row r="138" spans="3:75" ht="21" customHeight="1">
      <c r="C138" s="265"/>
      <c r="D138" s="431"/>
      <c r="E138" s="429"/>
      <c r="F138" s="288" t="s">
        <v>2487</v>
      </c>
      <c r="G138" s="249"/>
      <c r="H138" s="220" t="s">
        <v>155</v>
      </c>
      <c r="I138" s="220" t="s">
        <v>159</v>
      </c>
      <c r="J138" s="220" t="s">
        <v>0</v>
      </c>
      <c r="K138" s="220" t="s">
        <v>160</v>
      </c>
      <c r="L138" s="220" t="s">
        <v>0</v>
      </c>
      <c r="M138" s="220" t="s">
        <v>327</v>
      </c>
      <c r="N138" s="48" t="s">
        <v>162</v>
      </c>
      <c r="O138" s="48" t="s">
        <v>0</v>
      </c>
      <c r="P138" s="48" t="s">
        <v>477</v>
      </c>
      <c r="Q138" s="48"/>
      <c r="R138" s="48"/>
      <c r="S138" s="48"/>
      <c r="T138" s="48"/>
      <c r="U138" s="108"/>
      <c r="V138" s="73">
        <v>0</v>
      </c>
      <c r="W138" s="74"/>
      <c r="X138" s="75"/>
      <c r="Y138" s="298"/>
      <c r="Z138" s="301"/>
      <c r="BI138" s="57"/>
      <c r="BJ138" s="57"/>
      <c r="BK138" s="57"/>
      <c r="BL138" s="57"/>
      <c r="BM138" s="57"/>
      <c r="BN138" s="57"/>
      <c r="BO138" s="57"/>
      <c r="BP138" s="57"/>
      <c r="BQ138" s="57"/>
      <c r="BR138" s="57"/>
      <c r="BS138" s="57"/>
      <c r="BT138" s="57"/>
      <c r="BU138" s="57"/>
      <c r="BV138" s="57"/>
      <c r="BW138" s="57"/>
    </row>
    <row r="139" spans="3:75" ht="21" customHeight="1">
      <c r="C139" s="265"/>
      <c r="D139" s="431"/>
      <c r="E139" s="429"/>
      <c r="F139" s="288" t="s">
        <v>2488</v>
      </c>
      <c r="G139" s="249"/>
      <c r="H139" s="220" t="s">
        <v>155</v>
      </c>
      <c r="I139" s="220" t="s">
        <v>159</v>
      </c>
      <c r="J139" s="220" t="s">
        <v>0</v>
      </c>
      <c r="K139" s="220" t="s">
        <v>160</v>
      </c>
      <c r="L139" s="220" t="s">
        <v>0</v>
      </c>
      <c r="M139" s="220" t="s">
        <v>328</v>
      </c>
      <c r="N139" s="48" t="s">
        <v>162</v>
      </c>
      <c r="O139" s="48" t="s">
        <v>0</v>
      </c>
      <c r="P139" s="48" t="s">
        <v>477</v>
      </c>
      <c r="Q139" s="48"/>
      <c r="R139" s="48"/>
      <c r="S139" s="48"/>
      <c r="T139" s="48"/>
      <c r="U139" s="108"/>
      <c r="V139" s="73">
        <v>0</v>
      </c>
      <c r="W139" s="74"/>
      <c r="X139" s="75"/>
      <c r="Y139" s="298"/>
      <c r="Z139" s="301"/>
      <c r="BI139" s="57"/>
      <c r="BJ139" s="57"/>
      <c r="BK139" s="57"/>
      <c r="BL139" s="57"/>
      <c r="BM139" s="57"/>
      <c r="BN139" s="57"/>
      <c r="BO139" s="57"/>
      <c r="BP139" s="57"/>
      <c r="BQ139" s="57"/>
      <c r="BR139" s="57"/>
      <c r="BS139" s="57"/>
      <c r="BT139" s="57"/>
      <c r="BU139" s="57"/>
      <c r="BV139" s="57"/>
      <c r="BW139" s="57"/>
    </row>
    <row r="140" spans="3:75" ht="21" customHeight="1">
      <c r="C140" s="265"/>
      <c r="D140" s="431"/>
      <c r="E140" s="429"/>
      <c r="F140" s="288" t="s">
        <v>2489</v>
      </c>
      <c r="G140" s="249"/>
      <c r="H140" s="220" t="s">
        <v>155</v>
      </c>
      <c r="I140" s="220" t="s">
        <v>159</v>
      </c>
      <c r="J140" s="220" t="s">
        <v>0</v>
      </c>
      <c r="K140" s="220" t="s">
        <v>160</v>
      </c>
      <c r="L140" s="220" t="s">
        <v>0</v>
      </c>
      <c r="M140" s="220" t="s">
        <v>329</v>
      </c>
      <c r="N140" s="48" t="s">
        <v>162</v>
      </c>
      <c r="O140" s="48" t="s">
        <v>0</v>
      </c>
      <c r="P140" s="48" t="s">
        <v>477</v>
      </c>
      <c r="Q140" s="48"/>
      <c r="R140" s="48"/>
      <c r="S140" s="48"/>
      <c r="T140" s="48"/>
      <c r="U140" s="108"/>
      <c r="V140" s="73">
        <v>0</v>
      </c>
      <c r="W140" s="74"/>
      <c r="X140" s="75"/>
      <c r="Y140" s="298"/>
      <c r="Z140" s="301"/>
      <c r="BI140" s="57"/>
      <c r="BJ140" s="57"/>
      <c r="BK140" s="57"/>
      <c r="BL140" s="57"/>
      <c r="BM140" s="57"/>
      <c r="BN140" s="57"/>
      <c r="BO140" s="57"/>
      <c r="BP140" s="57"/>
      <c r="BQ140" s="57"/>
      <c r="BR140" s="57"/>
      <c r="BS140" s="57"/>
      <c r="BT140" s="57"/>
      <c r="BU140" s="57"/>
      <c r="BV140" s="57"/>
      <c r="BW140" s="57"/>
    </row>
    <row r="141" spans="3:75" ht="21" customHeight="1">
      <c r="C141" s="265"/>
      <c r="D141" s="431"/>
      <c r="E141" s="429"/>
      <c r="F141" s="288" t="s">
        <v>65</v>
      </c>
      <c r="G141" s="249"/>
      <c r="H141" s="220" t="s">
        <v>155</v>
      </c>
      <c r="I141" s="220" t="s">
        <v>159</v>
      </c>
      <c r="J141" s="220" t="s">
        <v>0</v>
      </c>
      <c r="K141" s="220" t="s">
        <v>160</v>
      </c>
      <c r="L141" s="220" t="s">
        <v>0</v>
      </c>
      <c r="M141" s="220" t="s">
        <v>332</v>
      </c>
      <c r="N141" s="48" t="s">
        <v>162</v>
      </c>
      <c r="O141" s="48" t="s">
        <v>0</v>
      </c>
      <c r="P141" s="48" t="s">
        <v>477</v>
      </c>
      <c r="Q141" s="48"/>
      <c r="R141" s="48"/>
      <c r="S141" s="48"/>
      <c r="T141" s="48"/>
      <c r="U141" s="108"/>
      <c r="V141" s="73">
        <v>0</v>
      </c>
      <c r="W141" s="74"/>
      <c r="X141" s="75"/>
      <c r="Y141" s="298"/>
      <c r="Z141" s="301"/>
      <c r="BI141" s="57"/>
      <c r="BJ141" s="57"/>
      <c r="BK141" s="57"/>
      <c r="BL141" s="57"/>
      <c r="BM141" s="57"/>
      <c r="BN141" s="57"/>
      <c r="BO141" s="57"/>
      <c r="BP141" s="57"/>
      <c r="BQ141" s="57"/>
      <c r="BR141" s="57"/>
      <c r="BS141" s="57"/>
      <c r="BT141" s="57"/>
      <c r="BU141" s="57"/>
      <c r="BV141" s="57"/>
      <c r="BW141" s="57"/>
    </row>
    <row r="142" spans="3:75" ht="21" customHeight="1">
      <c r="C142" s="265"/>
      <c r="D142" s="431"/>
      <c r="E142" s="429"/>
      <c r="F142" s="288" t="s">
        <v>2490</v>
      </c>
      <c r="G142" s="249"/>
      <c r="H142" s="220" t="s">
        <v>155</v>
      </c>
      <c r="I142" s="220" t="s">
        <v>159</v>
      </c>
      <c r="J142" s="220" t="s">
        <v>0</v>
      </c>
      <c r="K142" s="220" t="s">
        <v>160</v>
      </c>
      <c r="L142" s="220" t="s">
        <v>0</v>
      </c>
      <c r="M142" s="220" t="s">
        <v>333</v>
      </c>
      <c r="N142" s="48" t="s">
        <v>162</v>
      </c>
      <c r="O142" s="48" t="s">
        <v>0</v>
      </c>
      <c r="P142" s="48" t="s">
        <v>477</v>
      </c>
      <c r="Q142" s="48"/>
      <c r="R142" s="48"/>
      <c r="S142" s="48"/>
      <c r="T142" s="48"/>
      <c r="U142" s="108"/>
      <c r="V142" s="73">
        <v>0</v>
      </c>
      <c r="W142" s="74"/>
      <c r="X142" s="75"/>
      <c r="Y142" s="298"/>
      <c r="Z142" s="301"/>
      <c r="BI142" s="57"/>
      <c r="BJ142" s="57"/>
      <c r="BK142" s="57"/>
      <c r="BL142" s="57"/>
      <c r="BM142" s="57"/>
      <c r="BN142" s="57"/>
      <c r="BO142" s="57"/>
      <c r="BP142" s="57"/>
      <c r="BQ142" s="57"/>
      <c r="BR142" s="57"/>
      <c r="BS142" s="57"/>
      <c r="BT142" s="57"/>
      <c r="BU142" s="57"/>
      <c r="BV142" s="57"/>
      <c r="BW142" s="57"/>
    </row>
    <row r="143" spans="3:75" ht="21" customHeight="1">
      <c r="C143" s="265"/>
      <c r="D143" s="431"/>
      <c r="E143" s="429"/>
      <c r="F143" s="288" t="s">
        <v>2491</v>
      </c>
      <c r="G143" s="249"/>
      <c r="H143" s="220" t="s">
        <v>155</v>
      </c>
      <c r="I143" s="220" t="s">
        <v>159</v>
      </c>
      <c r="J143" s="220" t="s">
        <v>0</v>
      </c>
      <c r="K143" s="220" t="s">
        <v>160</v>
      </c>
      <c r="L143" s="220" t="s">
        <v>0</v>
      </c>
      <c r="M143" s="220" t="s">
        <v>334</v>
      </c>
      <c r="N143" s="48" t="s">
        <v>162</v>
      </c>
      <c r="O143" s="48" t="s">
        <v>0</v>
      </c>
      <c r="P143" s="48" t="s">
        <v>477</v>
      </c>
      <c r="Q143" s="48"/>
      <c r="R143" s="48"/>
      <c r="S143" s="48"/>
      <c r="T143" s="48"/>
      <c r="U143" s="108"/>
      <c r="V143" s="73">
        <v>0</v>
      </c>
      <c r="W143" s="74"/>
      <c r="X143" s="75"/>
      <c r="Y143" s="298"/>
      <c r="Z143" s="301"/>
      <c r="BI143" s="57"/>
      <c r="BJ143" s="57"/>
      <c r="BK143" s="57"/>
      <c r="BL143" s="57"/>
      <c r="BM143" s="57"/>
      <c r="BN143" s="57"/>
      <c r="BO143" s="57"/>
      <c r="BP143" s="57"/>
      <c r="BQ143" s="57"/>
      <c r="BR143" s="57"/>
      <c r="BS143" s="57"/>
      <c r="BT143" s="57"/>
      <c r="BU143" s="57"/>
      <c r="BV143" s="57"/>
      <c r="BW143" s="57"/>
    </row>
    <row r="144" spans="3:75" ht="21" customHeight="1">
      <c r="C144" s="265"/>
      <c r="D144" s="431"/>
      <c r="E144" s="429"/>
      <c r="F144" s="288" t="s">
        <v>2492</v>
      </c>
      <c r="G144" s="249"/>
      <c r="H144" s="220" t="s">
        <v>155</v>
      </c>
      <c r="I144" s="220" t="s">
        <v>159</v>
      </c>
      <c r="J144" s="220" t="s">
        <v>0</v>
      </c>
      <c r="K144" s="220" t="s">
        <v>160</v>
      </c>
      <c r="L144" s="220" t="s">
        <v>0</v>
      </c>
      <c r="M144" s="220" t="s">
        <v>335</v>
      </c>
      <c r="N144" s="48" t="s">
        <v>162</v>
      </c>
      <c r="O144" s="48" t="s">
        <v>0</v>
      </c>
      <c r="P144" s="48" t="s">
        <v>477</v>
      </c>
      <c r="Q144" s="48"/>
      <c r="R144" s="48"/>
      <c r="S144" s="48"/>
      <c r="T144" s="48"/>
      <c r="U144" s="108"/>
      <c r="V144" s="73">
        <v>1</v>
      </c>
      <c r="W144" s="74"/>
      <c r="X144" s="75"/>
      <c r="Y144" s="298"/>
      <c r="Z144" s="301"/>
      <c r="BI144" s="57"/>
      <c r="BJ144" s="57"/>
      <c r="BK144" s="57"/>
      <c r="BL144" s="57"/>
      <c r="BM144" s="57"/>
      <c r="BN144" s="57"/>
      <c r="BO144" s="57"/>
      <c r="BP144" s="57"/>
      <c r="BQ144" s="57"/>
      <c r="BR144" s="57"/>
      <c r="BS144" s="57"/>
      <c r="BT144" s="57"/>
      <c r="BU144" s="57"/>
      <c r="BV144" s="57"/>
      <c r="BW144" s="57"/>
    </row>
    <row r="145" spans="3:75" ht="21" customHeight="1">
      <c r="C145" s="265"/>
      <c r="D145" s="431"/>
      <c r="E145" s="429"/>
      <c r="F145" s="288" t="s">
        <v>2493</v>
      </c>
      <c r="G145" s="249"/>
      <c r="H145" s="220" t="s">
        <v>155</v>
      </c>
      <c r="I145" s="220" t="s">
        <v>159</v>
      </c>
      <c r="J145" s="220" t="s">
        <v>0</v>
      </c>
      <c r="K145" s="220" t="s">
        <v>160</v>
      </c>
      <c r="L145" s="220" t="s">
        <v>0</v>
      </c>
      <c r="M145" s="220" t="s">
        <v>336</v>
      </c>
      <c r="N145" s="48" t="s">
        <v>162</v>
      </c>
      <c r="O145" s="48" t="s">
        <v>0</v>
      </c>
      <c r="P145" s="48" t="s">
        <v>477</v>
      </c>
      <c r="Q145" s="48"/>
      <c r="R145" s="48"/>
      <c r="S145" s="48"/>
      <c r="T145" s="48"/>
      <c r="U145" s="108"/>
      <c r="V145" s="73">
        <v>0</v>
      </c>
      <c r="W145" s="74"/>
      <c r="X145" s="75"/>
      <c r="Y145" s="298"/>
      <c r="Z145" s="301"/>
      <c r="BI145" s="57"/>
      <c r="BJ145" s="57"/>
      <c r="BK145" s="57"/>
      <c r="BL145" s="57"/>
      <c r="BM145" s="57"/>
      <c r="BN145" s="57"/>
      <c r="BO145" s="57"/>
      <c r="BP145" s="57"/>
      <c r="BQ145" s="57"/>
      <c r="BR145" s="57"/>
      <c r="BS145" s="57"/>
      <c r="BT145" s="57"/>
      <c r="BU145" s="57"/>
      <c r="BV145" s="57"/>
      <c r="BW145" s="57"/>
    </row>
    <row r="146" spans="3:75" ht="21" customHeight="1">
      <c r="C146" s="265"/>
      <c r="D146" s="431"/>
      <c r="E146" s="429"/>
      <c r="F146" s="288" t="s">
        <v>2494</v>
      </c>
      <c r="G146" s="249"/>
      <c r="H146" s="220" t="s">
        <v>155</v>
      </c>
      <c r="I146" s="220" t="s">
        <v>159</v>
      </c>
      <c r="J146" s="220" t="s">
        <v>0</v>
      </c>
      <c r="K146" s="220" t="s">
        <v>160</v>
      </c>
      <c r="L146" s="220" t="s">
        <v>0</v>
      </c>
      <c r="M146" s="220" t="s">
        <v>337</v>
      </c>
      <c r="N146" s="48" t="s">
        <v>162</v>
      </c>
      <c r="O146" s="48" t="s">
        <v>0</v>
      </c>
      <c r="P146" s="48" t="s">
        <v>477</v>
      </c>
      <c r="Q146" s="48"/>
      <c r="R146" s="48"/>
      <c r="S146" s="48"/>
      <c r="T146" s="48"/>
      <c r="U146" s="108"/>
      <c r="V146" s="73">
        <v>0</v>
      </c>
      <c r="W146" s="74"/>
      <c r="X146" s="75"/>
      <c r="Y146" s="298"/>
      <c r="Z146" s="301"/>
      <c r="BI146" s="57"/>
      <c r="BJ146" s="57"/>
      <c r="BK146" s="57"/>
      <c r="BL146" s="57"/>
      <c r="BM146" s="57"/>
      <c r="BN146" s="57"/>
      <c r="BO146" s="57"/>
      <c r="BP146" s="57"/>
      <c r="BQ146" s="57"/>
      <c r="BR146" s="57"/>
      <c r="BS146" s="57"/>
      <c r="BT146" s="57"/>
      <c r="BU146" s="57"/>
      <c r="BV146" s="57"/>
      <c r="BW146" s="57"/>
    </row>
    <row r="147" spans="3:75" ht="21" customHeight="1">
      <c r="C147" s="265"/>
      <c r="D147" s="431"/>
      <c r="E147" s="429"/>
      <c r="F147" s="288" t="s">
        <v>66</v>
      </c>
      <c r="G147" s="249"/>
      <c r="H147" s="220" t="s">
        <v>155</v>
      </c>
      <c r="I147" s="220" t="s">
        <v>159</v>
      </c>
      <c r="J147" s="220" t="s">
        <v>0</v>
      </c>
      <c r="K147" s="220" t="s">
        <v>160</v>
      </c>
      <c r="L147" s="220" t="s">
        <v>0</v>
      </c>
      <c r="M147" s="220" t="s">
        <v>338</v>
      </c>
      <c r="N147" s="48" t="s">
        <v>162</v>
      </c>
      <c r="O147" s="48" t="s">
        <v>0</v>
      </c>
      <c r="P147" s="48" t="s">
        <v>477</v>
      </c>
      <c r="Q147" s="48"/>
      <c r="R147" s="48"/>
      <c r="S147" s="48"/>
      <c r="T147" s="48"/>
      <c r="U147" s="108"/>
      <c r="V147" s="73">
        <v>0</v>
      </c>
      <c r="W147" s="74"/>
      <c r="X147" s="75"/>
      <c r="Y147" s="298"/>
      <c r="Z147" s="301"/>
      <c r="BI147" s="57"/>
      <c r="BJ147" s="57"/>
      <c r="BK147" s="57"/>
      <c r="BL147" s="57"/>
      <c r="BM147" s="57"/>
      <c r="BN147" s="57"/>
      <c r="BO147" s="57"/>
      <c r="BP147" s="57"/>
      <c r="BQ147" s="57"/>
      <c r="BR147" s="57"/>
      <c r="BS147" s="57"/>
      <c r="BT147" s="57"/>
      <c r="BU147" s="57"/>
      <c r="BV147" s="57"/>
      <c r="BW147" s="57"/>
    </row>
    <row r="148" spans="3:75" ht="21" customHeight="1">
      <c r="C148" s="265"/>
      <c r="D148" s="431"/>
      <c r="E148" s="429"/>
      <c r="F148" s="288" t="s">
        <v>67</v>
      </c>
      <c r="G148" s="249"/>
      <c r="H148" s="220" t="s">
        <v>155</v>
      </c>
      <c r="I148" s="220" t="s">
        <v>159</v>
      </c>
      <c r="J148" s="220" t="s">
        <v>0</v>
      </c>
      <c r="K148" s="220" t="s">
        <v>160</v>
      </c>
      <c r="L148" s="220" t="s">
        <v>0</v>
      </c>
      <c r="M148" s="220" t="s">
        <v>339</v>
      </c>
      <c r="N148" s="48" t="s">
        <v>162</v>
      </c>
      <c r="O148" s="48" t="s">
        <v>0</v>
      </c>
      <c r="P148" s="48" t="s">
        <v>477</v>
      </c>
      <c r="Q148" s="48"/>
      <c r="R148" s="48"/>
      <c r="S148" s="48"/>
      <c r="T148" s="48"/>
      <c r="U148" s="108"/>
      <c r="V148" s="73">
        <v>0</v>
      </c>
      <c r="W148" s="74"/>
      <c r="X148" s="75"/>
      <c r="Y148" s="298"/>
      <c r="Z148" s="301"/>
      <c r="BI148" s="57"/>
      <c r="BJ148" s="57"/>
      <c r="BK148" s="57"/>
      <c r="BL148" s="57"/>
      <c r="BM148" s="57"/>
      <c r="BN148" s="57"/>
      <c r="BO148" s="57"/>
      <c r="BP148" s="57"/>
      <c r="BQ148" s="57"/>
      <c r="BR148" s="57"/>
      <c r="BS148" s="57"/>
      <c r="BT148" s="57"/>
      <c r="BU148" s="57"/>
      <c r="BV148" s="57"/>
      <c r="BW148" s="57"/>
    </row>
    <row r="149" spans="3:75" ht="21" customHeight="1">
      <c r="C149" s="265"/>
      <c r="D149" s="431"/>
      <c r="E149" s="429"/>
      <c r="F149" s="288" t="s">
        <v>68</v>
      </c>
      <c r="G149" s="249"/>
      <c r="H149" s="220" t="s">
        <v>155</v>
      </c>
      <c r="I149" s="220" t="s">
        <v>159</v>
      </c>
      <c r="J149" s="220" t="s">
        <v>0</v>
      </c>
      <c r="K149" s="220" t="s">
        <v>160</v>
      </c>
      <c r="L149" s="220" t="s">
        <v>0</v>
      </c>
      <c r="M149" s="220" t="s">
        <v>340</v>
      </c>
      <c r="N149" s="48" t="s">
        <v>162</v>
      </c>
      <c r="O149" s="48" t="s">
        <v>0</v>
      </c>
      <c r="P149" s="48" t="s">
        <v>477</v>
      </c>
      <c r="Q149" s="48"/>
      <c r="R149" s="48"/>
      <c r="S149" s="48"/>
      <c r="T149" s="48"/>
      <c r="U149" s="108"/>
      <c r="V149" s="73">
        <v>0</v>
      </c>
      <c r="W149" s="74"/>
      <c r="X149" s="75"/>
      <c r="Y149" s="298"/>
      <c r="Z149" s="301"/>
      <c r="BI149" s="57"/>
      <c r="BJ149" s="57"/>
      <c r="BK149" s="57"/>
      <c r="BL149" s="57"/>
      <c r="BM149" s="57"/>
      <c r="BN149" s="57"/>
      <c r="BO149" s="57"/>
      <c r="BP149" s="57"/>
      <c r="BQ149" s="57"/>
      <c r="BR149" s="57"/>
      <c r="BS149" s="57"/>
      <c r="BT149" s="57"/>
      <c r="BU149" s="57"/>
      <c r="BV149" s="57"/>
      <c r="BW149" s="57"/>
    </row>
    <row r="150" spans="3:75" ht="21" customHeight="1">
      <c r="C150" s="265"/>
      <c r="D150" s="431"/>
      <c r="E150" s="429"/>
      <c r="F150" s="288" t="s">
        <v>2495</v>
      </c>
      <c r="G150" s="249"/>
      <c r="H150" s="220" t="s">
        <v>155</v>
      </c>
      <c r="I150" s="220" t="s">
        <v>159</v>
      </c>
      <c r="J150" s="220" t="s">
        <v>0</v>
      </c>
      <c r="K150" s="220" t="s">
        <v>160</v>
      </c>
      <c r="L150" s="220" t="s">
        <v>0</v>
      </c>
      <c r="M150" s="220" t="s">
        <v>341</v>
      </c>
      <c r="N150" s="48" t="s">
        <v>162</v>
      </c>
      <c r="O150" s="48" t="s">
        <v>0</v>
      </c>
      <c r="P150" s="48" t="s">
        <v>477</v>
      </c>
      <c r="Q150" s="48"/>
      <c r="R150" s="48"/>
      <c r="S150" s="48"/>
      <c r="T150" s="48"/>
      <c r="U150" s="108"/>
      <c r="V150" s="73">
        <v>0</v>
      </c>
      <c r="W150" s="74"/>
      <c r="X150" s="75"/>
      <c r="Y150" s="298"/>
      <c r="Z150" s="301"/>
      <c r="BI150" s="57"/>
      <c r="BJ150" s="57"/>
      <c r="BK150" s="57"/>
      <c r="BL150" s="57"/>
      <c r="BM150" s="57"/>
      <c r="BN150" s="57"/>
      <c r="BO150" s="57"/>
      <c r="BP150" s="57"/>
      <c r="BQ150" s="57"/>
      <c r="BR150" s="57"/>
      <c r="BS150" s="57"/>
      <c r="BT150" s="57"/>
      <c r="BU150" s="57"/>
      <c r="BV150" s="57"/>
      <c r="BW150" s="57"/>
    </row>
    <row r="151" spans="3:75" ht="21" customHeight="1">
      <c r="C151" s="265"/>
      <c r="D151" s="431"/>
      <c r="E151" s="429"/>
      <c r="F151" s="288" t="s">
        <v>2496</v>
      </c>
      <c r="G151" s="249"/>
      <c r="H151" s="220" t="s">
        <v>155</v>
      </c>
      <c r="I151" s="220" t="s">
        <v>159</v>
      </c>
      <c r="J151" s="220" t="s">
        <v>0</v>
      </c>
      <c r="K151" s="220" t="s">
        <v>160</v>
      </c>
      <c r="L151" s="220" t="s">
        <v>0</v>
      </c>
      <c r="M151" s="220" t="s">
        <v>342</v>
      </c>
      <c r="N151" s="48" t="s">
        <v>162</v>
      </c>
      <c r="O151" s="48" t="s">
        <v>0</v>
      </c>
      <c r="P151" s="48" t="s">
        <v>477</v>
      </c>
      <c r="Q151" s="48"/>
      <c r="R151" s="48"/>
      <c r="S151" s="48"/>
      <c r="T151" s="48"/>
      <c r="U151" s="108"/>
      <c r="V151" s="73">
        <v>0</v>
      </c>
      <c r="W151" s="74"/>
      <c r="X151" s="75"/>
      <c r="Y151" s="298"/>
      <c r="Z151" s="301"/>
      <c r="BI151" s="57"/>
      <c r="BJ151" s="57"/>
      <c r="BK151" s="57"/>
      <c r="BL151" s="57"/>
      <c r="BM151" s="57"/>
      <c r="BN151" s="57"/>
      <c r="BO151" s="57"/>
      <c r="BP151" s="57"/>
      <c r="BQ151" s="57"/>
      <c r="BR151" s="57"/>
      <c r="BS151" s="57"/>
      <c r="BT151" s="57"/>
      <c r="BU151" s="57"/>
      <c r="BV151" s="57"/>
      <c r="BW151" s="57"/>
    </row>
    <row r="152" spans="3:75" ht="21" customHeight="1">
      <c r="C152" s="265"/>
      <c r="D152" s="431"/>
      <c r="E152" s="429"/>
      <c r="F152" s="288" t="s">
        <v>2497</v>
      </c>
      <c r="G152" s="249"/>
      <c r="H152" s="220" t="s">
        <v>155</v>
      </c>
      <c r="I152" s="220" t="s">
        <v>159</v>
      </c>
      <c r="J152" s="220" t="s">
        <v>0</v>
      </c>
      <c r="K152" s="220" t="s">
        <v>160</v>
      </c>
      <c r="L152" s="220" t="s">
        <v>0</v>
      </c>
      <c r="M152" s="220" t="s">
        <v>343</v>
      </c>
      <c r="N152" s="48" t="s">
        <v>162</v>
      </c>
      <c r="O152" s="48" t="s">
        <v>0</v>
      </c>
      <c r="P152" s="48" t="s">
        <v>477</v>
      </c>
      <c r="Q152" s="48"/>
      <c r="R152" s="48"/>
      <c r="S152" s="48"/>
      <c r="T152" s="48"/>
      <c r="U152" s="108"/>
      <c r="V152" s="73">
        <v>0</v>
      </c>
      <c r="W152" s="74"/>
      <c r="X152" s="75"/>
      <c r="Y152" s="298"/>
      <c r="Z152" s="301"/>
      <c r="BI152" s="57"/>
      <c r="BJ152" s="57"/>
      <c r="BK152" s="57"/>
      <c r="BL152" s="57"/>
      <c r="BM152" s="57"/>
      <c r="BN152" s="57"/>
      <c r="BO152" s="57"/>
      <c r="BP152" s="57"/>
      <c r="BQ152" s="57"/>
      <c r="BR152" s="57"/>
      <c r="BS152" s="57"/>
      <c r="BT152" s="57"/>
      <c r="BU152" s="57"/>
      <c r="BV152" s="57"/>
      <c r="BW152" s="57"/>
    </row>
    <row r="153" spans="3:75" ht="21" customHeight="1">
      <c r="C153" s="265"/>
      <c r="D153" s="431"/>
      <c r="E153" s="429"/>
      <c r="F153" s="288" t="s">
        <v>2498</v>
      </c>
      <c r="G153" s="249"/>
      <c r="H153" s="220" t="s">
        <v>155</v>
      </c>
      <c r="I153" s="220" t="s">
        <v>159</v>
      </c>
      <c r="J153" s="220" t="s">
        <v>0</v>
      </c>
      <c r="K153" s="220" t="s">
        <v>160</v>
      </c>
      <c r="L153" s="220" t="s">
        <v>0</v>
      </c>
      <c r="M153" s="220" t="s">
        <v>344</v>
      </c>
      <c r="N153" s="48" t="s">
        <v>162</v>
      </c>
      <c r="O153" s="48" t="s">
        <v>0</v>
      </c>
      <c r="P153" s="48" t="s">
        <v>477</v>
      </c>
      <c r="Q153" s="48"/>
      <c r="R153" s="48"/>
      <c r="S153" s="48"/>
      <c r="T153" s="48"/>
      <c r="U153" s="108"/>
      <c r="V153" s="73">
        <v>0</v>
      </c>
      <c r="W153" s="74"/>
      <c r="X153" s="75"/>
      <c r="Y153" s="298"/>
      <c r="Z153" s="301"/>
      <c r="BI153" s="57"/>
      <c r="BJ153" s="57"/>
      <c r="BK153" s="57"/>
      <c r="BL153" s="57"/>
      <c r="BM153" s="57"/>
      <c r="BN153" s="57"/>
      <c r="BO153" s="57"/>
      <c r="BP153" s="57"/>
      <c r="BQ153" s="57"/>
      <c r="BR153" s="57"/>
      <c r="BS153" s="57"/>
      <c r="BT153" s="57"/>
      <c r="BU153" s="57"/>
      <c r="BV153" s="57"/>
      <c r="BW153" s="57"/>
    </row>
    <row r="154" spans="3:75" ht="21" customHeight="1">
      <c r="C154" s="265"/>
      <c r="D154" s="431"/>
      <c r="E154" s="429"/>
      <c r="F154" s="288" t="s">
        <v>69</v>
      </c>
      <c r="G154" s="249"/>
      <c r="H154" s="220" t="s">
        <v>155</v>
      </c>
      <c r="I154" s="220" t="s">
        <v>159</v>
      </c>
      <c r="J154" s="220" t="s">
        <v>0</v>
      </c>
      <c r="K154" s="220" t="s">
        <v>160</v>
      </c>
      <c r="L154" s="220" t="s">
        <v>0</v>
      </c>
      <c r="M154" s="220" t="s">
        <v>345</v>
      </c>
      <c r="N154" s="48" t="s">
        <v>162</v>
      </c>
      <c r="O154" s="48" t="s">
        <v>0</v>
      </c>
      <c r="P154" s="48" t="s">
        <v>477</v>
      </c>
      <c r="Q154" s="48"/>
      <c r="R154" s="48"/>
      <c r="S154" s="48"/>
      <c r="T154" s="48"/>
      <c r="U154" s="108"/>
      <c r="V154" s="73">
        <v>0</v>
      </c>
      <c r="W154" s="74"/>
      <c r="X154" s="75"/>
      <c r="Y154" s="298"/>
      <c r="Z154" s="301"/>
      <c r="BI154" s="57"/>
      <c r="BJ154" s="57"/>
      <c r="BK154" s="57"/>
      <c r="BL154" s="57"/>
      <c r="BM154" s="57"/>
      <c r="BN154" s="57"/>
      <c r="BO154" s="57"/>
      <c r="BP154" s="57"/>
      <c r="BQ154" s="57"/>
      <c r="BR154" s="57"/>
      <c r="BS154" s="57"/>
      <c r="BT154" s="57"/>
      <c r="BU154" s="57"/>
      <c r="BV154" s="57"/>
      <c r="BW154" s="57"/>
    </row>
    <row r="155" spans="3:75" ht="21" customHeight="1">
      <c r="C155" s="265"/>
      <c r="D155" s="431"/>
      <c r="E155" s="429"/>
      <c r="F155" s="288" t="s">
        <v>2499</v>
      </c>
      <c r="G155" s="249"/>
      <c r="H155" s="220" t="s">
        <v>155</v>
      </c>
      <c r="I155" s="220" t="s">
        <v>159</v>
      </c>
      <c r="J155" s="220" t="s">
        <v>0</v>
      </c>
      <c r="K155" s="220" t="s">
        <v>160</v>
      </c>
      <c r="L155" s="220" t="s">
        <v>0</v>
      </c>
      <c r="M155" s="220" t="s">
        <v>331</v>
      </c>
      <c r="N155" s="48" t="s">
        <v>162</v>
      </c>
      <c r="O155" s="48" t="s">
        <v>0</v>
      </c>
      <c r="P155" s="48" t="s">
        <v>477</v>
      </c>
      <c r="Q155" s="48"/>
      <c r="R155" s="48"/>
      <c r="S155" s="48"/>
      <c r="T155" s="48"/>
      <c r="U155" s="108"/>
      <c r="V155" s="73">
        <v>3</v>
      </c>
      <c r="W155" s="74"/>
      <c r="X155" s="75"/>
      <c r="Y155" s="298"/>
      <c r="Z155" s="301"/>
      <c r="BI155" s="57"/>
      <c r="BJ155" s="57"/>
      <c r="BK155" s="57"/>
      <c r="BL155" s="57"/>
      <c r="BM155" s="57"/>
      <c r="BN155" s="57"/>
      <c r="BO155" s="57"/>
      <c r="BP155" s="57"/>
      <c r="BQ155" s="57"/>
      <c r="BR155" s="57"/>
      <c r="BS155" s="57"/>
      <c r="BT155" s="57"/>
      <c r="BU155" s="57"/>
      <c r="BV155" s="57"/>
      <c r="BW155" s="57"/>
    </row>
    <row r="156" spans="3:75" ht="21" customHeight="1">
      <c r="C156" s="265"/>
      <c r="D156" s="431"/>
      <c r="E156" s="429"/>
      <c r="F156" s="288" t="s">
        <v>2500</v>
      </c>
      <c r="G156" s="249"/>
      <c r="H156" s="220" t="s">
        <v>155</v>
      </c>
      <c r="I156" s="220" t="s">
        <v>159</v>
      </c>
      <c r="J156" s="220" t="s">
        <v>0</v>
      </c>
      <c r="K156" s="220" t="s">
        <v>160</v>
      </c>
      <c r="L156" s="220" t="s">
        <v>0</v>
      </c>
      <c r="M156" s="220" t="s">
        <v>346</v>
      </c>
      <c r="N156" s="48" t="s">
        <v>162</v>
      </c>
      <c r="O156" s="48" t="s">
        <v>0</v>
      </c>
      <c r="P156" s="48" t="s">
        <v>477</v>
      </c>
      <c r="Q156" s="48"/>
      <c r="R156" s="48"/>
      <c r="S156" s="48"/>
      <c r="T156" s="48"/>
      <c r="U156" s="108"/>
      <c r="V156" s="73">
        <v>0</v>
      </c>
      <c r="W156" s="74"/>
      <c r="X156" s="75"/>
      <c r="Y156" s="298"/>
      <c r="Z156" s="301"/>
      <c r="BI156" s="57"/>
      <c r="BJ156" s="57"/>
      <c r="BK156" s="57"/>
      <c r="BL156" s="57"/>
      <c r="BM156" s="57"/>
      <c r="BN156" s="57"/>
      <c r="BO156" s="57"/>
      <c r="BP156" s="57"/>
      <c r="BQ156" s="57"/>
      <c r="BR156" s="57"/>
      <c r="BS156" s="57"/>
      <c r="BT156" s="57"/>
      <c r="BU156" s="57"/>
      <c r="BV156" s="57"/>
      <c r="BW156" s="57"/>
    </row>
    <row r="157" spans="3:75" ht="21" customHeight="1">
      <c r="C157" s="265"/>
      <c r="D157" s="431"/>
      <c r="E157" s="429"/>
      <c r="F157" s="288" t="s">
        <v>2501</v>
      </c>
      <c r="G157" s="249"/>
      <c r="H157" s="220" t="s">
        <v>155</v>
      </c>
      <c r="I157" s="220" t="s">
        <v>159</v>
      </c>
      <c r="J157" s="220" t="s">
        <v>0</v>
      </c>
      <c r="K157" s="220" t="s">
        <v>160</v>
      </c>
      <c r="L157" s="220" t="s">
        <v>0</v>
      </c>
      <c r="M157" s="220" t="s">
        <v>347</v>
      </c>
      <c r="N157" s="48" t="s">
        <v>162</v>
      </c>
      <c r="O157" s="48" t="s">
        <v>0</v>
      </c>
      <c r="P157" s="48" t="s">
        <v>477</v>
      </c>
      <c r="Q157" s="48"/>
      <c r="R157" s="48"/>
      <c r="S157" s="48"/>
      <c r="T157" s="48"/>
      <c r="U157" s="108"/>
      <c r="V157" s="73">
        <v>0</v>
      </c>
      <c r="W157" s="74"/>
      <c r="X157" s="75"/>
      <c r="Y157" s="298"/>
      <c r="Z157" s="298"/>
      <c r="AA157" s="299"/>
      <c r="AB157" s="299"/>
      <c r="AC157" s="299"/>
      <c r="AD157" s="299"/>
      <c r="AE157" s="299"/>
      <c r="AF157" s="299"/>
      <c r="AG157" s="299"/>
      <c r="AH157" s="299"/>
      <c r="AI157" s="299"/>
      <c r="AJ157" s="299"/>
      <c r="AK157" s="299"/>
      <c r="AL157" s="299"/>
      <c r="AM157" s="299"/>
      <c r="AN157" s="299"/>
      <c r="AO157" s="299"/>
      <c r="AP157" s="299"/>
      <c r="AQ157" s="299"/>
      <c r="AR157" s="299"/>
      <c r="AS157" s="299"/>
      <c r="BI157" s="57"/>
      <c r="BJ157" s="57"/>
      <c r="BK157" s="57"/>
      <c r="BL157" s="57"/>
      <c r="BM157" s="57"/>
      <c r="BN157" s="57"/>
      <c r="BO157" s="57"/>
      <c r="BP157" s="57"/>
      <c r="BQ157" s="57"/>
      <c r="BR157" s="57"/>
      <c r="BS157" s="57"/>
      <c r="BT157" s="57"/>
      <c r="BU157" s="57"/>
      <c r="BV157" s="57"/>
      <c r="BW157" s="57"/>
    </row>
    <row r="158" spans="3:75" ht="21" customHeight="1">
      <c r="C158" s="265"/>
      <c r="D158" s="431"/>
      <c r="E158" s="429"/>
      <c r="F158" s="288" t="s">
        <v>70</v>
      </c>
      <c r="G158" s="249"/>
      <c r="H158" s="220" t="s">
        <v>155</v>
      </c>
      <c r="I158" s="220" t="s">
        <v>159</v>
      </c>
      <c r="J158" s="220" t="s">
        <v>0</v>
      </c>
      <c r="K158" s="220" t="s">
        <v>160</v>
      </c>
      <c r="L158" s="220" t="s">
        <v>0</v>
      </c>
      <c r="M158" s="220" t="s">
        <v>348</v>
      </c>
      <c r="N158" s="48" t="s">
        <v>162</v>
      </c>
      <c r="O158" s="48" t="s">
        <v>0</v>
      </c>
      <c r="P158" s="48" t="s">
        <v>477</v>
      </c>
      <c r="Q158" s="48"/>
      <c r="R158" s="48"/>
      <c r="S158" s="48"/>
      <c r="T158" s="48"/>
      <c r="U158" s="108"/>
      <c r="V158" s="73">
        <v>0</v>
      </c>
      <c r="W158" s="74"/>
      <c r="X158" s="75"/>
      <c r="Y158" s="298"/>
      <c r="Z158" s="298"/>
      <c r="AA158" s="299"/>
      <c r="AB158" s="299"/>
      <c r="AC158" s="299"/>
      <c r="AD158" s="299"/>
      <c r="AE158" s="299"/>
      <c r="AF158" s="299"/>
      <c r="AG158" s="299"/>
      <c r="AH158" s="299"/>
      <c r="AI158" s="299"/>
      <c r="AJ158" s="299"/>
      <c r="AK158" s="299"/>
      <c r="AL158" s="299"/>
      <c r="AM158" s="299"/>
      <c r="AN158" s="299"/>
      <c r="AO158" s="299"/>
      <c r="AP158" s="299"/>
      <c r="AQ158" s="299"/>
      <c r="AR158" s="299"/>
      <c r="AS158" s="299"/>
      <c r="BI158" s="57"/>
      <c r="BJ158" s="57"/>
      <c r="BK158" s="57"/>
      <c r="BL158" s="57"/>
      <c r="BM158" s="57"/>
      <c r="BN158" s="57"/>
      <c r="BO158" s="57"/>
      <c r="BP158" s="57"/>
      <c r="BQ158" s="57"/>
      <c r="BR158" s="57"/>
      <c r="BS158" s="57"/>
      <c r="BT158" s="57"/>
      <c r="BU158" s="57"/>
      <c r="BV158" s="57"/>
      <c r="BW158" s="57"/>
    </row>
    <row r="159" spans="3:75" ht="21" customHeight="1">
      <c r="C159" s="265"/>
      <c r="D159" s="431"/>
      <c r="E159" s="429"/>
      <c r="F159" s="288" t="s">
        <v>2502</v>
      </c>
      <c r="G159" s="249"/>
      <c r="H159" s="220" t="s">
        <v>155</v>
      </c>
      <c r="I159" s="220" t="s">
        <v>159</v>
      </c>
      <c r="J159" s="220" t="s">
        <v>0</v>
      </c>
      <c r="K159" s="220" t="s">
        <v>160</v>
      </c>
      <c r="L159" s="220" t="s">
        <v>0</v>
      </c>
      <c r="M159" s="220" t="s">
        <v>349</v>
      </c>
      <c r="N159" s="48" t="s">
        <v>162</v>
      </c>
      <c r="O159" s="48" t="s">
        <v>0</v>
      </c>
      <c r="P159" s="48" t="s">
        <v>477</v>
      </c>
      <c r="Q159" s="48"/>
      <c r="R159" s="48"/>
      <c r="S159" s="48"/>
      <c r="T159" s="48"/>
      <c r="U159" s="108"/>
      <c r="V159" s="73">
        <v>0</v>
      </c>
      <c r="W159" s="74"/>
      <c r="X159" s="75"/>
      <c r="Y159" s="298"/>
      <c r="Z159" s="298"/>
      <c r="AA159" s="299"/>
      <c r="AB159" s="299"/>
      <c r="AC159" s="299"/>
      <c r="AD159" s="299"/>
      <c r="AE159" s="299"/>
      <c r="AF159" s="299"/>
      <c r="AG159" s="299"/>
      <c r="AH159" s="299"/>
      <c r="AI159" s="299"/>
      <c r="AJ159" s="299"/>
      <c r="AK159" s="299"/>
      <c r="AL159" s="299"/>
      <c r="AM159" s="299"/>
      <c r="AN159" s="299"/>
      <c r="AO159" s="299"/>
      <c r="AP159" s="299"/>
      <c r="AQ159" s="299"/>
      <c r="AR159" s="299"/>
      <c r="AS159" s="299"/>
      <c r="BI159" s="57"/>
      <c r="BJ159" s="57"/>
      <c r="BK159" s="57"/>
      <c r="BL159" s="57"/>
      <c r="BM159" s="57"/>
      <c r="BN159" s="57"/>
      <c r="BO159" s="57"/>
      <c r="BP159" s="57"/>
      <c r="BQ159" s="57"/>
      <c r="BR159" s="57"/>
      <c r="BS159" s="57"/>
      <c r="BT159" s="57"/>
      <c r="BU159" s="57"/>
      <c r="BV159" s="57"/>
      <c r="BW159" s="57"/>
    </row>
    <row r="160" spans="3:75" ht="21" customHeight="1">
      <c r="C160" s="265"/>
      <c r="D160" s="431"/>
      <c r="E160" s="429"/>
      <c r="F160" s="288" t="s">
        <v>2503</v>
      </c>
      <c r="G160" s="249"/>
      <c r="H160" s="220" t="s">
        <v>155</v>
      </c>
      <c r="I160" s="220" t="s">
        <v>159</v>
      </c>
      <c r="J160" s="220" t="s">
        <v>0</v>
      </c>
      <c r="K160" s="220" t="s">
        <v>160</v>
      </c>
      <c r="L160" s="220" t="s">
        <v>0</v>
      </c>
      <c r="M160" s="220" t="s">
        <v>350</v>
      </c>
      <c r="N160" s="48" t="s">
        <v>162</v>
      </c>
      <c r="O160" s="48" t="s">
        <v>0</v>
      </c>
      <c r="P160" s="48" t="s">
        <v>477</v>
      </c>
      <c r="Q160" s="48"/>
      <c r="R160" s="48"/>
      <c r="S160" s="48"/>
      <c r="T160" s="48"/>
      <c r="U160" s="108"/>
      <c r="V160" s="73">
        <v>0</v>
      </c>
      <c r="W160" s="74"/>
      <c r="X160" s="75"/>
      <c r="Y160" s="298"/>
      <c r="Z160" s="298"/>
      <c r="AA160" s="299"/>
      <c r="AB160" s="299"/>
      <c r="AC160" s="299"/>
      <c r="AD160" s="299"/>
      <c r="AE160" s="299"/>
      <c r="AF160" s="299"/>
      <c r="AG160" s="299"/>
      <c r="AH160" s="299"/>
      <c r="AI160" s="299"/>
      <c r="AJ160" s="299"/>
      <c r="AK160" s="299"/>
      <c r="AL160" s="299"/>
      <c r="AM160" s="299"/>
      <c r="AN160" s="299"/>
      <c r="AO160" s="299"/>
      <c r="AP160" s="299"/>
      <c r="AQ160" s="299"/>
      <c r="AR160" s="299"/>
      <c r="AS160" s="299"/>
      <c r="BI160" s="57"/>
      <c r="BJ160" s="57"/>
      <c r="BK160" s="57"/>
      <c r="BL160" s="57"/>
      <c r="BM160" s="57"/>
      <c r="BN160" s="57"/>
      <c r="BO160" s="57"/>
      <c r="BP160" s="57"/>
      <c r="BQ160" s="57"/>
      <c r="BR160" s="57"/>
      <c r="BS160" s="57"/>
      <c r="BT160" s="57"/>
      <c r="BU160" s="57"/>
      <c r="BV160" s="57"/>
      <c r="BW160" s="57"/>
    </row>
    <row r="161" spans="3:75" ht="21" customHeight="1">
      <c r="C161" s="265"/>
      <c r="D161" s="431"/>
      <c r="E161" s="429"/>
      <c r="F161" s="288" t="s">
        <v>2504</v>
      </c>
      <c r="G161" s="249"/>
      <c r="H161" s="220" t="s">
        <v>155</v>
      </c>
      <c r="I161" s="220" t="s">
        <v>159</v>
      </c>
      <c r="J161" s="220" t="s">
        <v>0</v>
      </c>
      <c r="K161" s="220" t="s">
        <v>160</v>
      </c>
      <c r="L161" s="220" t="s">
        <v>0</v>
      </c>
      <c r="M161" s="220" t="s">
        <v>351</v>
      </c>
      <c r="N161" s="48" t="s">
        <v>162</v>
      </c>
      <c r="O161" s="48" t="s">
        <v>0</v>
      </c>
      <c r="P161" s="48" t="s">
        <v>477</v>
      </c>
      <c r="Q161" s="48"/>
      <c r="R161" s="48"/>
      <c r="S161" s="48"/>
      <c r="T161" s="48"/>
      <c r="U161" s="108"/>
      <c r="V161" s="73">
        <v>0</v>
      </c>
      <c r="W161" s="74"/>
      <c r="X161" s="75"/>
      <c r="Y161" s="298"/>
      <c r="Z161" s="298"/>
      <c r="AA161" s="299"/>
      <c r="AB161" s="299"/>
      <c r="AC161" s="299"/>
      <c r="AD161" s="299"/>
      <c r="AE161" s="299"/>
      <c r="AF161" s="299"/>
      <c r="AG161" s="299"/>
      <c r="AH161" s="299"/>
      <c r="AI161" s="299"/>
      <c r="AJ161" s="299"/>
      <c r="AK161" s="299"/>
      <c r="AL161" s="299"/>
      <c r="AM161" s="299"/>
      <c r="AN161" s="299"/>
      <c r="AO161" s="299"/>
      <c r="AP161" s="299"/>
      <c r="AQ161" s="299"/>
      <c r="AR161" s="299"/>
      <c r="AS161" s="299"/>
      <c r="BI161" s="57"/>
      <c r="BJ161" s="57"/>
      <c r="BK161" s="57"/>
      <c r="BL161" s="57"/>
      <c r="BM161" s="57"/>
      <c r="BN161" s="57"/>
      <c r="BO161" s="57"/>
      <c r="BP161" s="57"/>
      <c r="BQ161" s="57"/>
      <c r="BR161" s="57"/>
      <c r="BS161" s="57"/>
      <c r="BT161" s="57"/>
      <c r="BU161" s="57"/>
      <c r="BV161" s="57"/>
      <c r="BW161" s="57"/>
    </row>
    <row r="162" spans="3:75" ht="21" customHeight="1">
      <c r="C162" s="265"/>
      <c r="D162" s="431"/>
      <c r="E162" s="429"/>
      <c r="F162" s="288" t="s">
        <v>71</v>
      </c>
      <c r="G162" s="249"/>
      <c r="H162" s="220" t="s">
        <v>155</v>
      </c>
      <c r="I162" s="220" t="s">
        <v>159</v>
      </c>
      <c r="J162" s="220" t="s">
        <v>0</v>
      </c>
      <c r="K162" s="220" t="s">
        <v>160</v>
      </c>
      <c r="L162" s="220" t="s">
        <v>0</v>
      </c>
      <c r="M162" s="220" t="s">
        <v>352</v>
      </c>
      <c r="N162" s="48" t="s">
        <v>162</v>
      </c>
      <c r="O162" s="48" t="s">
        <v>0</v>
      </c>
      <c r="P162" s="48" t="s">
        <v>477</v>
      </c>
      <c r="Q162" s="48"/>
      <c r="R162" s="48"/>
      <c r="S162" s="48"/>
      <c r="T162" s="48"/>
      <c r="U162" s="108"/>
      <c r="V162" s="73">
        <v>0</v>
      </c>
      <c r="W162" s="74"/>
      <c r="X162" s="75"/>
      <c r="Y162" s="298"/>
      <c r="Z162" s="298"/>
      <c r="AA162" s="299"/>
      <c r="AB162" s="299"/>
      <c r="AC162" s="299"/>
      <c r="AD162" s="299"/>
      <c r="AE162" s="299"/>
      <c r="AF162" s="299"/>
      <c r="AG162" s="299"/>
      <c r="AH162" s="299"/>
      <c r="AI162" s="299"/>
      <c r="AJ162" s="299"/>
      <c r="AK162" s="299"/>
      <c r="AL162" s="299"/>
      <c r="AM162" s="299"/>
      <c r="AN162" s="299"/>
      <c r="AO162" s="299"/>
      <c r="AP162" s="299"/>
      <c r="AQ162" s="299"/>
      <c r="AR162" s="299"/>
      <c r="AS162" s="299"/>
      <c r="BI162" s="57"/>
      <c r="BJ162" s="57"/>
      <c r="BK162" s="57"/>
      <c r="BL162" s="57"/>
      <c r="BM162" s="57"/>
      <c r="BN162" s="57"/>
      <c r="BO162" s="57"/>
      <c r="BP162" s="57"/>
      <c r="BQ162" s="57"/>
      <c r="BR162" s="57"/>
      <c r="BS162" s="57"/>
      <c r="BT162" s="57"/>
      <c r="BU162" s="57"/>
      <c r="BV162" s="57"/>
      <c r="BW162" s="57"/>
    </row>
    <row r="163" spans="3:75" ht="21" customHeight="1">
      <c r="C163" s="265"/>
      <c r="D163" s="431"/>
      <c r="E163" s="429"/>
      <c r="F163" s="288" t="s">
        <v>2505</v>
      </c>
      <c r="G163" s="249"/>
      <c r="H163" s="220" t="s">
        <v>155</v>
      </c>
      <c r="I163" s="220" t="s">
        <v>159</v>
      </c>
      <c r="J163" s="220" t="s">
        <v>0</v>
      </c>
      <c r="K163" s="220" t="s">
        <v>160</v>
      </c>
      <c r="L163" s="220" t="s">
        <v>0</v>
      </c>
      <c r="M163" s="220" t="s">
        <v>353</v>
      </c>
      <c r="N163" s="48" t="s">
        <v>162</v>
      </c>
      <c r="O163" s="48" t="s">
        <v>0</v>
      </c>
      <c r="P163" s="48" t="s">
        <v>477</v>
      </c>
      <c r="Q163" s="48"/>
      <c r="R163" s="48"/>
      <c r="S163" s="48"/>
      <c r="T163" s="48"/>
      <c r="U163" s="108"/>
      <c r="V163" s="73">
        <v>0</v>
      </c>
      <c r="W163" s="74"/>
      <c r="X163" s="75"/>
      <c r="Y163" s="298"/>
      <c r="Z163" s="298"/>
      <c r="AA163" s="299"/>
      <c r="AB163" s="299"/>
      <c r="AC163" s="299"/>
      <c r="AD163" s="299"/>
      <c r="AE163" s="299"/>
      <c r="AF163" s="299"/>
      <c r="AG163" s="299"/>
      <c r="AH163" s="299"/>
      <c r="AI163" s="299"/>
      <c r="AJ163" s="299"/>
      <c r="AK163" s="299"/>
      <c r="AL163" s="299"/>
      <c r="AM163" s="299"/>
      <c r="AN163" s="299"/>
      <c r="AO163" s="299"/>
      <c r="AP163" s="299"/>
      <c r="AQ163" s="299"/>
      <c r="AR163" s="299"/>
      <c r="AS163" s="299"/>
      <c r="BI163" s="57"/>
      <c r="BJ163" s="57"/>
      <c r="BK163" s="57"/>
      <c r="BL163" s="57"/>
      <c r="BM163" s="57"/>
      <c r="BN163" s="57"/>
      <c r="BO163" s="57"/>
      <c r="BP163" s="57"/>
      <c r="BQ163" s="57"/>
      <c r="BR163" s="57"/>
      <c r="BS163" s="57"/>
      <c r="BT163" s="57"/>
      <c r="BU163" s="57"/>
      <c r="BV163" s="57"/>
      <c r="BW163" s="57"/>
    </row>
    <row r="164" spans="3:75" ht="21" customHeight="1">
      <c r="C164" s="265"/>
      <c r="D164" s="431"/>
      <c r="E164" s="429"/>
      <c r="F164" s="288" t="s">
        <v>2506</v>
      </c>
      <c r="G164" s="249"/>
      <c r="H164" s="220" t="s">
        <v>155</v>
      </c>
      <c r="I164" s="220" t="s">
        <v>159</v>
      </c>
      <c r="J164" s="220" t="s">
        <v>0</v>
      </c>
      <c r="K164" s="220" t="s">
        <v>160</v>
      </c>
      <c r="L164" s="220" t="s">
        <v>0</v>
      </c>
      <c r="M164" s="220" t="s">
        <v>354</v>
      </c>
      <c r="N164" s="48" t="s">
        <v>162</v>
      </c>
      <c r="O164" s="48" t="s">
        <v>0</v>
      </c>
      <c r="P164" s="48" t="s">
        <v>477</v>
      </c>
      <c r="Q164" s="48"/>
      <c r="R164" s="48"/>
      <c r="S164" s="48"/>
      <c r="T164" s="48"/>
      <c r="U164" s="108"/>
      <c r="V164" s="73">
        <v>0</v>
      </c>
      <c r="W164" s="74"/>
      <c r="X164" s="75"/>
      <c r="Y164" s="298"/>
      <c r="Z164" s="298"/>
      <c r="AA164" s="299"/>
      <c r="AB164" s="299"/>
      <c r="AC164" s="299"/>
      <c r="AD164" s="299"/>
      <c r="AE164" s="299"/>
      <c r="AF164" s="299"/>
      <c r="AG164" s="299"/>
      <c r="AH164" s="299"/>
      <c r="AI164" s="299"/>
      <c r="AJ164" s="299"/>
      <c r="AK164" s="299"/>
      <c r="AL164" s="299"/>
      <c r="AM164" s="299"/>
      <c r="AN164" s="299"/>
      <c r="AO164" s="299"/>
      <c r="AP164" s="299"/>
      <c r="AQ164" s="299"/>
      <c r="AR164" s="299"/>
      <c r="AS164" s="299"/>
      <c r="BI164" s="57"/>
      <c r="BJ164" s="57"/>
      <c r="BK164" s="57"/>
      <c r="BL164" s="57"/>
      <c r="BM164" s="57"/>
      <c r="BN164" s="57"/>
      <c r="BO164" s="57"/>
      <c r="BP164" s="57"/>
      <c r="BQ164" s="57"/>
      <c r="BR164" s="57"/>
      <c r="BS164" s="57"/>
      <c r="BT164" s="57"/>
      <c r="BU164" s="57"/>
      <c r="BV164" s="57"/>
      <c r="BW164" s="57"/>
    </row>
    <row r="165" spans="3:75" ht="21" customHeight="1">
      <c r="C165" s="265"/>
      <c r="D165" s="431"/>
      <c r="E165" s="429"/>
      <c r="F165" s="288" t="s">
        <v>2507</v>
      </c>
      <c r="G165" s="249"/>
      <c r="H165" s="220" t="s">
        <v>155</v>
      </c>
      <c r="I165" s="220" t="s">
        <v>159</v>
      </c>
      <c r="J165" s="220" t="s">
        <v>0</v>
      </c>
      <c r="K165" s="220" t="s">
        <v>160</v>
      </c>
      <c r="L165" s="220" t="s">
        <v>0</v>
      </c>
      <c r="M165" s="220" t="s">
        <v>355</v>
      </c>
      <c r="N165" s="48" t="s">
        <v>162</v>
      </c>
      <c r="O165" s="48" t="s">
        <v>0</v>
      </c>
      <c r="P165" s="48" t="s">
        <v>477</v>
      </c>
      <c r="Q165" s="48"/>
      <c r="R165" s="48"/>
      <c r="S165" s="48"/>
      <c r="T165" s="48"/>
      <c r="U165" s="108"/>
      <c r="V165" s="73">
        <v>0</v>
      </c>
      <c r="W165" s="74"/>
      <c r="X165" s="75"/>
      <c r="Y165" s="298"/>
      <c r="Z165" s="298"/>
      <c r="AA165" s="299"/>
      <c r="AB165" s="299"/>
      <c r="AC165" s="299"/>
      <c r="AD165" s="299"/>
      <c r="AE165" s="299"/>
      <c r="AF165" s="299"/>
      <c r="AG165" s="299"/>
      <c r="AH165" s="299"/>
      <c r="AI165" s="299"/>
      <c r="AJ165" s="299"/>
      <c r="AK165" s="299"/>
      <c r="AL165" s="299"/>
      <c r="AM165" s="299"/>
      <c r="AN165" s="299"/>
      <c r="AO165" s="299"/>
      <c r="AP165" s="299"/>
      <c r="AQ165" s="299"/>
      <c r="AR165" s="299"/>
      <c r="AS165" s="299"/>
      <c r="BI165" s="57"/>
      <c r="BJ165" s="57"/>
      <c r="BK165" s="57"/>
      <c r="BL165" s="57"/>
      <c r="BM165" s="57"/>
      <c r="BN165" s="57"/>
      <c r="BO165" s="57"/>
      <c r="BP165" s="57"/>
      <c r="BQ165" s="57"/>
      <c r="BR165" s="57"/>
      <c r="BS165" s="57"/>
      <c r="BT165" s="57"/>
      <c r="BU165" s="57"/>
      <c r="BV165" s="57"/>
      <c r="BW165" s="57"/>
    </row>
    <row r="166" spans="3:75" ht="21" customHeight="1">
      <c r="C166" s="265"/>
      <c r="D166" s="431"/>
      <c r="E166" s="429"/>
      <c r="F166" s="288" t="s">
        <v>2508</v>
      </c>
      <c r="G166" s="249"/>
      <c r="H166" s="220" t="s">
        <v>155</v>
      </c>
      <c r="I166" s="220" t="s">
        <v>159</v>
      </c>
      <c r="J166" s="220" t="s">
        <v>0</v>
      </c>
      <c r="K166" s="220" t="s">
        <v>160</v>
      </c>
      <c r="L166" s="220" t="s">
        <v>0</v>
      </c>
      <c r="M166" s="220" t="s">
        <v>356</v>
      </c>
      <c r="N166" s="48" t="s">
        <v>162</v>
      </c>
      <c r="O166" s="48" t="s">
        <v>0</v>
      </c>
      <c r="P166" s="48" t="s">
        <v>477</v>
      </c>
      <c r="Q166" s="48"/>
      <c r="R166" s="48"/>
      <c r="S166" s="48"/>
      <c r="T166" s="48"/>
      <c r="U166" s="108"/>
      <c r="V166" s="73">
        <v>0</v>
      </c>
      <c r="W166" s="74"/>
      <c r="X166" s="75"/>
      <c r="Y166" s="298"/>
      <c r="Z166" s="298"/>
      <c r="AA166" s="299"/>
      <c r="AB166" s="299"/>
      <c r="AC166" s="299"/>
      <c r="AD166" s="299"/>
      <c r="AE166" s="299"/>
      <c r="AF166" s="299"/>
      <c r="AG166" s="299"/>
      <c r="AH166" s="299"/>
      <c r="AI166" s="299"/>
      <c r="AJ166" s="299"/>
      <c r="AK166" s="299"/>
      <c r="AL166" s="299"/>
      <c r="AM166" s="299"/>
      <c r="AN166" s="299"/>
      <c r="AO166" s="299"/>
      <c r="AP166" s="299"/>
      <c r="AQ166" s="299"/>
      <c r="AR166" s="299"/>
      <c r="AS166" s="299"/>
      <c r="BI166" s="57"/>
      <c r="BJ166" s="57"/>
      <c r="BK166" s="57"/>
      <c r="BL166" s="57"/>
      <c r="BM166" s="57"/>
      <c r="BN166" s="57"/>
      <c r="BO166" s="57"/>
      <c r="BP166" s="57"/>
      <c r="BQ166" s="57"/>
      <c r="BR166" s="57"/>
      <c r="BS166" s="57"/>
      <c r="BT166" s="57"/>
      <c r="BU166" s="57"/>
      <c r="BV166" s="57"/>
      <c r="BW166" s="57"/>
    </row>
    <row r="167" spans="3:75" ht="21" customHeight="1">
      <c r="C167" s="265"/>
      <c r="D167" s="431"/>
      <c r="E167" s="429"/>
      <c r="F167" s="288" t="s">
        <v>72</v>
      </c>
      <c r="G167" s="249"/>
      <c r="H167" s="220" t="s">
        <v>155</v>
      </c>
      <c r="I167" s="220" t="s">
        <v>159</v>
      </c>
      <c r="J167" s="220" t="s">
        <v>0</v>
      </c>
      <c r="K167" s="220" t="s">
        <v>160</v>
      </c>
      <c r="L167" s="220" t="s">
        <v>0</v>
      </c>
      <c r="M167" s="220" t="s">
        <v>357</v>
      </c>
      <c r="N167" s="48" t="s">
        <v>162</v>
      </c>
      <c r="O167" s="48" t="s">
        <v>0</v>
      </c>
      <c r="P167" s="48" t="s">
        <v>477</v>
      </c>
      <c r="Q167" s="48"/>
      <c r="R167" s="48"/>
      <c r="S167" s="48"/>
      <c r="T167" s="48"/>
      <c r="U167" s="108"/>
      <c r="V167" s="73">
        <v>0</v>
      </c>
      <c r="W167" s="74"/>
      <c r="X167" s="75"/>
      <c r="Y167" s="298"/>
      <c r="Z167" s="298"/>
      <c r="AA167" s="299"/>
      <c r="AB167" s="299"/>
      <c r="AC167" s="299"/>
      <c r="AD167" s="299"/>
      <c r="AE167" s="299"/>
      <c r="AF167" s="299"/>
      <c r="AG167" s="299"/>
      <c r="AH167" s="299"/>
      <c r="AI167" s="299"/>
      <c r="AJ167" s="299"/>
      <c r="AK167" s="299"/>
      <c r="AL167" s="299"/>
      <c r="AM167" s="299"/>
      <c r="AN167" s="299"/>
      <c r="AO167" s="299"/>
      <c r="AP167" s="299"/>
      <c r="AQ167" s="299"/>
      <c r="AR167" s="299"/>
      <c r="AS167" s="299"/>
      <c r="BI167" s="57"/>
      <c r="BJ167" s="57"/>
      <c r="BK167" s="57"/>
      <c r="BL167" s="57"/>
      <c r="BM167" s="57"/>
      <c r="BN167" s="57"/>
      <c r="BO167" s="57"/>
      <c r="BP167" s="57"/>
      <c r="BQ167" s="57"/>
      <c r="BR167" s="57"/>
      <c r="BS167" s="57"/>
      <c r="BT167" s="57"/>
      <c r="BU167" s="57"/>
      <c r="BV167" s="57"/>
      <c r="BW167" s="57"/>
    </row>
    <row r="168" spans="3:75" ht="21" customHeight="1">
      <c r="C168" s="265"/>
      <c r="D168" s="431"/>
      <c r="E168" s="429"/>
      <c r="F168" s="288" t="s">
        <v>73</v>
      </c>
      <c r="G168" s="249"/>
      <c r="H168" s="220" t="s">
        <v>155</v>
      </c>
      <c r="I168" s="220" t="s">
        <v>159</v>
      </c>
      <c r="J168" s="220" t="s">
        <v>0</v>
      </c>
      <c r="K168" s="220" t="s">
        <v>160</v>
      </c>
      <c r="L168" s="220" t="s">
        <v>0</v>
      </c>
      <c r="M168" s="220" t="s">
        <v>358</v>
      </c>
      <c r="N168" s="48" t="s">
        <v>162</v>
      </c>
      <c r="O168" s="48" t="s">
        <v>0</v>
      </c>
      <c r="P168" s="48" t="s">
        <v>477</v>
      </c>
      <c r="Q168" s="48"/>
      <c r="R168" s="48"/>
      <c r="S168" s="48"/>
      <c r="T168" s="48"/>
      <c r="U168" s="108"/>
      <c r="V168" s="73">
        <v>0</v>
      </c>
      <c r="W168" s="74"/>
      <c r="X168" s="75"/>
      <c r="Y168" s="298"/>
      <c r="Z168" s="298"/>
      <c r="AA168" s="299"/>
      <c r="AB168" s="299"/>
      <c r="AC168" s="299"/>
      <c r="AD168" s="299"/>
      <c r="AE168" s="299"/>
      <c r="AF168" s="299"/>
      <c r="AG168" s="299"/>
      <c r="AH168" s="299"/>
      <c r="AI168" s="299"/>
      <c r="AJ168" s="299"/>
      <c r="AK168" s="299"/>
      <c r="AL168" s="299"/>
      <c r="AM168" s="299"/>
      <c r="AN168" s="299"/>
      <c r="AO168" s="299"/>
      <c r="AP168" s="299"/>
      <c r="AQ168" s="299"/>
      <c r="AR168" s="299"/>
      <c r="AS168" s="299"/>
      <c r="BI168" s="57"/>
      <c r="BJ168" s="57"/>
      <c r="BK168" s="57"/>
      <c r="BL168" s="57"/>
      <c r="BM168" s="57"/>
      <c r="BN168" s="57"/>
      <c r="BO168" s="57"/>
      <c r="BP168" s="57"/>
      <c r="BQ168" s="57"/>
      <c r="BR168" s="57"/>
      <c r="BS168" s="57"/>
      <c r="BT168" s="57"/>
      <c r="BU168" s="57"/>
      <c r="BV168" s="57"/>
      <c r="BW168" s="57"/>
    </row>
    <row r="169" spans="3:75" ht="21" customHeight="1">
      <c r="C169" s="265"/>
      <c r="D169" s="431"/>
      <c r="E169" s="429"/>
      <c r="F169" s="288" t="s">
        <v>2509</v>
      </c>
      <c r="G169" s="249"/>
      <c r="H169" s="220" t="s">
        <v>155</v>
      </c>
      <c r="I169" s="220" t="s">
        <v>159</v>
      </c>
      <c r="J169" s="220" t="s">
        <v>0</v>
      </c>
      <c r="K169" s="220" t="s">
        <v>160</v>
      </c>
      <c r="L169" s="220" t="s">
        <v>0</v>
      </c>
      <c r="M169" s="220" t="s">
        <v>359</v>
      </c>
      <c r="N169" s="48" t="s">
        <v>162</v>
      </c>
      <c r="O169" s="48" t="s">
        <v>0</v>
      </c>
      <c r="P169" s="48" t="s">
        <v>477</v>
      </c>
      <c r="Q169" s="48"/>
      <c r="R169" s="48"/>
      <c r="S169" s="48"/>
      <c r="T169" s="48"/>
      <c r="U169" s="108"/>
      <c r="V169" s="73">
        <v>0</v>
      </c>
      <c r="W169" s="74"/>
      <c r="X169" s="75"/>
      <c r="Y169" s="298"/>
      <c r="Z169" s="300"/>
      <c r="AA169" s="263"/>
      <c r="AB169" s="263"/>
      <c r="AC169" s="263"/>
      <c r="AD169" s="263"/>
      <c r="AE169" s="263"/>
      <c r="AF169" s="263"/>
      <c r="AG169" s="263"/>
      <c r="AH169" s="263"/>
      <c r="AI169" s="263"/>
      <c r="AJ169" s="263"/>
      <c r="AK169" s="263"/>
      <c r="AL169" s="263"/>
      <c r="AM169" s="263"/>
      <c r="AN169" s="263"/>
      <c r="AO169" s="263"/>
      <c r="AP169" s="263"/>
      <c r="AQ169" s="263"/>
      <c r="AR169" s="263"/>
      <c r="AS169" s="263"/>
      <c r="BI169" s="57"/>
      <c r="BJ169" s="57"/>
      <c r="BK169" s="57"/>
      <c r="BL169" s="57"/>
      <c r="BM169" s="57"/>
      <c r="BN169" s="57"/>
      <c r="BO169" s="57"/>
      <c r="BP169" s="57"/>
      <c r="BQ169" s="57"/>
      <c r="BR169" s="57"/>
      <c r="BS169" s="57"/>
      <c r="BT169" s="57"/>
      <c r="BU169" s="57"/>
      <c r="BV169" s="57"/>
      <c r="BW169" s="57"/>
    </row>
    <row r="170" spans="3:75" ht="21" customHeight="1">
      <c r="C170" s="265"/>
      <c r="D170" s="431"/>
      <c r="E170" s="429"/>
      <c r="F170" s="294" t="s">
        <v>74</v>
      </c>
      <c r="G170" s="249"/>
      <c r="H170" s="220" t="s">
        <v>155</v>
      </c>
      <c r="I170" s="220" t="s">
        <v>159</v>
      </c>
      <c r="J170" s="220" t="s">
        <v>0</v>
      </c>
      <c r="K170" s="220" t="s">
        <v>160</v>
      </c>
      <c r="L170" s="220" t="s">
        <v>0</v>
      </c>
      <c r="M170" s="220" t="s">
        <v>438</v>
      </c>
      <c r="N170" s="48" t="s">
        <v>162</v>
      </c>
      <c r="O170" s="48" t="s">
        <v>0</v>
      </c>
      <c r="P170" s="48" t="s">
        <v>477</v>
      </c>
      <c r="Q170" s="48"/>
      <c r="R170" s="48"/>
      <c r="S170" s="48"/>
      <c r="T170" s="48"/>
      <c r="U170" s="109"/>
      <c r="V170" s="21">
        <f>IF(OR(SUMPRODUCT(--(V119:V169=""),--(W119:W169=""))&gt;0,COUNTIF(W119:W169,"M")&gt;0,COUNTIF(W119:W169,"X")=51),"",SUM(V119:V169))</f>
        <v>17</v>
      </c>
      <c r="W170" s="22" t="str">
        <f>IF(AND(COUNTIF(W119:W169,"X")=51,SUM(V119:V169)=0,ISNUMBER(V170)),"",IF(COUNTIF(W119:W169,"M")&gt;0,"M",IF(AND(COUNTIF(W119:W169,W119)=51,OR(W119="X",W119="W",W119="Z")),UPPER(W119),"")))</f>
        <v/>
      </c>
      <c r="X170" s="23"/>
      <c r="Y170" s="298"/>
      <c r="Z170" s="298"/>
      <c r="AA170" s="299"/>
      <c r="AB170" s="299"/>
      <c r="AC170" s="299"/>
      <c r="AD170" s="299"/>
      <c r="AE170" s="299"/>
      <c r="AF170" s="299"/>
      <c r="AG170" s="299"/>
      <c r="AH170" s="299"/>
      <c r="AI170" s="299"/>
      <c r="AJ170" s="299"/>
      <c r="AK170" s="299"/>
      <c r="AL170" s="299"/>
      <c r="AM170" s="299"/>
      <c r="AN170" s="299"/>
      <c r="AO170" s="299"/>
      <c r="AP170" s="299"/>
      <c r="AQ170" s="299"/>
      <c r="AR170" s="299"/>
      <c r="AS170" s="299"/>
      <c r="BI170" s="57"/>
      <c r="BJ170" s="57"/>
      <c r="BK170" s="57"/>
      <c r="BL170" s="57"/>
      <c r="BM170" s="57"/>
      <c r="BN170" s="57"/>
      <c r="BO170" s="57"/>
      <c r="BP170" s="57"/>
      <c r="BQ170" s="57"/>
      <c r="BR170" s="57"/>
      <c r="BS170" s="57"/>
      <c r="BT170" s="57"/>
      <c r="BU170" s="57"/>
      <c r="BV170" s="57"/>
      <c r="BW170" s="57"/>
    </row>
    <row r="171" spans="3:75" ht="21" customHeight="1">
      <c r="C171" s="265"/>
      <c r="D171" s="431" t="s">
        <v>2376</v>
      </c>
      <c r="E171" s="429" t="s">
        <v>2403</v>
      </c>
      <c r="F171" s="288" t="s">
        <v>75</v>
      </c>
      <c r="G171" s="249"/>
      <c r="H171" s="220" t="s">
        <v>155</v>
      </c>
      <c r="I171" s="220" t="s">
        <v>159</v>
      </c>
      <c r="J171" s="220" t="s">
        <v>0</v>
      </c>
      <c r="K171" s="220" t="s">
        <v>160</v>
      </c>
      <c r="L171" s="220" t="s">
        <v>0</v>
      </c>
      <c r="M171" s="220" t="s">
        <v>360</v>
      </c>
      <c r="N171" s="48" t="s">
        <v>162</v>
      </c>
      <c r="O171" s="48" t="s">
        <v>0</v>
      </c>
      <c r="P171" s="48" t="s">
        <v>477</v>
      </c>
      <c r="Q171" s="48"/>
      <c r="R171" s="48"/>
      <c r="S171" s="48"/>
      <c r="T171" s="48"/>
      <c r="U171" s="108"/>
      <c r="V171" s="73">
        <v>0</v>
      </c>
      <c r="W171" s="74"/>
      <c r="X171" s="75"/>
      <c r="Y171" s="298"/>
      <c r="Z171" s="298"/>
      <c r="AA171" s="299"/>
      <c r="AB171" s="299"/>
      <c r="AC171" s="299"/>
      <c r="AD171" s="299"/>
      <c r="AE171" s="299"/>
      <c r="AF171" s="299"/>
      <c r="AG171" s="299"/>
      <c r="AH171" s="299"/>
      <c r="AI171" s="299"/>
      <c r="AJ171" s="299"/>
      <c r="AK171" s="299"/>
      <c r="AL171" s="299"/>
      <c r="AM171" s="299"/>
      <c r="AN171" s="299"/>
      <c r="AO171" s="299"/>
      <c r="AP171" s="299"/>
      <c r="AQ171" s="299"/>
      <c r="AR171" s="299"/>
      <c r="AS171" s="299"/>
      <c r="BI171" s="57"/>
      <c r="BJ171" s="57"/>
      <c r="BK171" s="57"/>
      <c r="BL171" s="57"/>
      <c r="BM171" s="57"/>
      <c r="BN171" s="57"/>
      <c r="BO171" s="57"/>
      <c r="BP171" s="57"/>
      <c r="BQ171" s="57"/>
      <c r="BR171" s="57"/>
      <c r="BS171" s="57"/>
      <c r="BT171" s="57"/>
      <c r="BU171" s="57"/>
      <c r="BV171" s="57"/>
      <c r="BW171" s="57"/>
    </row>
    <row r="172" spans="3:75" ht="21" customHeight="1">
      <c r="C172" s="265"/>
      <c r="D172" s="431"/>
      <c r="E172" s="429"/>
      <c r="F172" s="288" t="s">
        <v>76</v>
      </c>
      <c r="G172" s="249"/>
      <c r="H172" s="220" t="s">
        <v>155</v>
      </c>
      <c r="I172" s="220" t="s">
        <v>159</v>
      </c>
      <c r="J172" s="220" t="s">
        <v>0</v>
      </c>
      <c r="K172" s="220" t="s">
        <v>160</v>
      </c>
      <c r="L172" s="220" t="s">
        <v>0</v>
      </c>
      <c r="M172" s="220" t="s">
        <v>361</v>
      </c>
      <c r="N172" s="48" t="s">
        <v>162</v>
      </c>
      <c r="O172" s="48" t="s">
        <v>0</v>
      </c>
      <c r="P172" s="48" t="s">
        <v>477</v>
      </c>
      <c r="Q172" s="48"/>
      <c r="R172" s="48"/>
      <c r="S172" s="48"/>
      <c r="T172" s="48"/>
      <c r="U172" s="108"/>
      <c r="V172" s="73">
        <v>0</v>
      </c>
      <c r="W172" s="74"/>
      <c r="X172" s="75"/>
      <c r="Y172" s="298"/>
      <c r="Z172" s="298"/>
      <c r="AA172" s="299"/>
      <c r="AB172" s="299"/>
      <c r="AC172" s="299"/>
      <c r="AD172" s="299"/>
      <c r="AE172" s="299"/>
      <c r="AF172" s="299"/>
      <c r="AG172" s="299"/>
      <c r="AH172" s="299"/>
      <c r="AI172" s="299"/>
      <c r="AJ172" s="299"/>
      <c r="AK172" s="299"/>
      <c r="AL172" s="299"/>
      <c r="AM172" s="299"/>
      <c r="AN172" s="299"/>
      <c r="AO172" s="299"/>
      <c r="AP172" s="299"/>
      <c r="AQ172" s="299"/>
      <c r="AR172" s="299"/>
      <c r="AS172" s="299"/>
      <c r="BI172" s="57"/>
      <c r="BJ172" s="57"/>
      <c r="BK172" s="57"/>
      <c r="BL172" s="57"/>
      <c r="BM172" s="57"/>
      <c r="BN172" s="57"/>
      <c r="BO172" s="57"/>
      <c r="BP172" s="57"/>
      <c r="BQ172" s="57"/>
      <c r="BR172" s="57"/>
      <c r="BS172" s="57"/>
      <c r="BT172" s="57"/>
      <c r="BU172" s="57"/>
      <c r="BV172" s="57"/>
      <c r="BW172" s="57"/>
    </row>
    <row r="173" spans="3:75" ht="21" customHeight="1">
      <c r="C173" s="265"/>
      <c r="D173" s="431"/>
      <c r="E173" s="429"/>
      <c r="F173" s="288" t="s">
        <v>77</v>
      </c>
      <c r="G173" s="249"/>
      <c r="H173" s="220" t="s">
        <v>155</v>
      </c>
      <c r="I173" s="220" t="s">
        <v>159</v>
      </c>
      <c r="J173" s="220" t="s">
        <v>0</v>
      </c>
      <c r="K173" s="220" t="s">
        <v>160</v>
      </c>
      <c r="L173" s="220" t="s">
        <v>0</v>
      </c>
      <c r="M173" s="220" t="s">
        <v>170</v>
      </c>
      <c r="N173" s="48" t="s">
        <v>162</v>
      </c>
      <c r="O173" s="48" t="s">
        <v>0</v>
      </c>
      <c r="P173" s="48" t="s">
        <v>477</v>
      </c>
      <c r="Q173" s="48"/>
      <c r="R173" s="48"/>
      <c r="S173" s="48"/>
      <c r="T173" s="48"/>
      <c r="U173" s="108"/>
      <c r="V173" s="73">
        <v>0</v>
      </c>
      <c r="W173" s="74"/>
      <c r="X173" s="75"/>
      <c r="Y173" s="298"/>
      <c r="Z173" s="301"/>
      <c r="BI173" s="57"/>
      <c r="BJ173" s="57"/>
      <c r="BK173" s="57"/>
      <c r="BL173" s="57"/>
      <c r="BM173" s="57"/>
      <c r="BN173" s="57"/>
      <c r="BO173" s="57"/>
      <c r="BP173" s="57"/>
      <c r="BQ173" s="57"/>
      <c r="BR173" s="57"/>
      <c r="BS173" s="57"/>
      <c r="BT173" s="57"/>
      <c r="BU173" s="57"/>
      <c r="BV173" s="57"/>
      <c r="BW173" s="57"/>
    </row>
    <row r="174" spans="3:75" ht="21" customHeight="1">
      <c r="C174" s="265"/>
      <c r="D174" s="431"/>
      <c r="E174" s="429"/>
      <c r="F174" s="288" t="s">
        <v>2510</v>
      </c>
      <c r="G174" s="249"/>
      <c r="H174" s="220" t="s">
        <v>155</v>
      </c>
      <c r="I174" s="220" t="s">
        <v>159</v>
      </c>
      <c r="J174" s="220" t="s">
        <v>0</v>
      </c>
      <c r="K174" s="220" t="s">
        <v>160</v>
      </c>
      <c r="L174" s="220" t="s">
        <v>0</v>
      </c>
      <c r="M174" s="220" t="s">
        <v>362</v>
      </c>
      <c r="N174" s="48" t="s">
        <v>162</v>
      </c>
      <c r="O174" s="48" t="s">
        <v>0</v>
      </c>
      <c r="P174" s="48" t="s">
        <v>477</v>
      </c>
      <c r="Q174" s="48"/>
      <c r="R174" s="48"/>
      <c r="S174" s="48"/>
      <c r="T174" s="48"/>
      <c r="U174" s="108"/>
      <c r="V174" s="73">
        <v>0</v>
      </c>
      <c r="W174" s="74"/>
      <c r="X174" s="75"/>
      <c r="Y174" s="298"/>
      <c r="Z174" s="301"/>
      <c r="BI174" s="57"/>
      <c r="BJ174" s="57"/>
      <c r="BK174" s="57"/>
      <c r="BL174" s="57"/>
      <c r="BM174" s="57"/>
      <c r="BN174" s="57"/>
      <c r="BO174" s="57"/>
      <c r="BP174" s="57"/>
      <c r="BQ174" s="57"/>
      <c r="BR174" s="57"/>
      <c r="BS174" s="57"/>
      <c r="BT174" s="57"/>
      <c r="BU174" s="57"/>
      <c r="BV174" s="57"/>
      <c r="BW174" s="57"/>
    </row>
    <row r="175" spans="3:75" ht="21" customHeight="1">
      <c r="C175" s="265"/>
      <c r="D175" s="431"/>
      <c r="E175" s="429"/>
      <c r="F175" s="288" t="s">
        <v>2511</v>
      </c>
      <c r="G175" s="249"/>
      <c r="H175" s="220" t="s">
        <v>155</v>
      </c>
      <c r="I175" s="220" t="s">
        <v>159</v>
      </c>
      <c r="J175" s="220" t="s">
        <v>0</v>
      </c>
      <c r="K175" s="220" t="s">
        <v>160</v>
      </c>
      <c r="L175" s="220" t="s">
        <v>0</v>
      </c>
      <c r="M175" s="220" t="s">
        <v>363</v>
      </c>
      <c r="N175" s="48" t="s">
        <v>162</v>
      </c>
      <c r="O175" s="48" t="s">
        <v>0</v>
      </c>
      <c r="P175" s="48" t="s">
        <v>477</v>
      </c>
      <c r="Q175" s="48"/>
      <c r="R175" s="48"/>
      <c r="S175" s="48"/>
      <c r="T175" s="48"/>
      <c r="U175" s="108"/>
      <c r="V175" s="73">
        <v>1</v>
      </c>
      <c r="W175" s="74"/>
      <c r="X175" s="75"/>
      <c r="Y175" s="298"/>
      <c r="Z175" s="301"/>
      <c r="BI175" s="57"/>
      <c r="BJ175" s="57"/>
      <c r="BK175" s="57"/>
      <c r="BL175" s="57"/>
      <c r="BM175" s="57"/>
      <c r="BN175" s="57"/>
      <c r="BO175" s="57"/>
      <c r="BP175" s="57"/>
      <c r="BQ175" s="57"/>
      <c r="BR175" s="57"/>
      <c r="BS175" s="57"/>
      <c r="BT175" s="57"/>
      <c r="BU175" s="57"/>
      <c r="BV175" s="57"/>
      <c r="BW175" s="57"/>
    </row>
    <row r="176" spans="3:75" ht="21" customHeight="1">
      <c r="C176" s="265"/>
      <c r="D176" s="431"/>
      <c r="E176" s="429"/>
      <c r="F176" s="288" t="s">
        <v>2512</v>
      </c>
      <c r="G176" s="249"/>
      <c r="H176" s="220" t="s">
        <v>155</v>
      </c>
      <c r="I176" s="220" t="s">
        <v>159</v>
      </c>
      <c r="J176" s="220" t="s">
        <v>0</v>
      </c>
      <c r="K176" s="220" t="s">
        <v>160</v>
      </c>
      <c r="L176" s="220" t="s">
        <v>0</v>
      </c>
      <c r="M176" s="220" t="s">
        <v>364</v>
      </c>
      <c r="N176" s="48" t="s">
        <v>162</v>
      </c>
      <c r="O176" s="48" t="s">
        <v>0</v>
      </c>
      <c r="P176" s="48" t="s">
        <v>477</v>
      </c>
      <c r="Q176" s="48"/>
      <c r="R176" s="48"/>
      <c r="S176" s="48"/>
      <c r="T176" s="48"/>
      <c r="U176" s="108"/>
      <c r="V176" s="73">
        <v>0</v>
      </c>
      <c r="W176" s="74"/>
      <c r="X176" s="75"/>
      <c r="Y176" s="298"/>
      <c r="Z176" s="301"/>
      <c r="BI176" s="57"/>
      <c r="BJ176" s="57"/>
      <c r="BK176" s="57"/>
      <c r="BL176" s="57"/>
      <c r="BM176" s="57"/>
      <c r="BN176" s="57"/>
      <c r="BO176" s="57"/>
      <c r="BP176" s="57"/>
      <c r="BQ176" s="57"/>
      <c r="BR176" s="57"/>
      <c r="BS176" s="57"/>
      <c r="BT176" s="57"/>
      <c r="BU176" s="57"/>
      <c r="BV176" s="57"/>
      <c r="BW176" s="57"/>
    </row>
    <row r="177" spans="3:75" ht="21" customHeight="1">
      <c r="C177" s="265"/>
      <c r="D177" s="431"/>
      <c r="E177" s="429"/>
      <c r="F177" s="288" t="s">
        <v>78</v>
      </c>
      <c r="G177" s="249"/>
      <c r="H177" s="220" t="s">
        <v>155</v>
      </c>
      <c r="I177" s="220" t="s">
        <v>159</v>
      </c>
      <c r="J177" s="220" t="s">
        <v>0</v>
      </c>
      <c r="K177" s="220" t="s">
        <v>160</v>
      </c>
      <c r="L177" s="220" t="s">
        <v>0</v>
      </c>
      <c r="M177" s="220" t="s">
        <v>365</v>
      </c>
      <c r="N177" s="48" t="s">
        <v>162</v>
      </c>
      <c r="O177" s="48" t="s">
        <v>0</v>
      </c>
      <c r="P177" s="48" t="s">
        <v>477</v>
      </c>
      <c r="Q177" s="48"/>
      <c r="R177" s="48"/>
      <c r="S177" s="48"/>
      <c r="T177" s="48"/>
      <c r="U177" s="108"/>
      <c r="V177" s="73">
        <v>0</v>
      </c>
      <c r="W177" s="74"/>
      <c r="X177" s="75"/>
      <c r="Y177" s="298"/>
      <c r="Z177" s="301"/>
      <c r="BI177" s="57"/>
      <c r="BJ177" s="57"/>
      <c r="BK177" s="57"/>
      <c r="BL177" s="57"/>
      <c r="BM177" s="57"/>
      <c r="BN177" s="57"/>
      <c r="BO177" s="57"/>
      <c r="BP177" s="57"/>
      <c r="BQ177" s="57"/>
      <c r="BR177" s="57"/>
      <c r="BS177" s="57"/>
      <c r="BT177" s="57"/>
      <c r="BU177" s="57"/>
      <c r="BV177" s="57"/>
      <c r="BW177" s="57"/>
    </row>
    <row r="178" spans="3:75" ht="21" customHeight="1">
      <c r="C178" s="265"/>
      <c r="D178" s="431"/>
      <c r="E178" s="429"/>
      <c r="F178" s="288" t="s">
        <v>2513</v>
      </c>
      <c r="G178" s="249"/>
      <c r="H178" s="220" t="s">
        <v>155</v>
      </c>
      <c r="I178" s="220" t="s">
        <v>159</v>
      </c>
      <c r="J178" s="220" t="s">
        <v>0</v>
      </c>
      <c r="K178" s="220" t="s">
        <v>160</v>
      </c>
      <c r="L178" s="220" t="s">
        <v>0</v>
      </c>
      <c r="M178" s="220" t="s">
        <v>366</v>
      </c>
      <c r="N178" s="48" t="s">
        <v>162</v>
      </c>
      <c r="O178" s="48" t="s">
        <v>0</v>
      </c>
      <c r="P178" s="48" t="s">
        <v>477</v>
      </c>
      <c r="Q178" s="48"/>
      <c r="R178" s="48"/>
      <c r="S178" s="48"/>
      <c r="T178" s="48"/>
      <c r="U178" s="108"/>
      <c r="V178" s="73">
        <v>0</v>
      </c>
      <c r="W178" s="74"/>
      <c r="X178" s="75"/>
      <c r="Y178" s="298"/>
      <c r="Z178" s="301"/>
      <c r="BI178" s="57"/>
      <c r="BJ178" s="57"/>
      <c r="BK178" s="57"/>
      <c r="BL178" s="57"/>
      <c r="BM178" s="57"/>
      <c r="BN178" s="57"/>
      <c r="BO178" s="57"/>
      <c r="BP178" s="57"/>
      <c r="BQ178" s="57"/>
      <c r="BR178" s="57"/>
      <c r="BS178" s="57"/>
      <c r="BT178" s="57"/>
      <c r="BU178" s="57"/>
      <c r="BV178" s="57"/>
      <c r="BW178" s="57"/>
    </row>
    <row r="179" spans="3:75" ht="21" customHeight="1">
      <c r="C179" s="265"/>
      <c r="D179" s="431"/>
      <c r="E179" s="429"/>
      <c r="F179" s="288" t="s">
        <v>2548</v>
      </c>
      <c r="G179" s="249"/>
      <c r="H179" s="220" t="s">
        <v>155</v>
      </c>
      <c r="I179" s="220" t="s">
        <v>159</v>
      </c>
      <c r="J179" s="220" t="s">
        <v>0</v>
      </c>
      <c r="K179" s="220" t="s">
        <v>160</v>
      </c>
      <c r="L179" s="220" t="s">
        <v>0</v>
      </c>
      <c r="M179" s="220" t="s">
        <v>367</v>
      </c>
      <c r="N179" s="48" t="s">
        <v>162</v>
      </c>
      <c r="O179" s="48" t="s">
        <v>0</v>
      </c>
      <c r="P179" s="48" t="s">
        <v>477</v>
      </c>
      <c r="Q179" s="48"/>
      <c r="R179" s="48"/>
      <c r="S179" s="48"/>
      <c r="T179" s="48"/>
      <c r="U179" s="108"/>
      <c r="V179" s="73">
        <v>1</v>
      </c>
      <c r="W179" s="74"/>
      <c r="X179" s="75"/>
      <c r="Y179" s="298"/>
      <c r="Z179" s="301"/>
      <c r="BI179" s="57"/>
      <c r="BJ179" s="57"/>
      <c r="BK179" s="57"/>
      <c r="BL179" s="57"/>
      <c r="BM179" s="57"/>
      <c r="BN179" s="57"/>
      <c r="BO179" s="57"/>
      <c r="BP179" s="57"/>
      <c r="BQ179" s="57"/>
      <c r="BR179" s="57"/>
      <c r="BS179" s="57"/>
      <c r="BT179" s="57"/>
      <c r="BU179" s="57"/>
      <c r="BV179" s="57"/>
      <c r="BW179" s="57"/>
    </row>
    <row r="180" spans="3:75" ht="21" customHeight="1">
      <c r="C180" s="265"/>
      <c r="D180" s="431"/>
      <c r="E180" s="429"/>
      <c r="F180" s="288" t="s">
        <v>2514</v>
      </c>
      <c r="G180" s="249"/>
      <c r="H180" s="220" t="s">
        <v>155</v>
      </c>
      <c r="I180" s="220" t="s">
        <v>159</v>
      </c>
      <c r="J180" s="220" t="s">
        <v>0</v>
      </c>
      <c r="K180" s="220" t="s">
        <v>160</v>
      </c>
      <c r="L180" s="220" t="s">
        <v>0</v>
      </c>
      <c r="M180" s="220" t="s">
        <v>368</v>
      </c>
      <c r="N180" s="48" t="s">
        <v>162</v>
      </c>
      <c r="O180" s="48" t="s">
        <v>0</v>
      </c>
      <c r="P180" s="48" t="s">
        <v>477</v>
      </c>
      <c r="Q180" s="48"/>
      <c r="R180" s="48"/>
      <c r="S180" s="48"/>
      <c r="T180" s="48"/>
      <c r="U180" s="108"/>
      <c r="V180" s="73">
        <v>0</v>
      </c>
      <c r="W180" s="74"/>
      <c r="X180" s="75"/>
      <c r="Y180" s="298"/>
      <c r="Z180" s="301"/>
      <c r="BI180" s="57"/>
      <c r="BJ180" s="57"/>
      <c r="BK180" s="57"/>
      <c r="BL180" s="57"/>
      <c r="BM180" s="57"/>
      <c r="BN180" s="57"/>
      <c r="BO180" s="57"/>
      <c r="BP180" s="57"/>
      <c r="BQ180" s="57"/>
      <c r="BR180" s="57"/>
      <c r="BS180" s="57"/>
      <c r="BT180" s="57"/>
      <c r="BU180" s="57"/>
      <c r="BV180" s="57"/>
      <c r="BW180" s="57"/>
    </row>
    <row r="181" spans="3:75" ht="21" customHeight="1">
      <c r="C181" s="265"/>
      <c r="D181" s="431"/>
      <c r="E181" s="429"/>
      <c r="F181" s="288" t="s">
        <v>79</v>
      </c>
      <c r="G181" s="249"/>
      <c r="H181" s="220" t="s">
        <v>155</v>
      </c>
      <c r="I181" s="220" t="s">
        <v>159</v>
      </c>
      <c r="J181" s="220" t="s">
        <v>0</v>
      </c>
      <c r="K181" s="220" t="s">
        <v>160</v>
      </c>
      <c r="L181" s="220" t="s">
        <v>0</v>
      </c>
      <c r="M181" s="220" t="s">
        <v>369</v>
      </c>
      <c r="N181" s="48" t="s">
        <v>162</v>
      </c>
      <c r="O181" s="48" t="s">
        <v>0</v>
      </c>
      <c r="P181" s="48" t="s">
        <v>477</v>
      </c>
      <c r="Q181" s="48"/>
      <c r="R181" s="48"/>
      <c r="S181" s="48"/>
      <c r="T181" s="48"/>
      <c r="U181" s="108"/>
      <c r="V181" s="73">
        <v>0</v>
      </c>
      <c r="W181" s="74"/>
      <c r="X181" s="75"/>
      <c r="Y181" s="298"/>
      <c r="Z181" s="301"/>
      <c r="BI181" s="57"/>
      <c r="BJ181" s="57"/>
      <c r="BK181" s="57"/>
      <c r="BL181" s="57"/>
      <c r="BM181" s="57"/>
      <c r="BN181" s="57"/>
      <c r="BO181" s="57"/>
      <c r="BP181" s="57"/>
      <c r="BQ181" s="57"/>
      <c r="BR181" s="57"/>
      <c r="BS181" s="57"/>
      <c r="BT181" s="57"/>
      <c r="BU181" s="57"/>
      <c r="BV181" s="57"/>
      <c r="BW181" s="57"/>
    </row>
    <row r="182" spans="3:75" ht="21" customHeight="1">
      <c r="C182" s="265"/>
      <c r="D182" s="431"/>
      <c r="E182" s="429"/>
      <c r="F182" s="288" t="s">
        <v>2515</v>
      </c>
      <c r="G182" s="249"/>
      <c r="H182" s="220" t="s">
        <v>155</v>
      </c>
      <c r="I182" s="220" t="s">
        <v>159</v>
      </c>
      <c r="J182" s="220" t="s">
        <v>0</v>
      </c>
      <c r="K182" s="220" t="s">
        <v>160</v>
      </c>
      <c r="L182" s="220" t="s">
        <v>0</v>
      </c>
      <c r="M182" s="220" t="s">
        <v>370</v>
      </c>
      <c r="N182" s="48" t="s">
        <v>162</v>
      </c>
      <c r="O182" s="48" t="s">
        <v>0</v>
      </c>
      <c r="P182" s="48" t="s">
        <v>477</v>
      </c>
      <c r="Q182" s="48"/>
      <c r="R182" s="48"/>
      <c r="S182" s="48"/>
      <c r="T182" s="48"/>
      <c r="U182" s="108"/>
      <c r="V182" s="73">
        <v>0</v>
      </c>
      <c r="W182" s="74"/>
      <c r="X182" s="75"/>
      <c r="Y182" s="298"/>
      <c r="Z182" s="301"/>
      <c r="BI182" s="57"/>
      <c r="BJ182" s="57"/>
      <c r="BK182" s="57"/>
      <c r="BL182" s="57"/>
      <c r="BM182" s="57"/>
      <c r="BN182" s="57"/>
      <c r="BO182" s="57"/>
      <c r="BP182" s="57"/>
      <c r="BQ182" s="57"/>
      <c r="BR182" s="57"/>
      <c r="BS182" s="57"/>
      <c r="BT182" s="57"/>
      <c r="BU182" s="57"/>
      <c r="BV182" s="57"/>
      <c r="BW182" s="57"/>
    </row>
    <row r="183" spans="3:75" ht="21" customHeight="1">
      <c r="C183" s="265"/>
      <c r="D183" s="431"/>
      <c r="E183" s="429"/>
      <c r="F183" s="288" t="s">
        <v>2516</v>
      </c>
      <c r="G183" s="249"/>
      <c r="H183" s="220" t="s">
        <v>155</v>
      </c>
      <c r="I183" s="220" t="s">
        <v>159</v>
      </c>
      <c r="J183" s="220" t="s">
        <v>0</v>
      </c>
      <c r="K183" s="220" t="s">
        <v>160</v>
      </c>
      <c r="L183" s="220" t="s">
        <v>0</v>
      </c>
      <c r="M183" s="220" t="s">
        <v>371</v>
      </c>
      <c r="N183" s="48" t="s">
        <v>162</v>
      </c>
      <c r="O183" s="48" t="s">
        <v>0</v>
      </c>
      <c r="P183" s="48" t="s">
        <v>477</v>
      </c>
      <c r="Q183" s="48"/>
      <c r="R183" s="48"/>
      <c r="S183" s="48"/>
      <c r="T183" s="48"/>
      <c r="U183" s="108"/>
      <c r="V183" s="73">
        <v>17</v>
      </c>
      <c r="W183" s="74"/>
      <c r="X183" s="75"/>
      <c r="Y183" s="298"/>
      <c r="Z183" s="301"/>
      <c r="BI183" s="57"/>
      <c r="BJ183" s="57"/>
      <c r="BK183" s="57"/>
      <c r="BL183" s="57"/>
      <c r="BM183" s="57"/>
      <c r="BN183" s="57"/>
      <c r="BO183" s="57"/>
      <c r="BP183" s="57"/>
      <c r="BQ183" s="57"/>
      <c r="BR183" s="57"/>
      <c r="BS183" s="57"/>
      <c r="BT183" s="57"/>
      <c r="BU183" s="57"/>
      <c r="BV183" s="57"/>
      <c r="BW183" s="57"/>
    </row>
    <row r="184" spans="3:75" ht="21" customHeight="1">
      <c r="C184" s="265"/>
      <c r="D184" s="431"/>
      <c r="E184" s="429"/>
      <c r="F184" s="288" t="s">
        <v>2517</v>
      </c>
      <c r="G184" s="249"/>
      <c r="H184" s="220" t="s">
        <v>155</v>
      </c>
      <c r="I184" s="220" t="s">
        <v>159</v>
      </c>
      <c r="J184" s="220" t="s">
        <v>0</v>
      </c>
      <c r="K184" s="220" t="s">
        <v>160</v>
      </c>
      <c r="L184" s="220" t="s">
        <v>0</v>
      </c>
      <c r="M184" s="220" t="s">
        <v>372</v>
      </c>
      <c r="N184" s="48" t="s">
        <v>162</v>
      </c>
      <c r="O184" s="48" t="s">
        <v>0</v>
      </c>
      <c r="P184" s="48" t="s">
        <v>477</v>
      </c>
      <c r="Q184" s="48"/>
      <c r="R184" s="48"/>
      <c r="S184" s="48"/>
      <c r="T184" s="48"/>
      <c r="U184" s="108"/>
      <c r="V184" s="73">
        <v>3</v>
      </c>
      <c r="W184" s="74"/>
      <c r="X184" s="75"/>
      <c r="Y184" s="298"/>
      <c r="Z184" s="301"/>
      <c r="BI184" s="57"/>
      <c r="BJ184" s="57"/>
      <c r="BK184" s="57"/>
      <c r="BL184" s="57"/>
      <c r="BM184" s="57"/>
      <c r="BN184" s="57"/>
      <c r="BO184" s="57"/>
      <c r="BP184" s="57"/>
      <c r="BQ184" s="57"/>
      <c r="BR184" s="57"/>
      <c r="BS184" s="57"/>
      <c r="BT184" s="57"/>
      <c r="BU184" s="57"/>
      <c r="BV184" s="57"/>
      <c r="BW184" s="57"/>
    </row>
    <row r="185" spans="3:75" ht="21" customHeight="1">
      <c r="C185" s="265"/>
      <c r="D185" s="431"/>
      <c r="E185" s="429"/>
      <c r="F185" s="288" t="s">
        <v>80</v>
      </c>
      <c r="G185" s="249"/>
      <c r="H185" s="220" t="s">
        <v>155</v>
      </c>
      <c r="I185" s="220" t="s">
        <v>159</v>
      </c>
      <c r="J185" s="220" t="s">
        <v>0</v>
      </c>
      <c r="K185" s="220" t="s">
        <v>160</v>
      </c>
      <c r="L185" s="220" t="s">
        <v>0</v>
      </c>
      <c r="M185" s="220" t="s">
        <v>373</v>
      </c>
      <c r="N185" s="48" t="s">
        <v>162</v>
      </c>
      <c r="O185" s="48" t="s">
        <v>0</v>
      </c>
      <c r="P185" s="48" t="s">
        <v>477</v>
      </c>
      <c r="Q185" s="48"/>
      <c r="R185" s="48"/>
      <c r="S185" s="48"/>
      <c r="T185" s="48"/>
      <c r="U185" s="108"/>
      <c r="V185" s="73">
        <v>0</v>
      </c>
      <c r="W185" s="74"/>
      <c r="X185" s="75"/>
      <c r="Y185" s="298"/>
      <c r="Z185" s="301"/>
      <c r="BI185" s="57"/>
      <c r="BJ185" s="57"/>
      <c r="BK185" s="57"/>
      <c r="BL185" s="57"/>
      <c r="BM185" s="57"/>
      <c r="BN185" s="57"/>
      <c r="BO185" s="57"/>
      <c r="BP185" s="57"/>
      <c r="BQ185" s="57"/>
      <c r="BR185" s="57"/>
      <c r="BS185" s="57"/>
      <c r="BT185" s="57"/>
      <c r="BU185" s="57"/>
      <c r="BV185" s="57"/>
      <c r="BW185" s="57"/>
    </row>
    <row r="186" spans="3:75" ht="21" customHeight="1">
      <c r="C186" s="265"/>
      <c r="D186" s="431"/>
      <c r="E186" s="429"/>
      <c r="F186" s="288" t="s">
        <v>2518</v>
      </c>
      <c r="G186" s="249"/>
      <c r="H186" s="220" t="s">
        <v>155</v>
      </c>
      <c r="I186" s="220" t="s">
        <v>159</v>
      </c>
      <c r="J186" s="220" t="s">
        <v>0</v>
      </c>
      <c r="K186" s="220" t="s">
        <v>160</v>
      </c>
      <c r="L186" s="220" t="s">
        <v>0</v>
      </c>
      <c r="M186" s="220" t="s">
        <v>374</v>
      </c>
      <c r="N186" s="48" t="s">
        <v>162</v>
      </c>
      <c r="O186" s="48" t="s">
        <v>0</v>
      </c>
      <c r="P186" s="48" t="s">
        <v>477</v>
      </c>
      <c r="Q186" s="48"/>
      <c r="R186" s="48"/>
      <c r="S186" s="48"/>
      <c r="T186" s="48"/>
      <c r="U186" s="108"/>
      <c r="V186" s="73">
        <v>0</v>
      </c>
      <c r="W186" s="74"/>
      <c r="X186" s="75"/>
      <c r="Y186" s="298"/>
      <c r="Z186" s="301"/>
      <c r="BI186" s="57"/>
      <c r="BJ186" s="57"/>
      <c r="BK186" s="57"/>
      <c r="BL186" s="57"/>
      <c r="BM186" s="57"/>
      <c r="BN186" s="57"/>
      <c r="BO186" s="57"/>
      <c r="BP186" s="57"/>
      <c r="BQ186" s="57"/>
      <c r="BR186" s="57"/>
      <c r="BS186" s="57"/>
      <c r="BT186" s="57"/>
      <c r="BU186" s="57"/>
      <c r="BV186" s="57"/>
      <c r="BW186" s="57"/>
    </row>
    <row r="187" spans="3:75" ht="21" customHeight="1">
      <c r="C187" s="265"/>
      <c r="D187" s="431"/>
      <c r="E187" s="429"/>
      <c r="F187" s="288" t="s">
        <v>2519</v>
      </c>
      <c r="G187" s="249"/>
      <c r="H187" s="220" t="s">
        <v>155</v>
      </c>
      <c r="I187" s="220" t="s">
        <v>159</v>
      </c>
      <c r="J187" s="220" t="s">
        <v>0</v>
      </c>
      <c r="K187" s="220" t="s">
        <v>160</v>
      </c>
      <c r="L187" s="220" t="s">
        <v>0</v>
      </c>
      <c r="M187" s="220" t="s">
        <v>375</v>
      </c>
      <c r="N187" s="48" t="s">
        <v>162</v>
      </c>
      <c r="O187" s="48" t="s">
        <v>0</v>
      </c>
      <c r="P187" s="48" t="s">
        <v>477</v>
      </c>
      <c r="Q187" s="48"/>
      <c r="R187" s="48"/>
      <c r="S187" s="48"/>
      <c r="T187" s="48"/>
      <c r="U187" s="108"/>
      <c r="V187" s="73">
        <v>0</v>
      </c>
      <c r="W187" s="74"/>
      <c r="X187" s="75"/>
      <c r="Y187" s="298"/>
      <c r="Z187" s="301"/>
      <c r="BI187" s="57"/>
      <c r="BJ187" s="57"/>
      <c r="BK187" s="57"/>
      <c r="BL187" s="57"/>
      <c r="BM187" s="57"/>
      <c r="BN187" s="57"/>
      <c r="BO187" s="57"/>
      <c r="BP187" s="57"/>
      <c r="BQ187" s="57"/>
      <c r="BR187" s="57"/>
      <c r="BS187" s="57"/>
      <c r="BT187" s="57"/>
      <c r="BU187" s="57"/>
      <c r="BV187" s="57"/>
      <c r="BW187" s="57"/>
    </row>
    <row r="188" spans="3:75" ht="21" customHeight="1">
      <c r="C188" s="265"/>
      <c r="D188" s="431"/>
      <c r="E188" s="429"/>
      <c r="F188" s="288" t="s">
        <v>2520</v>
      </c>
      <c r="G188" s="249"/>
      <c r="H188" s="220" t="s">
        <v>155</v>
      </c>
      <c r="I188" s="220" t="s">
        <v>159</v>
      </c>
      <c r="J188" s="220" t="s">
        <v>0</v>
      </c>
      <c r="K188" s="220" t="s">
        <v>160</v>
      </c>
      <c r="L188" s="220" t="s">
        <v>0</v>
      </c>
      <c r="M188" s="220" t="s">
        <v>376</v>
      </c>
      <c r="N188" s="48" t="s">
        <v>162</v>
      </c>
      <c r="O188" s="48" t="s">
        <v>0</v>
      </c>
      <c r="P188" s="48" t="s">
        <v>477</v>
      </c>
      <c r="Q188" s="48"/>
      <c r="R188" s="48"/>
      <c r="S188" s="48"/>
      <c r="T188" s="48"/>
      <c r="U188" s="108"/>
      <c r="V188" s="73">
        <v>0</v>
      </c>
      <c r="W188" s="74"/>
      <c r="X188" s="75"/>
      <c r="Y188" s="298"/>
      <c r="Z188" s="301"/>
      <c r="BI188" s="57"/>
      <c r="BJ188" s="57"/>
      <c r="BK188" s="57"/>
      <c r="BL188" s="57"/>
      <c r="BM188" s="57"/>
      <c r="BN188" s="57"/>
      <c r="BO188" s="57"/>
      <c r="BP188" s="57"/>
      <c r="BQ188" s="57"/>
      <c r="BR188" s="57"/>
      <c r="BS188" s="57"/>
      <c r="BT188" s="57"/>
      <c r="BU188" s="57"/>
      <c r="BV188" s="57"/>
      <c r="BW188" s="57"/>
    </row>
    <row r="189" spans="3:75" ht="21" customHeight="1">
      <c r="C189" s="265"/>
      <c r="D189" s="431"/>
      <c r="E189" s="429"/>
      <c r="F189" s="288" t="s">
        <v>2521</v>
      </c>
      <c r="G189" s="249"/>
      <c r="H189" s="220" t="s">
        <v>155</v>
      </c>
      <c r="I189" s="220" t="s">
        <v>159</v>
      </c>
      <c r="J189" s="220" t="s">
        <v>0</v>
      </c>
      <c r="K189" s="220" t="s">
        <v>160</v>
      </c>
      <c r="L189" s="220" t="s">
        <v>0</v>
      </c>
      <c r="M189" s="220" t="s">
        <v>377</v>
      </c>
      <c r="N189" s="48" t="s">
        <v>162</v>
      </c>
      <c r="O189" s="48" t="s">
        <v>0</v>
      </c>
      <c r="P189" s="48" t="s">
        <v>477</v>
      </c>
      <c r="Q189" s="48"/>
      <c r="R189" s="48"/>
      <c r="S189" s="48"/>
      <c r="T189" s="48"/>
      <c r="U189" s="108"/>
      <c r="V189" s="73">
        <v>0</v>
      </c>
      <c r="W189" s="74"/>
      <c r="X189" s="75"/>
      <c r="Y189" s="298"/>
      <c r="Z189" s="301"/>
      <c r="BI189" s="57"/>
      <c r="BJ189" s="57"/>
      <c r="BK189" s="57"/>
      <c r="BL189" s="57"/>
      <c r="BM189" s="57"/>
      <c r="BN189" s="57"/>
      <c r="BO189" s="57"/>
      <c r="BP189" s="57"/>
      <c r="BQ189" s="57"/>
      <c r="BR189" s="57"/>
      <c r="BS189" s="57"/>
      <c r="BT189" s="57"/>
      <c r="BU189" s="57"/>
      <c r="BV189" s="57"/>
      <c r="BW189" s="57"/>
    </row>
    <row r="190" spans="3:75" ht="21" customHeight="1">
      <c r="C190" s="265"/>
      <c r="D190" s="431"/>
      <c r="E190" s="429"/>
      <c r="F190" s="288" t="s">
        <v>2522</v>
      </c>
      <c r="G190" s="249"/>
      <c r="H190" s="220" t="s">
        <v>155</v>
      </c>
      <c r="I190" s="220" t="s">
        <v>159</v>
      </c>
      <c r="J190" s="220" t="s">
        <v>0</v>
      </c>
      <c r="K190" s="220" t="s">
        <v>160</v>
      </c>
      <c r="L190" s="220" t="s">
        <v>0</v>
      </c>
      <c r="M190" s="220" t="s">
        <v>378</v>
      </c>
      <c r="N190" s="48" t="s">
        <v>162</v>
      </c>
      <c r="O190" s="48" t="s">
        <v>0</v>
      </c>
      <c r="P190" s="48" t="s">
        <v>477</v>
      </c>
      <c r="Q190" s="48"/>
      <c r="R190" s="48"/>
      <c r="S190" s="48"/>
      <c r="T190" s="48"/>
      <c r="U190" s="108"/>
      <c r="V190" s="73">
        <v>0</v>
      </c>
      <c r="W190" s="74"/>
      <c r="X190" s="75"/>
      <c r="Y190" s="298"/>
      <c r="Z190" s="301"/>
      <c r="BI190" s="57"/>
      <c r="BJ190" s="57"/>
      <c r="BK190" s="57"/>
      <c r="BL190" s="57"/>
      <c r="BM190" s="57"/>
      <c r="BN190" s="57"/>
      <c r="BO190" s="57"/>
      <c r="BP190" s="57"/>
      <c r="BQ190" s="57"/>
      <c r="BR190" s="57"/>
      <c r="BS190" s="57"/>
      <c r="BT190" s="57"/>
      <c r="BU190" s="57"/>
      <c r="BV190" s="57"/>
      <c r="BW190" s="57"/>
    </row>
    <row r="191" spans="3:75" ht="21" customHeight="1">
      <c r="C191" s="265"/>
      <c r="D191" s="431"/>
      <c r="E191" s="429"/>
      <c r="F191" s="288" t="s">
        <v>2523</v>
      </c>
      <c r="G191" s="249"/>
      <c r="H191" s="220" t="s">
        <v>155</v>
      </c>
      <c r="I191" s="220" t="s">
        <v>159</v>
      </c>
      <c r="J191" s="220" t="s">
        <v>0</v>
      </c>
      <c r="K191" s="220" t="s">
        <v>160</v>
      </c>
      <c r="L191" s="220" t="s">
        <v>0</v>
      </c>
      <c r="M191" s="220" t="s">
        <v>379</v>
      </c>
      <c r="N191" s="48" t="s">
        <v>162</v>
      </c>
      <c r="O191" s="48" t="s">
        <v>0</v>
      </c>
      <c r="P191" s="48" t="s">
        <v>477</v>
      </c>
      <c r="Q191" s="48"/>
      <c r="R191" s="48"/>
      <c r="S191" s="48"/>
      <c r="T191" s="48"/>
      <c r="U191" s="108"/>
      <c r="V191" s="73">
        <v>5</v>
      </c>
      <c r="W191" s="74"/>
      <c r="X191" s="75"/>
      <c r="Y191" s="298"/>
      <c r="Z191" s="301"/>
      <c r="BI191" s="57"/>
      <c r="BJ191" s="57"/>
      <c r="BK191" s="57"/>
      <c r="BL191" s="57"/>
      <c r="BM191" s="57"/>
      <c r="BN191" s="57"/>
      <c r="BO191" s="57"/>
      <c r="BP191" s="57"/>
      <c r="BQ191" s="57"/>
      <c r="BR191" s="57"/>
      <c r="BS191" s="57"/>
      <c r="BT191" s="57"/>
      <c r="BU191" s="57"/>
      <c r="BV191" s="57"/>
      <c r="BW191" s="57"/>
    </row>
    <row r="192" spans="3:75" ht="21" customHeight="1">
      <c r="C192" s="265"/>
      <c r="D192" s="431"/>
      <c r="E192" s="429"/>
      <c r="F192" s="288" t="s">
        <v>2524</v>
      </c>
      <c r="G192" s="249"/>
      <c r="H192" s="220" t="s">
        <v>155</v>
      </c>
      <c r="I192" s="220" t="s">
        <v>159</v>
      </c>
      <c r="J192" s="220" t="s">
        <v>0</v>
      </c>
      <c r="K192" s="220" t="s">
        <v>160</v>
      </c>
      <c r="L192" s="220" t="s">
        <v>0</v>
      </c>
      <c r="M192" s="220" t="s">
        <v>380</v>
      </c>
      <c r="N192" s="48" t="s">
        <v>162</v>
      </c>
      <c r="O192" s="48" t="s">
        <v>0</v>
      </c>
      <c r="P192" s="48" t="s">
        <v>477</v>
      </c>
      <c r="Q192" s="48"/>
      <c r="R192" s="48"/>
      <c r="S192" s="48"/>
      <c r="T192" s="48"/>
      <c r="U192" s="108"/>
      <c r="V192" s="73">
        <v>0</v>
      </c>
      <c r="W192" s="74"/>
      <c r="X192" s="75"/>
      <c r="Y192" s="298"/>
      <c r="Z192" s="301"/>
      <c r="BI192" s="57"/>
      <c r="BJ192" s="57"/>
      <c r="BK192" s="57"/>
      <c r="BL192" s="57"/>
      <c r="BM192" s="57"/>
      <c r="BN192" s="57"/>
      <c r="BO192" s="57"/>
      <c r="BP192" s="57"/>
      <c r="BQ192" s="57"/>
      <c r="BR192" s="57"/>
      <c r="BS192" s="57"/>
      <c r="BT192" s="57"/>
      <c r="BU192" s="57"/>
      <c r="BV192" s="57"/>
      <c r="BW192" s="57"/>
    </row>
    <row r="193" spans="3:75" ht="21" customHeight="1">
      <c r="C193" s="265"/>
      <c r="D193" s="431"/>
      <c r="E193" s="429"/>
      <c r="F193" s="288" t="s">
        <v>81</v>
      </c>
      <c r="G193" s="249"/>
      <c r="H193" s="220" t="s">
        <v>155</v>
      </c>
      <c r="I193" s="220" t="s">
        <v>159</v>
      </c>
      <c r="J193" s="220" t="s">
        <v>0</v>
      </c>
      <c r="K193" s="220" t="s">
        <v>160</v>
      </c>
      <c r="L193" s="220" t="s">
        <v>0</v>
      </c>
      <c r="M193" s="220" t="s">
        <v>381</v>
      </c>
      <c r="N193" s="48" t="s">
        <v>162</v>
      </c>
      <c r="O193" s="48" t="s">
        <v>0</v>
      </c>
      <c r="P193" s="48" t="s">
        <v>477</v>
      </c>
      <c r="Q193" s="48"/>
      <c r="R193" s="48"/>
      <c r="S193" s="48"/>
      <c r="T193" s="48"/>
      <c r="U193" s="108"/>
      <c r="V193" s="73">
        <v>0</v>
      </c>
      <c r="W193" s="74"/>
      <c r="X193" s="75"/>
      <c r="Y193" s="298"/>
      <c r="Z193" s="301"/>
      <c r="BI193" s="57"/>
      <c r="BJ193" s="57"/>
      <c r="BK193" s="57"/>
      <c r="BL193" s="57"/>
      <c r="BM193" s="57"/>
      <c r="BN193" s="57"/>
      <c r="BO193" s="57"/>
      <c r="BP193" s="57"/>
      <c r="BQ193" s="57"/>
      <c r="BR193" s="57"/>
      <c r="BS193" s="57"/>
      <c r="BT193" s="57"/>
      <c r="BU193" s="57"/>
      <c r="BV193" s="57"/>
      <c r="BW193" s="57"/>
    </row>
    <row r="194" spans="3:75" ht="21" customHeight="1">
      <c r="C194" s="265"/>
      <c r="D194" s="431"/>
      <c r="E194" s="429"/>
      <c r="F194" s="288" t="s">
        <v>2525</v>
      </c>
      <c r="G194" s="249"/>
      <c r="H194" s="220" t="s">
        <v>155</v>
      </c>
      <c r="I194" s="220" t="s">
        <v>159</v>
      </c>
      <c r="J194" s="220" t="s">
        <v>0</v>
      </c>
      <c r="K194" s="220" t="s">
        <v>160</v>
      </c>
      <c r="L194" s="220" t="s">
        <v>0</v>
      </c>
      <c r="M194" s="220" t="s">
        <v>382</v>
      </c>
      <c r="N194" s="48" t="s">
        <v>162</v>
      </c>
      <c r="O194" s="48" t="s">
        <v>0</v>
      </c>
      <c r="P194" s="48" t="s">
        <v>477</v>
      </c>
      <c r="Q194" s="48"/>
      <c r="R194" s="48"/>
      <c r="S194" s="48"/>
      <c r="T194" s="48"/>
      <c r="U194" s="108"/>
      <c r="V194" s="73">
        <v>0</v>
      </c>
      <c r="W194" s="74"/>
      <c r="X194" s="75"/>
      <c r="Y194" s="298"/>
      <c r="Z194" s="301"/>
      <c r="BI194" s="57"/>
      <c r="BJ194" s="57"/>
      <c r="BK194" s="57"/>
      <c r="BL194" s="57"/>
      <c r="BM194" s="57"/>
      <c r="BN194" s="57"/>
      <c r="BO194" s="57"/>
      <c r="BP194" s="57"/>
      <c r="BQ194" s="57"/>
      <c r="BR194" s="57"/>
      <c r="BS194" s="57"/>
      <c r="BT194" s="57"/>
      <c r="BU194" s="57"/>
      <c r="BV194" s="57"/>
      <c r="BW194" s="57"/>
    </row>
    <row r="195" spans="3:75" ht="21" customHeight="1">
      <c r="C195" s="265"/>
      <c r="D195" s="431"/>
      <c r="E195" s="429"/>
      <c r="F195" s="288" t="s">
        <v>2526</v>
      </c>
      <c r="G195" s="249"/>
      <c r="H195" s="220" t="s">
        <v>155</v>
      </c>
      <c r="I195" s="220" t="s">
        <v>159</v>
      </c>
      <c r="J195" s="220" t="s">
        <v>0</v>
      </c>
      <c r="K195" s="220" t="s">
        <v>160</v>
      </c>
      <c r="L195" s="220" t="s">
        <v>0</v>
      </c>
      <c r="M195" s="220" t="s">
        <v>383</v>
      </c>
      <c r="N195" s="48" t="s">
        <v>162</v>
      </c>
      <c r="O195" s="48" t="s">
        <v>0</v>
      </c>
      <c r="P195" s="48" t="s">
        <v>477</v>
      </c>
      <c r="Q195" s="48"/>
      <c r="R195" s="48"/>
      <c r="S195" s="48"/>
      <c r="T195" s="48"/>
      <c r="U195" s="108"/>
      <c r="V195" s="73">
        <v>0</v>
      </c>
      <c r="W195" s="74"/>
      <c r="X195" s="75"/>
      <c r="Y195" s="298"/>
      <c r="Z195" s="301"/>
      <c r="BI195" s="57"/>
      <c r="BJ195" s="57"/>
      <c r="BK195" s="57"/>
      <c r="BL195" s="57"/>
      <c r="BM195" s="57"/>
      <c r="BN195" s="57"/>
      <c r="BO195" s="57"/>
      <c r="BP195" s="57"/>
      <c r="BQ195" s="57"/>
      <c r="BR195" s="57"/>
      <c r="BS195" s="57"/>
      <c r="BT195" s="57"/>
      <c r="BU195" s="57"/>
      <c r="BV195" s="57"/>
      <c r="BW195" s="57"/>
    </row>
    <row r="196" spans="3:75" ht="21" customHeight="1">
      <c r="C196" s="265"/>
      <c r="D196" s="431"/>
      <c r="E196" s="429"/>
      <c r="F196" s="288" t="s">
        <v>82</v>
      </c>
      <c r="G196" s="249"/>
      <c r="H196" s="220" t="s">
        <v>155</v>
      </c>
      <c r="I196" s="220" t="s">
        <v>159</v>
      </c>
      <c r="J196" s="220" t="s">
        <v>0</v>
      </c>
      <c r="K196" s="220" t="s">
        <v>160</v>
      </c>
      <c r="L196" s="220" t="s">
        <v>0</v>
      </c>
      <c r="M196" s="220" t="s">
        <v>385</v>
      </c>
      <c r="N196" s="48" t="s">
        <v>162</v>
      </c>
      <c r="O196" s="48" t="s">
        <v>0</v>
      </c>
      <c r="P196" s="48" t="s">
        <v>477</v>
      </c>
      <c r="Q196" s="48"/>
      <c r="R196" s="48"/>
      <c r="S196" s="48"/>
      <c r="T196" s="48"/>
      <c r="U196" s="108"/>
      <c r="V196" s="73">
        <v>0</v>
      </c>
      <c r="W196" s="74"/>
      <c r="X196" s="75"/>
      <c r="Y196" s="298"/>
      <c r="Z196" s="301"/>
      <c r="BI196" s="57"/>
      <c r="BJ196" s="57"/>
      <c r="BK196" s="57"/>
      <c r="BL196" s="57"/>
      <c r="BM196" s="57"/>
      <c r="BN196" s="57"/>
      <c r="BO196" s="57"/>
      <c r="BP196" s="57"/>
      <c r="BQ196" s="57"/>
      <c r="BR196" s="57"/>
      <c r="BS196" s="57"/>
      <c r="BT196" s="57"/>
      <c r="BU196" s="57"/>
      <c r="BV196" s="57"/>
      <c r="BW196" s="57"/>
    </row>
    <row r="197" spans="3:75" ht="21" customHeight="1">
      <c r="C197" s="265"/>
      <c r="D197" s="431"/>
      <c r="E197" s="429"/>
      <c r="F197" s="288" t="s">
        <v>2527</v>
      </c>
      <c r="G197" s="249"/>
      <c r="H197" s="220" t="s">
        <v>155</v>
      </c>
      <c r="I197" s="220" t="s">
        <v>159</v>
      </c>
      <c r="J197" s="220" t="s">
        <v>0</v>
      </c>
      <c r="K197" s="220" t="s">
        <v>160</v>
      </c>
      <c r="L197" s="220" t="s">
        <v>0</v>
      </c>
      <c r="M197" s="220" t="s">
        <v>387</v>
      </c>
      <c r="N197" s="48" t="s">
        <v>162</v>
      </c>
      <c r="O197" s="48" t="s">
        <v>0</v>
      </c>
      <c r="P197" s="48" t="s">
        <v>477</v>
      </c>
      <c r="Q197" s="48"/>
      <c r="R197" s="48"/>
      <c r="S197" s="48"/>
      <c r="T197" s="48"/>
      <c r="U197" s="108"/>
      <c r="V197" s="73">
        <v>0</v>
      </c>
      <c r="W197" s="74"/>
      <c r="X197" s="75"/>
      <c r="Y197" s="298"/>
      <c r="Z197" s="301"/>
      <c r="BI197" s="57"/>
      <c r="BJ197" s="57"/>
      <c r="BK197" s="57"/>
      <c r="BL197" s="57"/>
      <c r="BM197" s="57"/>
      <c r="BN197" s="57"/>
      <c r="BO197" s="57"/>
      <c r="BP197" s="57"/>
      <c r="BQ197" s="57"/>
      <c r="BR197" s="57"/>
      <c r="BS197" s="57"/>
      <c r="BT197" s="57"/>
      <c r="BU197" s="57"/>
      <c r="BV197" s="57"/>
      <c r="BW197" s="57"/>
    </row>
    <row r="198" spans="3:75" ht="21" customHeight="1">
      <c r="C198" s="265"/>
      <c r="D198" s="431"/>
      <c r="E198" s="429"/>
      <c r="F198" s="288" t="s">
        <v>83</v>
      </c>
      <c r="G198" s="249"/>
      <c r="H198" s="220" t="s">
        <v>155</v>
      </c>
      <c r="I198" s="220" t="s">
        <v>159</v>
      </c>
      <c r="J198" s="220" t="s">
        <v>0</v>
      </c>
      <c r="K198" s="220" t="s">
        <v>160</v>
      </c>
      <c r="L198" s="220" t="s">
        <v>0</v>
      </c>
      <c r="M198" s="220" t="s">
        <v>388</v>
      </c>
      <c r="N198" s="48" t="s">
        <v>162</v>
      </c>
      <c r="O198" s="48" t="s">
        <v>0</v>
      </c>
      <c r="P198" s="48" t="s">
        <v>477</v>
      </c>
      <c r="Q198" s="48"/>
      <c r="R198" s="48"/>
      <c r="S198" s="48"/>
      <c r="T198" s="48"/>
      <c r="U198" s="108"/>
      <c r="V198" s="73">
        <v>0</v>
      </c>
      <c r="W198" s="74"/>
      <c r="X198" s="75"/>
      <c r="Y198" s="298"/>
      <c r="Z198" s="301"/>
      <c r="BI198" s="57"/>
      <c r="BJ198" s="57"/>
      <c r="BK198" s="57"/>
      <c r="BL198" s="57"/>
      <c r="BM198" s="57"/>
      <c r="BN198" s="57"/>
      <c r="BO198" s="57"/>
      <c r="BP198" s="57"/>
      <c r="BQ198" s="57"/>
      <c r="BR198" s="57"/>
      <c r="BS198" s="57"/>
      <c r="BT198" s="57"/>
      <c r="BU198" s="57"/>
      <c r="BV198" s="57"/>
      <c r="BW198" s="57"/>
    </row>
    <row r="199" spans="3:75" ht="21" customHeight="1">
      <c r="C199" s="265"/>
      <c r="D199" s="431"/>
      <c r="E199" s="429"/>
      <c r="F199" s="288" t="s">
        <v>2528</v>
      </c>
      <c r="G199" s="249"/>
      <c r="H199" s="220" t="s">
        <v>155</v>
      </c>
      <c r="I199" s="220" t="s">
        <v>159</v>
      </c>
      <c r="J199" s="220" t="s">
        <v>0</v>
      </c>
      <c r="K199" s="220" t="s">
        <v>160</v>
      </c>
      <c r="L199" s="220" t="s">
        <v>0</v>
      </c>
      <c r="M199" s="220" t="s">
        <v>389</v>
      </c>
      <c r="N199" s="48" t="s">
        <v>162</v>
      </c>
      <c r="O199" s="48" t="s">
        <v>0</v>
      </c>
      <c r="P199" s="48" t="s">
        <v>477</v>
      </c>
      <c r="Q199" s="48"/>
      <c r="R199" s="48"/>
      <c r="S199" s="48"/>
      <c r="T199" s="48"/>
      <c r="U199" s="108"/>
      <c r="V199" s="73">
        <v>2</v>
      </c>
      <c r="W199" s="74"/>
      <c r="X199" s="75"/>
      <c r="Y199" s="298"/>
      <c r="Z199" s="301"/>
      <c r="BI199" s="57"/>
      <c r="BJ199" s="57"/>
      <c r="BK199" s="57"/>
      <c r="BL199" s="57"/>
      <c r="BM199" s="57"/>
      <c r="BN199" s="57"/>
      <c r="BO199" s="57"/>
      <c r="BP199" s="57"/>
      <c r="BQ199" s="57"/>
      <c r="BR199" s="57"/>
      <c r="BS199" s="57"/>
      <c r="BT199" s="57"/>
      <c r="BU199" s="57"/>
      <c r="BV199" s="57"/>
      <c r="BW199" s="57"/>
    </row>
    <row r="200" spans="3:75" ht="21" customHeight="1">
      <c r="C200" s="265"/>
      <c r="D200" s="431"/>
      <c r="E200" s="429"/>
      <c r="F200" s="288" t="s">
        <v>2529</v>
      </c>
      <c r="G200" s="249"/>
      <c r="H200" s="220" t="s">
        <v>155</v>
      </c>
      <c r="I200" s="220" t="s">
        <v>159</v>
      </c>
      <c r="J200" s="220" t="s">
        <v>0</v>
      </c>
      <c r="K200" s="220" t="s">
        <v>160</v>
      </c>
      <c r="L200" s="220" t="s">
        <v>0</v>
      </c>
      <c r="M200" s="220" t="s">
        <v>390</v>
      </c>
      <c r="N200" s="48" t="s">
        <v>162</v>
      </c>
      <c r="O200" s="48" t="s">
        <v>0</v>
      </c>
      <c r="P200" s="48" t="s">
        <v>477</v>
      </c>
      <c r="Q200" s="48"/>
      <c r="R200" s="48"/>
      <c r="S200" s="48"/>
      <c r="T200" s="48"/>
      <c r="U200" s="108"/>
      <c r="V200" s="73">
        <v>0</v>
      </c>
      <c r="W200" s="74"/>
      <c r="X200" s="75"/>
      <c r="Y200" s="298"/>
      <c r="Z200" s="301"/>
      <c r="BI200" s="57"/>
      <c r="BJ200" s="57"/>
      <c r="BK200" s="57"/>
      <c r="BL200" s="57"/>
      <c r="BM200" s="57"/>
      <c r="BN200" s="57"/>
      <c r="BO200" s="57"/>
      <c r="BP200" s="57"/>
      <c r="BQ200" s="57"/>
      <c r="BR200" s="57"/>
      <c r="BS200" s="57"/>
      <c r="BT200" s="57"/>
      <c r="BU200" s="57"/>
      <c r="BV200" s="57"/>
      <c r="BW200" s="57"/>
    </row>
    <row r="201" spans="3:75" ht="21" customHeight="1">
      <c r="C201" s="265"/>
      <c r="D201" s="431"/>
      <c r="E201" s="429"/>
      <c r="F201" s="288" t="s">
        <v>2530</v>
      </c>
      <c r="G201" s="249"/>
      <c r="H201" s="220" t="s">
        <v>155</v>
      </c>
      <c r="I201" s="220" t="s">
        <v>159</v>
      </c>
      <c r="J201" s="220" t="s">
        <v>0</v>
      </c>
      <c r="K201" s="220" t="s">
        <v>160</v>
      </c>
      <c r="L201" s="220" t="s">
        <v>0</v>
      </c>
      <c r="M201" s="220" t="s">
        <v>391</v>
      </c>
      <c r="N201" s="48" t="s">
        <v>162</v>
      </c>
      <c r="O201" s="48" t="s">
        <v>0</v>
      </c>
      <c r="P201" s="48" t="s">
        <v>477</v>
      </c>
      <c r="Q201" s="48"/>
      <c r="R201" s="48"/>
      <c r="S201" s="48"/>
      <c r="T201" s="48"/>
      <c r="U201" s="108"/>
      <c r="V201" s="73">
        <v>0</v>
      </c>
      <c r="W201" s="74"/>
      <c r="X201" s="75"/>
      <c r="Y201" s="298"/>
      <c r="Z201" s="301"/>
      <c r="BI201" s="57"/>
      <c r="BJ201" s="57"/>
      <c r="BK201" s="57"/>
      <c r="BL201" s="57"/>
      <c r="BM201" s="57"/>
      <c r="BN201" s="57"/>
      <c r="BO201" s="57"/>
      <c r="BP201" s="57"/>
      <c r="BQ201" s="57"/>
      <c r="BR201" s="57"/>
      <c r="BS201" s="57"/>
      <c r="BT201" s="57"/>
      <c r="BU201" s="57"/>
      <c r="BV201" s="57"/>
      <c r="BW201" s="57"/>
    </row>
    <row r="202" spans="3:75" ht="21" customHeight="1">
      <c r="C202" s="265"/>
      <c r="D202" s="431"/>
      <c r="E202" s="429"/>
      <c r="F202" s="288" t="s">
        <v>84</v>
      </c>
      <c r="G202" s="249"/>
      <c r="H202" s="220" t="s">
        <v>155</v>
      </c>
      <c r="I202" s="220" t="s">
        <v>159</v>
      </c>
      <c r="J202" s="220" t="s">
        <v>0</v>
      </c>
      <c r="K202" s="220" t="s">
        <v>160</v>
      </c>
      <c r="L202" s="220" t="s">
        <v>0</v>
      </c>
      <c r="M202" s="220" t="s">
        <v>392</v>
      </c>
      <c r="N202" s="48" t="s">
        <v>162</v>
      </c>
      <c r="O202" s="48" t="s">
        <v>0</v>
      </c>
      <c r="P202" s="48" t="s">
        <v>477</v>
      </c>
      <c r="Q202" s="48"/>
      <c r="R202" s="48"/>
      <c r="S202" s="48"/>
      <c r="T202" s="48"/>
      <c r="U202" s="108"/>
      <c r="V202" s="73">
        <v>0</v>
      </c>
      <c r="W202" s="74"/>
      <c r="X202" s="75"/>
      <c r="Y202" s="298"/>
      <c r="Z202" s="301"/>
      <c r="BI202" s="57"/>
      <c r="BJ202" s="57"/>
      <c r="BK202" s="57"/>
      <c r="BL202" s="57"/>
      <c r="BM202" s="57"/>
      <c r="BN202" s="57"/>
      <c r="BO202" s="57"/>
      <c r="BP202" s="57"/>
      <c r="BQ202" s="57"/>
      <c r="BR202" s="57"/>
      <c r="BS202" s="57"/>
      <c r="BT202" s="57"/>
      <c r="BU202" s="57"/>
      <c r="BV202" s="57"/>
      <c r="BW202" s="57"/>
    </row>
    <row r="203" spans="3:75" ht="21" customHeight="1">
      <c r="C203" s="265"/>
      <c r="D203" s="431"/>
      <c r="E203" s="429"/>
      <c r="F203" s="288" t="s">
        <v>2531</v>
      </c>
      <c r="G203" s="249"/>
      <c r="H203" s="220" t="s">
        <v>155</v>
      </c>
      <c r="I203" s="220" t="s">
        <v>159</v>
      </c>
      <c r="J203" s="220" t="s">
        <v>0</v>
      </c>
      <c r="K203" s="220" t="s">
        <v>160</v>
      </c>
      <c r="L203" s="220" t="s">
        <v>0</v>
      </c>
      <c r="M203" s="220" t="s">
        <v>386</v>
      </c>
      <c r="N203" s="48" t="s">
        <v>162</v>
      </c>
      <c r="O203" s="48" t="s">
        <v>0</v>
      </c>
      <c r="P203" s="48" t="s">
        <v>477</v>
      </c>
      <c r="Q203" s="48"/>
      <c r="R203" s="48"/>
      <c r="S203" s="48"/>
      <c r="T203" s="48"/>
      <c r="U203" s="108"/>
      <c r="V203" s="73">
        <v>0</v>
      </c>
      <c r="W203" s="74"/>
      <c r="X203" s="75"/>
      <c r="Y203" s="298"/>
      <c r="Z203" s="301"/>
      <c r="BI203" s="57"/>
      <c r="BJ203" s="57"/>
      <c r="BK203" s="57"/>
      <c r="BL203" s="57"/>
      <c r="BM203" s="57"/>
      <c r="BN203" s="57"/>
      <c r="BO203" s="57"/>
      <c r="BP203" s="57"/>
      <c r="BQ203" s="57"/>
      <c r="BR203" s="57"/>
      <c r="BS203" s="57"/>
      <c r="BT203" s="57"/>
      <c r="BU203" s="57"/>
      <c r="BV203" s="57"/>
      <c r="BW203" s="57"/>
    </row>
    <row r="204" spans="3:75" ht="21" customHeight="1">
      <c r="C204" s="265"/>
      <c r="D204" s="431"/>
      <c r="E204" s="429"/>
      <c r="F204" s="288" t="s">
        <v>2532</v>
      </c>
      <c r="G204" s="249"/>
      <c r="H204" s="220" t="s">
        <v>155</v>
      </c>
      <c r="I204" s="220" t="s">
        <v>159</v>
      </c>
      <c r="J204" s="220" t="s">
        <v>0</v>
      </c>
      <c r="K204" s="220" t="s">
        <v>160</v>
      </c>
      <c r="L204" s="220" t="s">
        <v>0</v>
      </c>
      <c r="M204" s="220" t="s">
        <v>393</v>
      </c>
      <c r="N204" s="48" t="s">
        <v>162</v>
      </c>
      <c r="O204" s="48" t="s">
        <v>0</v>
      </c>
      <c r="P204" s="48" t="s">
        <v>477</v>
      </c>
      <c r="Q204" s="48"/>
      <c r="R204" s="48"/>
      <c r="S204" s="48"/>
      <c r="T204" s="48"/>
      <c r="U204" s="108"/>
      <c r="V204" s="73">
        <v>0</v>
      </c>
      <c r="W204" s="74"/>
      <c r="X204" s="75"/>
      <c r="Y204" s="298"/>
      <c r="Z204" s="298"/>
      <c r="AA204" s="299"/>
      <c r="AB204" s="299"/>
      <c r="AC204" s="299"/>
      <c r="AD204" s="299"/>
      <c r="AE204" s="299"/>
      <c r="AF204" s="299"/>
      <c r="AG204" s="299"/>
      <c r="AH204" s="299"/>
      <c r="AI204" s="299"/>
      <c r="AJ204" s="299"/>
      <c r="AK204" s="299"/>
      <c r="AL204" s="299"/>
      <c r="AM204" s="299"/>
      <c r="AN204" s="299"/>
      <c r="AO204" s="299"/>
      <c r="AP204" s="299"/>
      <c r="AQ204" s="299"/>
      <c r="AR204" s="299"/>
      <c r="AS204" s="299"/>
      <c r="BI204" s="57"/>
      <c r="BJ204" s="57"/>
      <c r="BK204" s="57"/>
      <c r="BL204" s="57"/>
      <c r="BM204" s="57"/>
      <c r="BN204" s="57"/>
      <c r="BO204" s="57"/>
      <c r="BP204" s="57"/>
      <c r="BQ204" s="57"/>
      <c r="BR204" s="57"/>
      <c r="BS204" s="57"/>
      <c r="BT204" s="57"/>
      <c r="BU204" s="57"/>
      <c r="BV204" s="57"/>
      <c r="BW204" s="57"/>
    </row>
    <row r="205" spans="3:75" ht="21" customHeight="1">
      <c r="C205" s="265"/>
      <c r="D205" s="431"/>
      <c r="E205" s="429"/>
      <c r="F205" s="288" t="s">
        <v>2533</v>
      </c>
      <c r="G205" s="249"/>
      <c r="H205" s="220" t="s">
        <v>155</v>
      </c>
      <c r="I205" s="220" t="s">
        <v>159</v>
      </c>
      <c r="J205" s="220" t="s">
        <v>0</v>
      </c>
      <c r="K205" s="220" t="s">
        <v>160</v>
      </c>
      <c r="L205" s="220" t="s">
        <v>0</v>
      </c>
      <c r="M205" s="220" t="s">
        <v>394</v>
      </c>
      <c r="N205" s="48" t="s">
        <v>162</v>
      </c>
      <c r="O205" s="48" t="s">
        <v>0</v>
      </c>
      <c r="P205" s="48" t="s">
        <v>477</v>
      </c>
      <c r="Q205" s="48"/>
      <c r="R205" s="48"/>
      <c r="S205" s="48"/>
      <c r="T205" s="48"/>
      <c r="U205" s="108"/>
      <c r="V205" s="73">
        <v>3</v>
      </c>
      <c r="W205" s="74"/>
      <c r="X205" s="75"/>
      <c r="Y205" s="298"/>
      <c r="Z205" s="298"/>
      <c r="AA205" s="299"/>
      <c r="AB205" s="299"/>
      <c r="AC205" s="299"/>
      <c r="AD205" s="299"/>
      <c r="AE205" s="299"/>
      <c r="AF205" s="299"/>
      <c r="AG205" s="299"/>
      <c r="AH205" s="299"/>
      <c r="AI205" s="299"/>
      <c r="AJ205" s="299"/>
      <c r="AK205" s="299"/>
      <c r="AL205" s="299"/>
      <c r="AM205" s="299"/>
      <c r="AN205" s="299"/>
      <c r="AO205" s="299"/>
      <c r="AP205" s="299"/>
      <c r="AQ205" s="299"/>
      <c r="AR205" s="299"/>
      <c r="AS205" s="299"/>
      <c r="BI205" s="57"/>
      <c r="BJ205" s="57"/>
      <c r="BK205" s="57"/>
      <c r="BL205" s="57"/>
      <c r="BM205" s="57"/>
      <c r="BN205" s="57"/>
      <c r="BO205" s="57"/>
      <c r="BP205" s="57"/>
      <c r="BQ205" s="57"/>
      <c r="BR205" s="57"/>
      <c r="BS205" s="57"/>
      <c r="BT205" s="57"/>
      <c r="BU205" s="57"/>
      <c r="BV205" s="57"/>
      <c r="BW205" s="57"/>
    </row>
    <row r="206" spans="3:75" ht="21" customHeight="1">
      <c r="C206" s="265"/>
      <c r="D206" s="431"/>
      <c r="E206" s="429"/>
      <c r="F206" s="288" t="s">
        <v>85</v>
      </c>
      <c r="G206" s="249"/>
      <c r="H206" s="220" t="s">
        <v>155</v>
      </c>
      <c r="I206" s="220" t="s">
        <v>159</v>
      </c>
      <c r="J206" s="220" t="s">
        <v>0</v>
      </c>
      <c r="K206" s="220" t="s">
        <v>160</v>
      </c>
      <c r="L206" s="220" t="s">
        <v>0</v>
      </c>
      <c r="M206" s="220" t="s">
        <v>395</v>
      </c>
      <c r="N206" s="48" t="s">
        <v>162</v>
      </c>
      <c r="O206" s="48" t="s">
        <v>0</v>
      </c>
      <c r="P206" s="48" t="s">
        <v>477</v>
      </c>
      <c r="Q206" s="48"/>
      <c r="R206" s="48"/>
      <c r="S206" s="48"/>
      <c r="T206" s="48"/>
      <c r="U206" s="108"/>
      <c r="V206" s="73">
        <v>0</v>
      </c>
      <c r="W206" s="74"/>
      <c r="X206" s="75"/>
      <c r="Y206" s="298"/>
      <c r="Z206" s="298"/>
      <c r="AA206" s="299"/>
      <c r="AB206" s="299"/>
      <c r="AC206" s="299"/>
      <c r="AD206" s="299"/>
      <c r="AE206" s="299"/>
      <c r="AF206" s="299"/>
      <c r="AG206" s="299"/>
      <c r="AH206" s="299"/>
      <c r="AI206" s="299"/>
      <c r="AJ206" s="299"/>
      <c r="AK206" s="299"/>
      <c r="AL206" s="299"/>
      <c r="AM206" s="299"/>
      <c r="AN206" s="299"/>
      <c r="AO206" s="299"/>
      <c r="AP206" s="299"/>
      <c r="AQ206" s="299"/>
      <c r="AR206" s="299"/>
      <c r="AS206" s="299"/>
      <c r="BI206" s="57"/>
      <c r="BJ206" s="57"/>
      <c r="BK206" s="57"/>
      <c r="BL206" s="57"/>
      <c r="BM206" s="57"/>
      <c r="BN206" s="57"/>
      <c r="BO206" s="57"/>
      <c r="BP206" s="57"/>
      <c r="BQ206" s="57"/>
      <c r="BR206" s="57"/>
      <c r="BS206" s="57"/>
      <c r="BT206" s="57"/>
      <c r="BU206" s="57"/>
      <c r="BV206" s="57"/>
      <c r="BW206" s="57"/>
    </row>
    <row r="207" spans="3:75" ht="21" customHeight="1">
      <c r="C207" s="265"/>
      <c r="D207" s="431"/>
      <c r="E207" s="429"/>
      <c r="F207" s="288" t="s">
        <v>86</v>
      </c>
      <c r="G207" s="249"/>
      <c r="H207" s="220" t="s">
        <v>155</v>
      </c>
      <c r="I207" s="220" t="s">
        <v>159</v>
      </c>
      <c r="J207" s="220" t="s">
        <v>0</v>
      </c>
      <c r="K207" s="220" t="s">
        <v>160</v>
      </c>
      <c r="L207" s="220" t="s">
        <v>0</v>
      </c>
      <c r="M207" s="220" t="s">
        <v>396</v>
      </c>
      <c r="N207" s="48" t="s">
        <v>162</v>
      </c>
      <c r="O207" s="48" t="s">
        <v>0</v>
      </c>
      <c r="P207" s="48" t="s">
        <v>477</v>
      </c>
      <c r="Q207" s="48"/>
      <c r="R207" s="48"/>
      <c r="S207" s="48"/>
      <c r="T207" s="48"/>
      <c r="U207" s="108"/>
      <c r="V207" s="73">
        <v>0</v>
      </c>
      <c r="W207" s="74"/>
      <c r="X207" s="75"/>
      <c r="Y207" s="298"/>
      <c r="Z207" s="298"/>
      <c r="AA207" s="299"/>
      <c r="AB207" s="299"/>
      <c r="AC207" s="299"/>
      <c r="AD207" s="299"/>
      <c r="AE207" s="299"/>
      <c r="AF207" s="299"/>
      <c r="AG207" s="299"/>
      <c r="AH207" s="299"/>
      <c r="AI207" s="299"/>
      <c r="AJ207" s="299"/>
      <c r="AK207" s="299"/>
      <c r="AL207" s="299"/>
      <c r="AM207" s="299"/>
      <c r="AN207" s="299"/>
      <c r="AO207" s="299"/>
      <c r="AP207" s="299"/>
      <c r="AQ207" s="299"/>
      <c r="AR207" s="299"/>
      <c r="AS207" s="299"/>
      <c r="BI207" s="57"/>
      <c r="BJ207" s="57"/>
      <c r="BK207" s="57"/>
      <c r="BL207" s="57"/>
      <c r="BM207" s="57"/>
      <c r="BN207" s="57"/>
      <c r="BO207" s="57"/>
      <c r="BP207" s="57"/>
      <c r="BQ207" s="57"/>
      <c r="BR207" s="57"/>
      <c r="BS207" s="57"/>
      <c r="BT207" s="57"/>
      <c r="BU207" s="57"/>
      <c r="BV207" s="57"/>
      <c r="BW207" s="57"/>
    </row>
    <row r="208" spans="3:75" ht="21" customHeight="1">
      <c r="C208" s="265"/>
      <c r="D208" s="431"/>
      <c r="E208" s="429"/>
      <c r="F208" s="288" t="s">
        <v>2534</v>
      </c>
      <c r="G208" s="249"/>
      <c r="H208" s="220" t="s">
        <v>155</v>
      </c>
      <c r="I208" s="220" t="s">
        <v>159</v>
      </c>
      <c r="J208" s="220" t="s">
        <v>0</v>
      </c>
      <c r="K208" s="220" t="s">
        <v>160</v>
      </c>
      <c r="L208" s="220" t="s">
        <v>0</v>
      </c>
      <c r="M208" s="220" t="s">
        <v>397</v>
      </c>
      <c r="N208" s="48" t="s">
        <v>162</v>
      </c>
      <c r="O208" s="48" t="s">
        <v>0</v>
      </c>
      <c r="P208" s="48" t="s">
        <v>477</v>
      </c>
      <c r="Q208" s="48"/>
      <c r="R208" s="48"/>
      <c r="S208" s="48"/>
      <c r="T208" s="48"/>
      <c r="U208" s="108"/>
      <c r="V208" s="73">
        <v>0</v>
      </c>
      <c r="W208" s="74"/>
      <c r="X208" s="75"/>
      <c r="Y208" s="298"/>
      <c r="Z208" s="298"/>
      <c r="AA208" s="299"/>
      <c r="AB208" s="299"/>
      <c r="AC208" s="299"/>
      <c r="AD208" s="299"/>
      <c r="AE208" s="299"/>
      <c r="AF208" s="299"/>
      <c r="AG208" s="299"/>
      <c r="AH208" s="299"/>
      <c r="AI208" s="299"/>
      <c r="AJ208" s="299"/>
      <c r="AK208" s="299"/>
      <c r="AL208" s="299"/>
      <c r="AM208" s="299"/>
      <c r="AN208" s="299"/>
      <c r="AO208" s="299"/>
      <c r="AP208" s="299"/>
      <c r="AQ208" s="299"/>
      <c r="AR208" s="299"/>
      <c r="AS208" s="299"/>
      <c r="BI208" s="57"/>
      <c r="BJ208" s="57"/>
      <c r="BK208" s="57"/>
      <c r="BL208" s="57"/>
      <c r="BM208" s="57"/>
      <c r="BN208" s="57"/>
      <c r="BO208" s="57"/>
      <c r="BP208" s="57"/>
      <c r="BQ208" s="57"/>
      <c r="BR208" s="57"/>
      <c r="BS208" s="57"/>
      <c r="BT208" s="57"/>
      <c r="BU208" s="57"/>
      <c r="BV208" s="57"/>
      <c r="BW208" s="57"/>
    </row>
    <row r="209" spans="3:75" ht="21" customHeight="1">
      <c r="C209" s="265"/>
      <c r="D209" s="431"/>
      <c r="E209" s="429"/>
      <c r="F209" s="288" t="s">
        <v>2535</v>
      </c>
      <c r="G209" s="249"/>
      <c r="H209" s="220" t="s">
        <v>155</v>
      </c>
      <c r="I209" s="220" t="s">
        <v>159</v>
      </c>
      <c r="J209" s="220" t="s">
        <v>0</v>
      </c>
      <c r="K209" s="220" t="s">
        <v>160</v>
      </c>
      <c r="L209" s="220" t="s">
        <v>0</v>
      </c>
      <c r="M209" s="220" t="s">
        <v>398</v>
      </c>
      <c r="N209" s="48" t="s">
        <v>162</v>
      </c>
      <c r="O209" s="48" t="s">
        <v>0</v>
      </c>
      <c r="P209" s="48" t="s">
        <v>477</v>
      </c>
      <c r="Q209" s="48"/>
      <c r="R209" s="48"/>
      <c r="S209" s="48"/>
      <c r="T209" s="48"/>
      <c r="U209" s="108"/>
      <c r="V209" s="73">
        <v>0</v>
      </c>
      <c r="W209" s="74"/>
      <c r="X209" s="75"/>
      <c r="Y209" s="298"/>
      <c r="Z209" s="298"/>
      <c r="AA209" s="299"/>
      <c r="AB209" s="299"/>
      <c r="AC209" s="299"/>
      <c r="AD209" s="299"/>
      <c r="AE209" s="299"/>
      <c r="AF209" s="299"/>
      <c r="AG209" s="299"/>
      <c r="AH209" s="299"/>
      <c r="AI209" s="299"/>
      <c r="AJ209" s="299"/>
      <c r="AK209" s="299"/>
      <c r="AL209" s="299"/>
      <c r="AM209" s="299"/>
      <c r="AN209" s="299"/>
      <c r="AO209" s="299"/>
      <c r="AP209" s="299"/>
      <c r="AQ209" s="299"/>
      <c r="AR209" s="299"/>
      <c r="AS209" s="299"/>
      <c r="BI209" s="57"/>
      <c r="BJ209" s="57"/>
      <c r="BK209" s="57"/>
      <c r="BL209" s="57"/>
      <c r="BM209" s="57"/>
      <c r="BN209" s="57"/>
      <c r="BO209" s="57"/>
      <c r="BP209" s="57"/>
      <c r="BQ209" s="57"/>
      <c r="BR209" s="57"/>
      <c r="BS209" s="57"/>
      <c r="BT209" s="57"/>
      <c r="BU209" s="57"/>
      <c r="BV209" s="57"/>
      <c r="BW209" s="57"/>
    </row>
    <row r="210" spans="3:75" ht="21" customHeight="1">
      <c r="C210" s="265"/>
      <c r="D210" s="431"/>
      <c r="E210" s="429"/>
      <c r="F210" s="288" t="s">
        <v>2536</v>
      </c>
      <c r="G210" s="249"/>
      <c r="H210" s="220" t="s">
        <v>155</v>
      </c>
      <c r="I210" s="220" t="s">
        <v>159</v>
      </c>
      <c r="J210" s="220" t="s">
        <v>0</v>
      </c>
      <c r="K210" s="220" t="s">
        <v>160</v>
      </c>
      <c r="L210" s="220" t="s">
        <v>0</v>
      </c>
      <c r="M210" s="220" t="s">
        <v>399</v>
      </c>
      <c r="N210" s="48" t="s">
        <v>162</v>
      </c>
      <c r="O210" s="48" t="s">
        <v>0</v>
      </c>
      <c r="P210" s="48" t="s">
        <v>477</v>
      </c>
      <c r="Q210" s="48"/>
      <c r="R210" s="48"/>
      <c r="S210" s="48"/>
      <c r="T210" s="48"/>
      <c r="U210" s="108"/>
      <c r="V210" s="73">
        <v>21</v>
      </c>
      <c r="W210" s="74"/>
      <c r="X210" s="75"/>
      <c r="Y210" s="298"/>
      <c r="Z210" s="298"/>
      <c r="AA210" s="299"/>
      <c r="AB210" s="299"/>
      <c r="AC210" s="299"/>
      <c r="AD210" s="299"/>
      <c r="AE210" s="299"/>
      <c r="AF210" s="299"/>
      <c r="AG210" s="299"/>
      <c r="AH210" s="299"/>
      <c r="AI210" s="299"/>
      <c r="AJ210" s="299"/>
      <c r="AK210" s="299"/>
      <c r="AL210" s="299"/>
      <c r="AM210" s="299"/>
      <c r="AN210" s="299"/>
      <c r="AO210" s="299"/>
      <c r="AP210" s="299"/>
      <c r="AQ210" s="299"/>
      <c r="AR210" s="299"/>
      <c r="AS210" s="299"/>
      <c r="BI210" s="57"/>
      <c r="BJ210" s="57"/>
      <c r="BK210" s="57"/>
      <c r="BL210" s="57"/>
      <c r="BM210" s="57"/>
      <c r="BN210" s="57"/>
      <c r="BO210" s="57"/>
      <c r="BP210" s="57"/>
      <c r="BQ210" s="57"/>
      <c r="BR210" s="57"/>
      <c r="BS210" s="57"/>
      <c r="BT210" s="57"/>
      <c r="BU210" s="57"/>
      <c r="BV210" s="57"/>
      <c r="BW210" s="57"/>
    </row>
    <row r="211" spans="3:75" ht="21" customHeight="1">
      <c r="C211" s="265"/>
      <c r="D211" s="431"/>
      <c r="E211" s="429"/>
      <c r="F211" s="288" t="s">
        <v>2537</v>
      </c>
      <c r="G211" s="249"/>
      <c r="H211" s="220" t="s">
        <v>155</v>
      </c>
      <c r="I211" s="220" t="s">
        <v>159</v>
      </c>
      <c r="J211" s="220" t="s">
        <v>0</v>
      </c>
      <c r="K211" s="220" t="s">
        <v>160</v>
      </c>
      <c r="L211" s="220" t="s">
        <v>0</v>
      </c>
      <c r="M211" s="220" t="s">
        <v>400</v>
      </c>
      <c r="N211" s="48" t="s">
        <v>162</v>
      </c>
      <c r="O211" s="48" t="s">
        <v>0</v>
      </c>
      <c r="P211" s="48" t="s">
        <v>477</v>
      </c>
      <c r="Q211" s="48"/>
      <c r="R211" s="48"/>
      <c r="S211" s="48"/>
      <c r="T211" s="48"/>
      <c r="U211" s="108"/>
      <c r="V211" s="73">
        <v>0</v>
      </c>
      <c r="W211" s="74"/>
      <c r="X211" s="75"/>
      <c r="Y211" s="298"/>
      <c r="Z211" s="298"/>
      <c r="AA211" s="299"/>
      <c r="AB211" s="299"/>
      <c r="AC211" s="299"/>
      <c r="AD211" s="299"/>
      <c r="AE211" s="299"/>
      <c r="AF211" s="299"/>
      <c r="AG211" s="299"/>
      <c r="AH211" s="299"/>
      <c r="AI211" s="299"/>
      <c r="AJ211" s="299"/>
      <c r="AK211" s="299"/>
      <c r="AL211" s="299"/>
      <c r="AM211" s="299"/>
      <c r="AN211" s="299"/>
      <c r="AO211" s="299"/>
      <c r="AP211" s="299"/>
      <c r="AQ211" s="299"/>
      <c r="AR211" s="299"/>
      <c r="AS211" s="299"/>
      <c r="BI211" s="57"/>
      <c r="BJ211" s="57"/>
      <c r="BK211" s="57"/>
      <c r="BL211" s="57"/>
      <c r="BM211" s="57"/>
      <c r="BN211" s="57"/>
      <c r="BO211" s="57"/>
      <c r="BP211" s="57"/>
      <c r="BQ211" s="57"/>
      <c r="BR211" s="57"/>
      <c r="BS211" s="57"/>
      <c r="BT211" s="57"/>
      <c r="BU211" s="57"/>
      <c r="BV211" s="57"/>
      <c r="BW211" s="57"/>
    </row>
    <row r="212" spans="3:75" ht="21" customHeight="1">
      <c r="C212" s="265"/>
      <c r="D212" s="431"/>
      <c r="E212" s="429"/>
      <c r="F212" s="288" t="s">
        <v>2538</v>
      </c>
      <c r="G212" s="249"/>
      <c r="H212" s="220" t="s">
        <v>155</v>
      </c>
      <c r="I212" s="220" t="s">
        <v>159</v>
      </c>
      <c r="J212" s="220" t="s">
        <v>0</v>
      </c>
      <c r="K212" s="220" t="s">
        <v>160</v>
      </c>
      <c r="L212" s="220" t="s">
        <v>0</v>
      </c>
      <c r="M212" s="220" t="s">
        <v>401</v>
      </c>
      <c r="N212" s="48" t="s">
        <v>162</v>
      </c>
      <c r="O212" s="48" t="s">
        <v>0</v>
      </c>
      <c r="P212" s="48" t="s">
        <v>477</v>
      </c>
      <c r="Q212" s="48"/>
      <c r="R212" s="48"/>
      <c r="S212" s="48"/>
      <c r="T212" s="48"/>
      <c r="U212" s="108"/>
      <c r="V212" s="73">
        <v>0</v>
      </c>
      <c r="W212" s="74"/>
      <c r="X212" s="75"/>
      <c r="Y212" s="298"/>
      <c r="Z212" s="298"/>
      <c r="AA212" s="299"/>
      <c r="AB212" s="299"/>
      <c r="AC212" s="299"/>
      <c r="AD212" s="299"/>
      <c r="AE212" s="299"/>
      <c r="AF212" s="299"/>
      <c r="AG212" s="299"/>
      <c r="AH212" s="299"/>
      <c r="AI212" s="299"/>
      <c r="AJ212" s="299"/>
      <c r="AK212" s="299"/>
      <c r="AL212" s="299"/>
      <c r="AM212" s="299"/>
      <c r="AN212" s="299"/>
      <c r="AO212" s="299"/>
      <c r="AP212" s="299"/>
      <c r="AQ212" s="299"/>
      <c r="AR212" s="299"/>
      <c r="AS212" s="299"/>
      <c r="BI212" s="57"/>
      <c r="BJ212" s="57"/>
      <c r="BK212" s="57"/>
      <c r="BL212" s="57"/>
      <c r="BM212" s="57"/>
      <c r="BN212" s="57"/>
      <c r="BO212" s="57"/>
      <c r="BP212" s="57"/>
      <c r="BQ212" s="57"/>
      <c r="BR212" s="57"/>
      <c r="BS212" s="57"/>
      <c r="BT212" s="57"/>
      <c r="BU212" s="57"/>
      <c r="BV212" s="57"/>
      <c r="BW212" s="57"/>
    </row>
    <row r="213" spans="3:75" ht="21" customHeight="1">
      <c r="C213" s="265"/>
      <c r="D213" s="431"/>
      <c r="E213" s="429"/>
      <c r="F213" s="288" t="s">
        <v>2764</v>
      </c>
      <c r="G213" s="249"/>
      <c r="H213" s="220" t="s">
        <v>155</v>
      </c>
      <c r="I213" s="220" t="s">
        <v>159</v>
      </c>
      <c r="J213" s="220" t="s">
        <v>0</v>
      </c>
      <c r="K213" s="220" t="s">
        <v>160</v>
      </c>
      <c r="L213" s="220" t="s">
        <v>0</v>
      </c>
      <c r="M213" s="220" t="s">
        <v>384</v>
      </c>
      <c r="N213" s="48" t="s">
        <v>162</v>
      </c>
      <c r="O213" s="48" t="s">
        <v>0</v>
      </c>
      <c r="P213" s="48" t="s">
        <v>477</v>
      </c>
      <c r="Q213" s="48"/>
      <c r="R213" s="48"/>
      <c r="S213" s="48"/>
      <c r="T213" s="48"/>
      <c r="U213" s="108"/>
      <c r="V213" s="73">
        <v>0</v>
      </c>
      <c r="W213" s="74"/>
      <c r="X213" s="75"/>
      <c r="Y213" s="298"/>
      <c r="Z213" s="301"/>
      <c r="BI213" s="57"/>
      <c r="BJ213" s="57"/>
      <c r="BK213" s="57"/>
      <c r="BL213" s="57"/>
      <c r="BM213" s="57"/>
      <c r="BN213" s="57"/>
      <c r="BO213" s="57"/>
      <c r="BP213" s="57"/>
      <c r="BQ213" s="57"/>
      <c r="BR213" s="57"/>
      <c r="BS213" s="57"/>
      <c r="BT213" s="57"/>
      <c r="BU213" s="57"/>
      <c r="BV213" s="57"/>
      <c r="BW213" s="57"/>
    </row>
    <row r="214" spans="3:75" ht="21" customHeight="1">
      <c r="C214" s="265"/>
      <c r="D214" s="431"/>
      <c r="E214" s="429"/>
      <c r="F214" s="288" t="s">
        <v>2539</v>
      </c>
      <c r="G214" s="249"/>
      <c r="H214" s="220" t="s">
        <v>155</v>
      </c>
      <c r="I214" s="220" t="s">
        <v>159</v>
      </c>
      <c r="J214" s="220" t="s">
        <v>0</v>
      </c>
      <c r="K214" s="220" t="s">
        <v>160</v>
      </c>
      <c r="L214" s="220" t="s">
        <v>0</v>
      </c>
      <c r="M214" s="220" t="s">
        <v>402</v>
      </c>
      <c r="N214" s="48" t="s">
        <v>162</v>
      </c>
      <c r="O214" s="48" t="s">
        <v>0</v>
      </c>
      <c r="P214" s="48" t="s">
        <v>477</v>
      </c>
      <c r="Q214" s="48"/>
      <c r="R214" s="48"/>
      <c r="S214" s="48"/>
      <c r="T214" s="48"/>
      <c r="U214" s="108"/>
      <c r="V214" s="73">
        <v>0</v>
      </c>
      <c r="W214" s="74"/>
      <c r="X214" s="75"/>
      <c r="Y214" s="298"/>
      <c r="Z214" s="298"/>
      <c r="AA214" s="299"/>
      <c r="AB214" s="299"/>
      <c r="AC214" s="299"/>
      <c r="AD214" s="299"/>
      <c r="AE214" s="299"/>
      <c r="AF214" s="299"/>
      <c r="AG214" s="299"/>
      <c r="AH214" s="299"/>
      <c r="AI214" s="299"/>
      <c r="AJ214" s="299"/>
      <c r="AK214" s="299"/>
      <c r="AL214" s="299"/>
      <c r="AM214" s="299"/>
      <c r="AN214" s="299"/>
      <c r="AO214" s="299"/>
      <c r="AP214" s="299"/>
      <c r="AQ214" s="299"/>
      <c r="AR214" s="299"/>
      <c r="AS214" s="299"/>
      <c r="BI214" s="57"/>
      <c r="BJ214" s="57"/>
      <c r="BK214" s="57"/>
      <c r="BL214" s="57"/>
      <c r="BM214" s="57"/>
      <c r="BN214" s="57"/>
      <c r="BO214" s="57"/>
      <c r="BP214" s="57"/>
      <c r="BQ214" s="57"/>
      <c r="BR214" s="57"/>
      <c r="BS214" s="57"/>
      <c r="BT214" s="57"/>
      <c r="BU214" s="57"/>
      <c r="BV214" s="57"/>
      <c r="BW214" s="57"/>
    </row>
    <row r="215" spans="3:75" ht="21" customHeight="1">
      <c r="C215" s="265"/>
      <c r="D215" s="431"/>
      <c r="E215" s="429"/>
      <c r="F215" s="288" t="s">
        <v>2404</v>
      </c>
      <c r="G215" s="249"/>
      <c r="H215" s="220" t="s">
        <v>155</v>
      </c>
      <c r="I215" s="220" t="s">
        <v>159</v>
      </c>
      <c r="J215" s="220" t="s">
        <v>0</v>
      </c>
      <c r="K215" s="220" t="s">
        <v>160</v>
      </c>
      <c r="L215" s="220" t="s">
        <v>0</v>
      </c>
      <c r="M215" s="220" t="s">
        <v>403</v>
      </c>
      <c r="N215" s="48" t="s">
        <v>162</v>
      </c>
      <c r="O215" s="48" t="s">
        <v>0</v>
      </c>
      <c r="P215" s="48" t="s">
        <v>477</v>
      </c>
      <c r="Q215" s="48"/>
      <c r="R215" s="48"/>
      <c r="S215" s="48"/>
      <c r="T215" s="48"/>
      <c r="U215" s="108"/>
      <c r="V215" s="73">
        <v>1</v>
      </c>
      <c r="W215" s="74"/>
      <c r="X215" s="75"/>
      <c r="Y215" s="298"/>
      <c r="Z215" s="298"/>
      <c r="AA215" s="299"/>
      <c r="AB215" s="299"/>
      <c r="AC215" s="299"/>
      <c r="AD215" s="299"/>
      <c r="AE215" s="299"/>
      <c r="AF215" s="299"/>
      <c r="AG215" s="299"/>
      <c r="AH215" s="299"/>
      <c r="AI215" s="299"/>
      <c r="AJ215" s="299"/>
      <c r="AK215" s="299"/>
      <c r="AL215" s="299"/>
      <c r="AM215" s="299"/>
      <c r="AN215" s="299"/>
      <c r="AO215" s="299"/>
      <c r="AP215" s="299"/>
      <c r="AQ215" s="299"/>
      <c r="AR215" s="299"/>
      <c r="AS215" s="299"/>
      <c r="BI215" s="57"/>
      <c r="BJ215" s="57"/>
      <c r="BK215" s="57"/>
      <c r="BL215" s="57"/>
      <c r="BM215" s="57"/>
      <c r="BN215" s="57"/>
      <c r="BO215" s="57"/>
      <c r="BP215" s="57"/>
      <c r="BQ215" s="57"/>
      <c r="BR215" s="57"/>
      <c r="BS215" s="57"/>
      <c r="BT215" s="57"/>
      <c r="BU215" s="57"/>
      <c r="BV215" s="57"/>
      <c r="BW215" s="57"/>
    </row>
    <row r="216" spans="3:75" ht="21" customHeight="1">
      <c r="C216" s="265"/>
      <c r="D216" s="431"/>
      <c r="E216" s="429"/>
      <c r="F216" s="288" t="s">
        <v>2540</v>
      </c>
      <c r="G216" s="249"/>
      <c r="H216" s="220" t="s">
        <v>155</v>
      </c>
      <c r="I216" s="220" t="s">
        <v>159</v>
      </c>
      <c r="J216" s="220" t="s">
        <v>0</v>
      </c>
      <c r="K216" s="220" t="s">
        <v>160</v>
      </c>
      <c r="L216" s="220" t="s">
        <v>0</v>
      </c>
      <c r="M216" s="220" t="s">
        <v>404</v>
      </c>
      <c r="N216" s="48" t="s">
        <v>162</v>
      </c>
      <c r="O216" s="48" t="s">
        <v>0</v>
      </c>
      <c r="P216" s="48" t="s">
        <v>477</v>
      </c>
      <c r="Q216" s="48"/>
      <c r="R216" s="48"/>
      <c r="S216" s="48"/>
      <c r="T216" s="48"/>
      <c r="U216" s="108"/>
      <c r="V216" s="73">
        <v>0</v>
      </c>
      <c r="W216" s="74"/>
      <c r="X216" s="75"/>
      <c r="Y216" s="298"/>
      <c r="Z216" s="300"/>
      <c r="AA216" s="263"/>
      <c r="AB216" s="263"/>
      <c r="AC216" s="263"/>
      <c r="AD216" s="263"/>
      <c r="AE216" s="263"/>
      <c r="AF216" s="263"/>
      <c r="AG216" s="263"/>
      <c r="AH216" s="263"/>
      <c r="AI216" s="263"/>
      <c r="AJ216" s="263"/>
      <c r="AK216" s="263"/>
      <c r="AL216" s="263"/>
      <c r="AM216" s="263"/>
      <c r="AN216" s="263"/>
      <c r="AO216" s="263"/>
      <c r="AP216" s="263"/>
      <c r="AQ216" s="263"/>
      <c r="AR216" s="263"/>
      <c r="AS216" s="263"/>
      <c r="BI216" s="57"/>
      <c r="BJ216" s="57"/>
      <c r="BK216" s="57"/>
      <c r="BL216" s="57"/>
      <c r="BM216" s="57"/>
      <c r="BN216" s="57"/>
      <c r="BO216" s="57"/>
      <c r="BP216" s="57"/>
      <c r="BQ216" s="57"/>
      <c r="BR216" s="57"/>
      <c r="BS216" s="57"/>
      <c r="BT216" s="57"/>
      <c r="BU216" s="57"/>
      <c r="BV216" s="57"/>
      <c r="BW216" s="57"/>
    </row>
    <row r="217" spans="3:75" ht="21" customHeight="1">
      <c r="C217" s="265"/>
      <c r="D217" s="431"/>
      <c r="E217" s="429"/>
      <c r="F217" s="294" t="s">
        <v>2405</v>
      </c>
      <c r="G217" s="249"/>
      <c r="H217" s="220" t="s">
        <v>155</v>
      </c>
      <c r="I217" s="220" t="s">
        <v>159</v>
      </c>
      <c r="J217" s="220" t="s">
        <v>0</v>
      </c>
      <c r="K217" s="220" t="s">
        <v>160</v>
      </c>
      <c r="L217" s="220" t="s">
        <v>0</v>
      </c>
      <c r="M217" s="220" t="s">
        <v>439</v>
      </c>
      <c r="N217" s="48" t="s">
        <v>162</v>
      </c>
      <c r="O217" s="48" t="s">
        <v>0</v>
      </c>
      <c r="P217" s="48" t="s">
        <v>477</v>
      </c>
      <c r="Q217" s="48"/>
      <c r="R217" s="48"/>
      <c r="S217" s="48"/>
      <c r="T217" s="48"/>
      <c r="U217" s="109"/>
      <c r="V217" s="21">
        <f>IF(OR(SUMPRODUCT(--(V171:V216=""),--(W171:W216=""))&gt;0,COUNTIF(W171:W216,"M")&gt;0,COUNTIF(W171:W216,"X")=46),"",SUM(V171:V216))</f>
        <v>54</v>
      </c>
      <c r="W217" s="22" t="str">
        <f>IF(AND(COUNTIF(W171:W216,"X")=46,SUM(V171:V216)=0,ISNUMBER(V217)),"",IF(COUNTIF(W171:W216,"M")&gt;0,"M",IF(AND(COUNTIF(W171:W216,W171)=46,OR(W171="X",W171="W",W171="Z")),UPPER(W171),"")))</f>
        <v/>
      </c>
      <c r="X217" s="23"/>
      <c r="Y217" s="298"/>
      <c r="Z217" s="298"/>
      <c r="AA217" s="299"/>
      <c r="AB217" s="299"/>
      <c r="AC217" s="299"/>
      <c r="AD217" s="299"/>
      <c r="AE217" s="299"/>
      <c r="AF217" s="299"/>
      <c r="AG217" s="299"/>
      <c r="AH217" s="299"/>
      <c r="AI217" s="299"/>
      <c r="AJ217" s="299"/>
      <c r="AK217" s="299"/>
      <c r="AL217" s="299"/>
      <c r="AM217" s="299"/>
      <c r="AN217" s="299"/>
      <c r="AO217" s="299"/>
      <c r="AP217" s="299"/>
      <c r="AQ217" s="299"/>
      <c r="AR217" s="299"/>
      <c r="AS217" s="299"/>
      <c r="BI217" s="57"/>
      <c r="BJ217" s="57"/>
      <c r="BK217" s="57"/>
      <c r="BL217" s="57"/>
      <c r="BM217" s="57"/>
      <c r="BN217" s="57"/>
      <c r="BO217" s="57"/>
      <c r="BP217" s="57"/>
      <c r="BQ217" s="57"/>
      <c r="BR217" s="57"/>
      <c r="BS217" s="57"/>
      <c r="BT217" s="57"/>
      <c r="BU217" s="57"/>
      <c r="BV217" s="57"/>
      <c r="BW217" s="57"/>
    </row>
    <row r="218" spans="3:75" ht="21" customHeight="1">
      <c r="C218" s="265"/>
      <c r="D218" s="431" t="s">
        <v>2376</v>
      </c>
      <c r="E218" s="430" t="s">
        <v>2406</v>
      </c>
      <c r="F218" s="288" t="s">
        <v>87</v>
      </c>
      <c r="G218" s="249"/>
      <c r="H218" s="220" t="s">
        <v>155</v>
      </c>
      <c r="I218" s="220" t="s">
        <v>159</v>
      </c>
      <c r="J218" s="220" t="s">
        <v>0</v>
      </c>
      <c r="K218" s="220" t="s">
        <v>160</v>
      </c>
      <c r="L218" s="220" t="s">
        <v>0</v>
      </c>
      <c r="M218" s="220" t="s">
        <v>405</v>
      </c>
      <c r="N218" s="48" t="s">
        <v>162</v>
      </c>
      <c r="O218" s="48" t="s">
        <v>0</v>
      </c>
      <c r="P218" s="48" t="s">
        <v>477</v>
      </c>
      <c r="Q218" s="48"/>
      <c r="R218" s="48"/>
      <c r="S218" s="48"/>
      <c r="T218" s="48"/>
      <c r="U218" s="108"/>
      <c r="V218" s="73">
        <v>1</v>
      </c>
      <c r="W218" s="74"/>
      <c r="X218" s="75"/>
      <c r="Y218" s="298"/>
      <c r="Z218" s="298"/>
      <c r="AA218" s="299"/>
      <c r="AB218" s="299"/>
      <c r="AC218" s="299"/>
      <c r="AD218" s="299"/>
      <c r="AE218" s="299"/>
      <c r="AF218" s="299"/>
      <c r="AG218" s="299"/>
      <c r="AH218" s="299"/>
      <c r="AI218" s="299"/>
      <c r="AJ218" s="299"/>
      <c r="AK218" s="299"/>
      <c r="AL218" s="299"/>
      <c r="AM218" s="299"/>
      <c r="AN218" s="299"/>
      <c r="AO218" s="299"/>
      <c r="AP218" s="299"/>
      <c r="AQ218" s="299"/>
      <c r="AR218" s="299"/>
      <c r="AS218" s="299"/>
      <c r="BI218" s="57"/>
      <c r="BJ218" s="57"/>
      <c r="BK218" s="57"/>
      <c r="BL218" s="57"/>
      <c r="BM218" s="57"/>
      <c r="BN218" s="57"/>
      <c r="BO218" s="57"/>
      <c r="BP218" s="57"/>
      <c r="BQ218" s="57"/>
      <c r="BR218" s="57"/>
      <c r="BS218" s="57"/>
      <c r="BT218" s="57"/>
      <c r="BU218" s="57"/>
      <c r="BV218" s="57"/>
      <c r="BW218" s="57"/>
    </row>
    <row r="219" spans="3:75" ht="21" customHeight="1">
      <c r="C219" s="265"/>
      <c r="D219" s="431"/>
      <c r="E219" s="430"/>
      <c r="F219" s="288" t="s">
        <v>2541</v>
      </c>
      <c r="G219" s="249"/>
      <c r="H219" s="220" t="s">
        <v>155</v>
      </c>
      <c r="I219" s="220" t="s">
        <v>159</v>
      </c>
      <c r="J219" s="220" t="s">
        <v>0</v>
      </c>
      <c r="K219" s="220" t="s">
        <v>160</v>
      </c>
      <c r="L219" s="220" t="s">
        <v>0</v>
      </c>
      <c r="M219" s="220" t="s">
        <v>406</v>
      </c>
      <c r="N219" s="48" t="s">
        <v>162</v>
      </c>
      <c r="O219" s="48" t="s">
        <v>0</v>
      </c>
      <c r="P219" s="48" t="s">
        <v>477</v>
      </c>
      <c r="Q219" s="48"/>
      <c r="R219" s="48"/>
      <c r="S219" s="48"/>
      <c r="T219" s="48"/>
      <c r="U219" s="108"/>
      <c r="V219" s="73">
        <v>0</v>
      </c>
      <c r="W219" s="74"/>
      <c r="X219" s="75"/>
      <c r="Y219" s="298"/>
      <c r="Z219" s="298"/>
      <c r="AA219" s="299"/>
      <c r="AB219" s="299"/>
      <c r="AC219" s="299"/>
      <c r="AD219" s="299"/>
      <c r="AE219" s="299"/>
      <c r="AF219" s="299"/>
      <c r="AG219" s="299"/>
      <c r="AH219" s="299"/>
      <c r="AI219" s="299"/>
      <c r="AJ219" s="299"/>
      <c r="AK219" s="299"/>
      <c r="AL219" s="299"/>
      <c r="AM219" s="299"/>
      <c r="AN219" s="299"/>
      <c r="AO219" s="299"/>
      <c r="AP219" s="299"/>
      <c r="AQ219" s="299"/>
      <c r="AR219" s="299"/>
      <c r="AS219" s="299"/>
      <c r="BI219" s="57"/>
      <c r="BJ219" s="57"/>
      <c r="BK219" s="57"/>
      <c r="BL219" s="57"/>
      <c r="BM219" s="57"/>
      <c r="BN219" s="57"/>
      <c r="BO219" s="57"/>
      <c r="BP219" s="57"/>
      <c r="BQ219" s="57"/>
      <c r="BR219" s="57"/>
      <c r="BS219" s="57"/>
      <c r="BT219" s="57"/>
      <c r="BU219" s="57"/>
      <c r="BV219" s="57"/>
      <c r="BW219" s="57"/>
    </row>
    <row r="220" spans="3:75" ht="21" customHeight="1">
      <c r="C220" s="265"/>
      <c r="D220" s="431"/>
      <c r="E220" s="430"/>
      <c r="F220" s="288" t="s">
        <v>88</v>
      </c>
      <c r="G220" s="249"/>
      <c r="H220" s="220" t="s">
        <v>155</v>
      </c>
      <c r="I220" s="220" t="s">
        <v>159</v>
      </c>
      <c r="J220" s="220" t="s">
        <v>0</v>
      </c>
      <c r="K220" s="220" t="s">
        <v>160</v>
      </c>
      <c r="L220" s="220" t="s">
        <v>0</v>
      </c>
      <c r="M220" s="220" t="s">
        <v>407</v>
      </c>
      <c r="N220" s="48" t="s">
        <v>162</v>
      </c>
      <c r="O220" s="48" t="s">
        <v>0</v>
      </c>
      <c r="P220" s="48" t="s">
        <v>477</v>
      </c>
      <c r="Q220" s="48"/>
      <c r="R220" s="48"/>
      <c r="S220" s="48"/>
      <c r="T220" s="48"/>
      <c r="U220" s="108"/>
      <c r="V220" s="73">
        <v>0</v>
      </c>
      <c r="W220" s="74"/>
      <c r="X220" s="75"/>
      <c r="Y220" s="298"/>
      <c r="Z220" s="298"/>
      <c r="AA220" s="299"/>
      <c r="AB220" s="299"/>
      <c r="AC220" s="299"/>
      <c r="AD220" s="299"/>
      <c r="AE220" s="299"/>
      <c r="AF220" s="299"/>
      <c r="AG220" s="299"/>
      <c r="AH220" s="299"/>
      <c r="AI220" s="299"/>
      <c r="AJ220" s="299"/>
      <c r="AK220" s="299"/>
      <c r="AL220" s="299"/>
      <c r="AM220" s="299"/>
      <c r="AN220" s="299"/>
      <c r="AO220" s="299"/>
      <c r="AP220" s="299"/>
      <c r="AQ220" s="299"/>
      <c r="AR220" s="299"/>
      <c r="AS220" s="299"/>
      <c r="BI220" s="57"/>
      <c r="BJ220" s="57"/>
      <c r="BK220" s="57"/>
      <c r="BL220" s="57"/>
      <c r="BM220" s="57"/>
      <c r="BN220" s="57"/>
      <c r="BO220" s="57"/>
      <c r="BP220" s="57"/>
      <c r="BQ220" s="57"/>
      <c r="BR220" s="57"/>
      <c r="BS220" s="57"/>
      <c r="BT220" s="57"/>
      <c r="BU220" s="57"/>
      <c r="BV220" s="57"/>
      <c r="BW220" s="57"/>
    </row>
    <row r="221" spans="3:75" ht="21" customHeight="1">
      <c r="C221" s="265"/>
      <c r="D221" s="431"/>
      <c r="E221" s="430"/>
      <c r="F221" s="288" t="s">
        <v>89</v>
      </c>
      <c r="G221" s="249"/>
      <c r="H221" s="220" t="s">
        <v>155</v>
      </c>
      <c r="I221" s="220" t="s">
        <v>159</v>
      </c>
      <c r="J221" s="220" t="s">
        <v>0</v>
      </c>
      <c r="K221" s="220" t="s">
        <v>160</v>
      </c>
      <c r="L221" s="220" t="s">
        <v>0</v>
      </c>
      <c r="M221" s="220" t="s">
        <v>408</v>
      </c>
      <c r="N221" s="48" t="s">
        <v>162</v>
      </c>
      <c r="O221" s="48" t="s">
        <v>0</v>
      </c>
      <c r="P221" s="48" t="s">
        <v>477</v>
      </c>
      <c r="Q221" s="48"/>
      <c r="R221" s="48"/>
      <c r="S221" s="48"/>
      <c r="T221" s="48"/>
      <c r="U221" s="108"/>
      <c r="V221" s="73">
        <v>0</v>
      </c>
      <c r="W221" s="74"/>
      <c r="X221" s="75"/>
      <c r="Y221" s="298"/>
      <c r="Z221" s="298"/>
      <c r="AA221" s="299"/>
      <c r="AB221" s="299"/>
      <c r="AC221" s="299"/>
      <c r="AD221" s="299"/>
      <c r="AE221" s="299"/>
      <c r="AF221" s="299"/>
      <c r="AG221" s="299"/>
      <c r="AH221" s="299"/>
      <c r="AI221" s="299"/>
      <c r="AJ221" s="299"/>
      <c r="AK221" s="299"/>
      <c r="AL221" s="299"/>
      <c r="AM221" s="299"/>
      <c r="AN221" s="299"/>
      <c r="AO221" s="299"/>
      <c r="AP221" s="299"/>
      <c r="AQ221" s="299"/>
      <c r="AR221" s="299"/>
      <c r="AS221" s="299"/>
      <c r="BI221" s="57"/>
      <c r="BJ221" s="57"/>
      <c r="BK221" s="57"/>
      <c r="BL221" s="57"/>
      <c r="BM221" s="57"/>
      <c r="BN221" s="57"/>
      <c r="BO221" s="57"/>
      <c r="BP221" s="57"/>
      <c r="BQ221" s="57"/>
      <c r="BR221" s="57"/>
      <c r="BS221" s="57"/>
      <c r="BT221" s="57"/>
      <c r="BU221" s="57"/>
      <c r="BV221" s="57"/>
      <c r="BW221" s="57"/>
    </row>
    <row r="222" spans="3:75" ht="21" customHeight="1">
      <c r="C222" s="265"/>
      <c r="D222" s="431"/>
      <c r="E222" s="430"/>
      <c r="F222" s="288" t="s">
        <v>2542</v>
      </c>
      <c r="G222" s="249"/>
      <c r="H222" s="220" t="s">
        <v>155</v>
      </c>
      <c r="I222" s="220" t="s">
        <v>159</v>
      </c>
      <c r="J222" s="220" t="s">
        <v>0</v>
      </c>
      <c r="K222" s="220" t="s">
        <v>160</v>
      </c>
      <c r="L222" s="220" t="s">
        <v>0</v>
      </c>
      <c r="M222" s="220" t="s">
        <v>409</v>
      </c>
      <c r="N222" s="48" t="s">
        <v>162</v>
      </c>
      <c r="O222" s="48" t="s">
        <v>0</v>
      </c>
      <c r="P222" s="48" t="s">
        <v>477</v>
      </c>
      <c r="Q222" s="48"/>
      <c r="R222" s="48"/>
      <c r="S222" s="48"/>
      <c r="T222" s="48"/>
      <c r="U222" s="108"/>
      <c r="V222" s="73">
        <v>0</v>
      </c>
      <c r="W222" s="74"/>
      <c r="X222" s="75"/>
      <c r="Y222" s="298"/>
      <c r="Z222" s="298"/>
      <c r="AA222" s="299"/>
      <c r="AB222" s="299"/>
      <c r="AC222" s="299"/>
      <c r="AD222" s="299"/>
      <c r="AE222" s="299"/>
      <c r="AF222" s="299"/>
      <c r="AG222" s="299"/>
      <c r="AH222" s="299"/>
      <c r="AI222" s="299"/>
      <c r="AJ222" s="299"/>
      <c r="AK222" s="299"/>
      <c r="AL222" s="299"/>
      <c r="AM222" s="299"/>
      <c r="AN222" s="299"/>
      <c r="AO222" s="299"/>
      <c r="AP222" s="299"/>
      <c r="AQ222" s="299"/>
      <c r="AR222" s="299"/>
      <c r="AS222" s="299"/>
      <c r="BI222" s="57"/>
      <c r="BJ222" s="57"/>
      <c r="BK222" s="57"/>
      <c r="BL222" s="57"/>
      <c r="BM222" s="57"/>
      <c r="BN222" s="57"/>
      <c r="BO222" s="57"/>
      <c r="BP222" s="57"/>
      <c r="BQ222" s="57"/>
      <c r="BR222" s="57"/>
      <c r="BS222" s="57"/>
      <c r="BT222" s="57"/>
      <c r="BU222" s="57"/>
      <c r="BV222" s="57"/>
      <c r="BW222" s="57"/>
    </row>
    <row r="223" spans="3:75" ht="21" customHeight="1">
      <c r="C223" s="265"/>
      <c r="D223" s="431"/>
      <c r="E223" s="430"/>
      <c r="F223" s="288" t="s">
        <v>2543</v>
      </c>
      <c r="G223" s="249"/>
      <c r="H223" s="220" t="s">
        <v>155</v>
      </c>
      <c r="I223" s="220" t="s">
        <v>159</v>
      </c>
      <c r="J223" s="220" t="s">
        <v>0</v>
      </c>
      <c r="K223" s="220" t="s">
        <v>160</v>
      </c>
      <c r="L223" s="220" t="s">
        <v>0</v>
      </c>
      <c r="M223" s="220" t="s">
        <v>410</v>
      </c>
      <c r="N223" s="48" t="s">
        <v>162</v>
      </c>
      <c r="O223" s="48" t="s">
        <v>0</v>
      </c>
      <c r="P223" s="48" t="s">
        <v>477</v>
      </c>
      <c r="Q223" s="48"/>
      <c r="R223" s="48"/>
      <c r="S223" s="48"/>
      <c r="T223" s="48"/>
      <c r="U223" s="108"/>
      <c r="V223" s="73">
        <v>0</v>
      </c>
      <c r="W223" s="74"/>
      <c r="X223" s="75"/>
      <c r="Y223" s="298"/>
      <c r="Z223" s="298"/>
      <c r="AA223" s="299"/>
      <c r="AB223" s="299"/>
      <c r="AC223" s="299"/>
      <c r="AD223" s="299"/>
      <c r="AE223" s="299"/>
      <c r="AF223" s="299"/>
      <c r="AG223" s="299"/>
      <c r="AH223" s="299"/>
      <c r="AI223" s="299"/>
      <c r="AJ223" s="299"/>
      <c r="AK223" s="299"/>
      <c r="AL223" s="299"/>
      <c r="AM223" s="299"/>
      <c r="AN223" s="299"/>
      <c r="AO223" s="299"/>
      <c r="AP223" s="299"/>
      <c r="AQ223" s="299"/>
      <c r="AR223" s="299"/>
      <c r="AS223" s="299"/>
      <c r="BI223" s="57"/>
      <c r="BJ223" s="57"/>
      <c r="BK223" s="57"/>
      <c r="BL223" s="57"/>
      <c r="BM223" s="57"/>
      <c r="BN223" s="57"/>
      <c r="BO223" s="57"/>
      <c r="BP223" s="57"/>
      <c r="BQ223" s="57"/>
      <c r="BR223" s="57"/>
      <c r="BS223" s="57"/>
      <c r="BT223" s="57"/>
      <c r="BU223" s="57"/>
      <c r="BV223" s="57"/>
      <c r="BW223" s="57"/>
    </row>
    <row r="224" spans="3:75" ht="21" customHeight="1">
      <c r="C224" s="265"/>
      <c r="D224" s="431"/>
      <c r="E224" s="430"/>
      <c r="F224" s="288" t="s">
        <v>90</v>
      </c>
      <c r="G224" s="249"/>
      <c r="H224" s="220" t="s">
        <v>155</v>
      </c>
      <c r="I224" s="220" t="s">
        <v>159</v>
      </c>
      <c r="J224" s="220" t="s">
        <v>0</v>
      </c>
      <c r="K224" s="220" t="s">
        <v>160</v>
      </c>
      <c r="L224" s="220" t="s">
        <v>0</v>
      </c>
      <c r="M224" s="220" t="s">
        <v>411</v>
      </c>
      <c r="N224" s="48" t="s">
        <v>162</v>
      </c>
      <c r="O224" s="48" t="s">
        <v>0</v>
      </c>
      <c r="P224" s="48" t="s">
        <v>477</v>
      </c>
      <c r="Q224" s="48"/>
      <c r="R224" s="48"/>
      <c r="S224" s="48"/>
      <c r="T224" s="48"/>
      <c r="U224" s="108"/>
      <c r="V224" s="73">
        <v>0</v>
      </c>
      <c r="W224" s="74"/>
      <c r="X224" s="75"/>
      <c r="Y224" s="298"/>
      <c r="Z224" s="298"/>
      <c r="AA224" s="299"/>
      <c r="AB224" s="299"/>
      <c r="AC224" s="299"/>
      <c r="AD224" s="299"/>
      <c r="AE224" s="299"/>
      <c r="AF224" s="299"/>
      <c r="AG224" s="299"/>
      <c r="AH224" s="299"/>
      <c r="AI224" s="299"/>
      <c r="AJ224" s="299"/>
      <c r="AK224" s="299"/>
      <c r="AL224" s="299"/>
      <c r="AM224" s="299"/>
      <c r="AN224" s="299"/>
      <c r="AO224" s="299"/>
      <c r="AP224" s="299"/>
      <c r="AQ224" s="299"/>
      <c r="AR224" s="299"/>
      <c r="AS224" s="299"/>
      <c r="BI224" s="57"/>
      <c r="BJ224" s="57"/>
      <c r="BK224" s="57"/>
      <c r="BL224" s="57"/>
      <c r="BM224" s="57"/>
      <c r="BN224" s="57"/>
      <c r="BO224" s="57"/>
      <c r="BP224" s="57"/>
      <c r="BQ224" s="57"/>
      <c r="BR224" s="57"/>
      <c r="BS224" s="57"/>
      <c r="BT224" s="57"/>
      <c r="BU224" s="57"/>
      <c r="BV224" s="57"/>
      <c r="BW224" s="57"/>
    </row>
    <row r="225" spans="3:75" ht="21" customHeight="1">
      <c r="C225" s="265"/>
      <c r="D225" s="431"/>
      <c r="E225" s="430"/>
      <c r="F225" s="288" t="s">
        <v>2544</v>
      </c>
      <c r="G225" s="249"/>
      <c r="H225" s="220" t="s">
        <v>155</v>
      </c>
      <c r="I225" s="220" t="s">
        <v>159</v>
      </c>
      <c r="J225" s="220" t="s">
        <v>0</v>
      </c>
      <c r="K225" s="220" t="s">
        <v>160</v>
      </c>
      <c r="L225" s="220" t="s">
        <v>0</v>
      </c>
      <c r="M225" s="220" t="s">
        <v>412</v>
      </c>
      <c r="N225" s="48" t="s">
        <v>162</v>
      </c>
      <c r="O225" s="48" t="s">
        <v>0</v>
      </c>
      <c r="P225" s="48" t="s">
        <v>477</v>
      </c>
      <c r="Q225" s="48"/>
      <c r="R225" s="48"/>
      <c r="S225" s="48"/>
      <c r="T225" s="48"/>
      <c r="U225" s="108"/>
      <c r="V225" s="73">
        <v>0</v>
      </c>
      <c r="W225" s="74"/>
      <c r="X225" s="75"/>
      <c r="Y225" s="298"/>
      <c r="Z225" s="298"/>
      <c r="AA225" s="299"/>
      <c r="AB225" s="299"/>
      <c r="AC225" s="299"/>
      <c r="AD225" s="299"/>
      <c r="AE225" s="299"/>
      <c r="AF225" s="299"/>
      <c r="AG225" s="299"/>
      <c r="AH225" s="299"/>
      <c r="AI225" s="299"/>
      <c r="AJ225" s="299"/>
      <c r="AK225" s="299"/>
      <c r="AL225" s="299"/>
      <c r="AM225" s="299"/>
      <c r="AN225" s="299"/>
      <c r="AO225" s="299"/>
      <c r="AP225" s="299"/>
      <c r="AQ225" s="299"/>
      <c r="AR225" s="299"/>
      <c r="AS225" s="299"/>
      <c r="BI225" s="57"/>
      <c r="BJ225" s="57"/>
      <c r="BK225" s="57"/>
      <c r="BL225" s="57"/>
      <c r="BM225" s="57"/>
      <c r="BN225" s="57"/>
      <c r="BO225" s="57"/>
      <c r="BP225" s="57"/>
      <c r="BQ225" s="57"/>
      <c r="BR225" s="57"/>
      <c r="BS225" s="57"/>
      <c r="BT225" s="57"/>
      <c r="BU225" s="57"/>
      <c r="BV225" s="57"/>
      <c r="BW225" s="57"/>
    </row>
    <row r="226" spans="3:75" ht="21" customHeight="1">
      <c r="C226" s="265"/>
      <c r="D226" s="431"/>
      <c r="E226" s="430"/>
      <c r="F226" s="288" t="s">
        <v>91</v>
      </c>
      <c r="G226" s="249"/>
      <c r="H226" s="220" t="s">
        <v>155</v>
      </c>
      <c r="I226" s="220" t="s">
        <v>159</v>
      </c>
      <c r="J226" s="220" t="s">
        <v>0</v>
      </c>
      <c r="K226" s="220" t="s">
        <v>160</v>
      </c>
      <c r="L226" s="220" t="s">
        <v>0</v>
      </c>
      <c r="M226" s="220" t="s">
        <v>413</v>
      </c>
      <c r="N226" s="48" t="s">
        <v>162</v>
      </c>
      <c r="O226" s="48" t="s">
        <v>0</v>
      </c>
      <c r="P226" s="48" t="s">
        <v>477</v>
      </c>
      <c r="Q226" s="48"/>
      <c r="R226" s="48"/>
      <c r="S226" s="48"/>
      <c r="T226" s="48"/>
      <c r="U226" s="108"/>
      <c r="V226" s="73">
        <v>0</v>
      </c>
      <c r="W226" s="74"/>
      <c r="X226" s="75"/>
      <c r="Y226" s="298"/>
      <c r="Z226" s="298"/>
      <c r="AA226" s="299"/>
      <c r="AB226" s="299"/>
      <c r="AC226" s="299"/>
      <c r="AD226" s="299"/>
      <c r="AE226" s="299"/>
      <c r="AF226" s="299"/>
      <c r="AG226" s="299"/>
      <c r="AH226" s="299"/>
      <c r="AI226" s="299"/>
      <c r="AJ226" s="299"/>
      <c r="AK226" s="299"/>
      <c r="AL226" s="299"/>
      <c r="AM226" s="299"/>
      <c r="AN226" s="299"/>
      <c r="AO226" s="299"/>
      <c r="AP226" s="299"/>
      <c r="AQ226" s="299"/>
      <c r="AR226" s="299"/>
      <c r="AS226" s="299"/>
      <c r="BI226" s="57"/>
      <c r="BJ226" s="57"/>
      <c r="BK226" s="57"/>
      <c r="BL226" s="57"/>
      <c r="BM226" s="57"/>
      <c r="BN226" s="57"/>
      <c r="BO226" s="57"/>
      <c r="BP226" s="57"/>
      <c r="BQ226" s="57"/>
      <c r="BR226" s="57"/>
      <c r="BS226" s="57"/>
      <c r="BT226" s="57"/>
      <c r="BU226" s="57"/>
      <c r="BV226" s="57"/>
      <c r="BW226" s="57"/>
    </row>
    <row r="227" spans="3:75" ht="21" customHeight="1">
      <c r="C227" s="265"/>
      <c r="D227" s="431"/>
      <c r="E227" s="430"/>
      <c r="F227" s="288" t="s">
        <v>92</v>
      </c>
      <c r="G227" s="249"/>
      <c r="H227" s="220" t="s">
        <v>155</v>
      </c>
      <c r="I227" s="220" t="s">
        <v>159</v>
      </c>
      <c r="J227" s="220" t="s">
        <v>0</v>
      </c>
      <c r="K227" s="220" t="s">
        <v>160</v>
      </c>
      <c r="L227" s="220" t="s">
        <v>0</v>
      </c>
      <c r="M227" s="220" t="s">
        <v>414</v>
      </c>
      <c r="N227" s="48" t="s">
        <v>162</v>
      </c>
      <c r="O227" s="48" t="s">
        <v>0</v>
      </c>
      <c r="P227" s="48" t="s">
        <v>477</v>
      </c>
      <c r="Q227" s="48"/>
      <c r="R227" s="48"/>
      <c r="S227" s="48"/>
      <c r="T227" s="48"/>
      <c r="U227" s="108"/>
      <c r="V227" s="73">
        <v>0</v>
      </c>
      <c r="W227" s="74"/>
      <c r="X227" s="75"/>
      <c r="Y227" s="298"/>
      <c r="Z227" s="298"/>
      <c r="AA227" s="299"/>
      <c r="AB227" s="299"/>
      <c r="AC227" s="299"/>
      <c r="AD227" s="299"/>
      <c r="AE227" s="299"/>
      <c r="AF227" s="299"/>
      <c r="AG227" s="299"/>
      <c r="AH227" s="299"/>
      <c r="AI227" s="299"/>
      <c r="AJ227" s="299"/>
      <c r="AK227" s="299"/>
      <c r="AL227" s="299"/>
      <c r="AM227" s="299"/>
      <c r="AN227" s="299"/>
      <c r="AO227" s="299"/>
      <c r="AP227" s="299"/>
      <c r="AQ227" s="299"/>
      <c r="AR227" s="299"/>
      <c r="AS227" s="299"/>
      <c r="BI227" s="57"/>
      <c r="BJ227" s="57"/>
      <c r="BK227" s="57"/>
      <c r="BL227" s="57"/>
      <c r="BM227" s="57"/>
      <c r="BN227" s="57"/>
      <c r="BO227" s="57"/>
      <c r="BP227" s="57"/>
      <c r="BQ227" s="57"/>
      <c r="BR227" s="57"/>
      <c r="BS227" s="57"/>
      <c r="BT227" s="57"/>
      <c r="BU227" s="57"/>
      <c r="BV227" s="57"/>
      <c r="BW227" s="57"/>
    </row>
    <row r="228" spans="3:75" ht="21" customHeight="1">
      <c r="C228" s="265"/>
      <c r="D228" s="431"/>
      <c r="E228" s="430"/>
      <c r="F228" s="288" t="s">
        <v>2545</v>
      </c>
      <c r="G228" s="249"/>
      <c r="H228" s="220" t="s">
        <v>155</v>
      </c>
      <c r="I228" s="220" t="s">
        <v>159</v>
      </c>
      <c r="J228" s="220" t="s">
        <v>0</v>
      </c>
      <c r="K228" s="220" t="s">
        <v>160</v>
      </c>
      <c r="L228" s="220" t="s">
        <v>0</v>
      </c>
      <c r="M228" s="220" t="s">
        <v>415</v>
      </c>
      <c r="N228" s="48" t="s">
        <v>162</v>
      </c>
      <c r="O228" s="48" t="s">
        <v>0</v>
      </c>
      <c r="P228" s="48" t="s">
        <v>477</v>
      </c>
      <c r="Q228" s="48"/>
      <c r="R228" s="48"/>
      <c r="S228" s="48"/>
      <c r="T228" s="48"/>
      <c r="U228" s="108"/>
      <c r="V228" s="73">
        <v>0</v>
      </c>
      <c r="W228" s="74"/>
      <c r="X228" s="75"/>
      <c r="Y228" s="298"/>
      <c r="Z228" s="298"/>
      <c r="AA228" s="299"/>
      <c r="AB228" s="299"/>
      <c r="AC228" s="299"/>
      <c r="AD228" s="299"/>
      <c r="AE228" s="299"/>
      <c r="AF228" s="299"/>
      <c r="AG228" s="299"/>
      <c r="AH228" s="299"/>
      <c r="AI228" s="299"/>
      <c r="AJ228" s="299"/>
      <c r="AK228" s="299"/>
      <c r="AL228" s="299"/>
      <c r="AM228" s="299"/>
      <c r="AN228" s="299"/>
      <c r="AO228" s="299"/>
      <c r="AP228" s="299"/>
      <c r="AQ228" s="299"/>
      <c r="AR228" s="299"/>
      <c r="AS228" s="299"/>
      <c r="BI228" s="57"/>
      <c r="BJ228" s="57"/>
      <c r="BK228" s="57"/>
      <c r="BL228" s="57"/>
      <c r="BM228" s="57"/>
      <c r="BN228" s="57"/>
      <c r="BO228" s="57"/>
      <c r="BP228" s="57"/>
      <c r="BQ228" s="57"/>
      <c r="BR228" s="57"/>
      <c r="BS228" s="57"/>
      <c r="BT228" s="57"/>
      <c r="BU228" s="57"/>
      <c r="BV228" s="57"/>
      <c r="BW228" s="57"/>
    </row>
    <row r="229" spans="3:75" ht="21" customHeight="1">
      <c r="C229" s="265"/>
      <c r="D229" s="431"/>
      <c r="E229" s="430"/>
      <c r="F229" s="288" t="s">
        <v>93</v>
      </c>
      <c r="G229" s="249"/>
      <c r="H229" s="220" t="s">
        <v>155</v>
      </c>
      <c r="I229" s="220" t="s">
        <v>159</v>
      </c>
      <c r="J229" s="220" t="s">
        <v>0</v>
      </c>
      <c r="K229" s="220" t="s">
        <v>160</v>
      </c>
      <c r="L229" s="220" t="s">
        <v>0</v>
      </c>
      <c r="M229" s="220" t="s">
        <v>416</v>
      </c>
      <c r="N229" s="48" t="s">
        <v>162</v>
      </c>
      <c r="O229" s="48" t="s">
        <v>0</v>
      </c>
      <c r="P229" s="48" t="s">
        <v>477</v>
      </c>
      <c r="Q229" s="48"/>
      <c r="R229" s="48"/>
      <c r="S229" s="48"/>
      <c r="T229" s="48"/>
      <c r="U229" s="108"/>
      <c r="V229" s="73">
        <v>0</v>
      </c>
      <c r="W229" s="74"/>
      <c r="X229" s="75"/>
      <c r="Y229" s="298"/>
      <c r="Z229" s="298"/>
      <c r="AA229" s="299"/>
      <c r="AB229" s="299"/>
      <c r="AC229" s="299"/>
      <c r="AD229" s="299"/>
      <c r="AE229" s="299"/>
      <c r="AF229" s="299"/>
      <c r="AG229" s="299"/>
      <c r="AH229" s="299"/>
      <c r="AI229" s="299"/>
      <c r="AJ229" s="299"/>
      <c r="AK229" s="299"/>
      <c r="AL229" s="299"/>
      <c r="AM229" s="299"/>
      <c r="AN229" s="299"/>
      <c r="AO229" s="299"/>
      <c r="AP229" s="299"/>
      <c r="AQ229" s="299"/>
      <c r="AR229" s="299"/>
      <c r="AS229" s="299"/>
      <c r="BI229" s="57"/>
      <c r="BJ229" s="57"/>
      <c r="BK229" s="57"/>
      <c r="BL229" s="57"/>
      <c r="BM229" s="57"/>
      <c r="BN229" s="57"/>
      <c r="BO229" s="57"/>
      <c r="BP229" s="57"/>
      <c r="BQ229" s="57"/>
      <c r="BR229" s="57"/>
      <c r="BS229" s="57"/>
      <c r="BT229" s="57"/>
      <c r="BU229" s="57"/>
      <c r="BV229" s="57"/>
      <c r="BW229" s="57"/>
    </row>
    <row r="230" spans="3:75" ht="21" customHeight="1">
      <c r="C230" s="265"/>
      <c r="D230" s="431"/>
      <c r="E230" s="430"/>
      <c r="F230" s="288" t="s">
        <v>2546</v>
      </c>
      <c r="G230" s="249"/>
      <c r="H230" s="220" t="s">
        <v>155</v>
      </c>
      <c r="I230" s="220" t="s">
        <v>159</v>
      </c>
      <c r="J230" s="220" t="s">
        <v>0</v>
      </c>
      <c r="K230" s="220" t="s">
        <v>160</v>
      </c>
      <c r="L230" s="220" t="s">
        <v>0</v>
      </c>
      <c r="M230" s="220" t="s">
        <v>417</v>
      </c>
      <c r="N230" s="48" t="s">
        <v>162</v>
      </c>
      <c r="O230" s="48" t="s">
        <v>0</v>
      </c>
      <c r="P230" s="48" t="s">
        <v>477</v>
      </c>
      <c r="Q230" s="48"/>
      <c r="R230" s="48"/>
      <c r="S230" s="48"/>
      <c r="T230" s="48"/>
      <c r="U230" s="108"/>
      <c r="V230" s="73">
        <v>0</v>
      </c>
      <c r="W230" s="74"/>
      <c r="X230" s="75"/>
      <c r="Y230" s="298"/>
      <c r="Z230" s="298"/>
      <c r="AA230" s="299"/>
      <c r="AB230" s="299"/>
      <c r="AC230" s="299"/>
      <c r="AD230" s="299"/>
      <c r="AE230" s="299"/>
      <c r="AF230" s="299"/>
      <c r="AG230" s="299"/>
      <c r="AH230" s="299"/>
      <c r="AI230" s="299"/>
      <c r="AJ230" s="299"/>
      <c r="AK230" s="299"/>
      <c r="AL230" s="299"/>
      <c r="AM230" s="299"/>
      <c r="AN230" s="299"/>
      <c r="AO230" s="299"/>
      <c r="AP230" s="299"/>
      <c r="AQ230" s="299"/>
      <c r="AR230" s="299"/>
      <c r="AS230" s="299"/>
      <c r="BI230" s="57"/>
      <c r="BJ230" s="57"/>
      <c r="BK230" s="57"/>
      <c r="BL230" s="57"/>
      <c r="BM230" s="57"/>
      <c r="BN230" s="57"/>
      <c r="BO230" s="57"/>
      <c r="BP230" s="57"/>
      <c r="BQ230" s="57"/>
      <c r="BR230" s="57"/>
      <c r="BS230" s="57"/>
      <c r="BT230" s="57"/>
      <c r="BU230" s="57"/>
      <c r="BV230" s="57"/>
      <c r="BW230" s="57"/>
    </row>
    <row r="231" spans="3:75" ht="21" customHeight="1">
      <c r="C231" s="265"/>
      <c r="D231" s="431"/>
      <c r="E231" s="430"/>
      <c r="F231" s="288" t="s">
        <v>94</v>
      </c>
      <c r="G231" s="249"/>
      <c r="H231" s="220" t="s">
        <v>155</v>
      </c>
      <c r="I231" s="220" t="s">
        <v>159</v>
      </c>
      <c r="J231" s="220" t="s">
        <v>0</v>
      </c>
      <c r="K231" s="220" t="s">
        <v>160</v>
      </c>
      <c r="L231" s="220" t="s">
        <v>0</v>
      </c>
      <c r="M231" s="220" t="s">
        <v>418</v>
      </c>
      <c r="N231" s="48" t="s">
        <v>162</v>
      </c>
      <c r="O231" s="48" t="s">
        <v>0</v>
      </c>
      <c r="P231" s="48" t="s">
        <v>477</v>
      </c>
      <c r="Q231" s="48"/>
      <c r="R231" s="48"/>
      <c r="S231" s="48"/>
      <c r="T231" s="48"/>
      <c r="U231" s="108"/>
      <c r="V231" s="73">
        <v>0</v>
      </c>
      <c r="W231" s="74"/>
      <c r="X231" s="75"/>
      <c r="Y231" s="298"/>
      <c r="Z231" s="298"/>
      <c r="AA231" s="299"/>
      <c r="AB231" s="299"/>
      <c r="AC231" s="299"/>
      <c r="AD231" s="299"/>
      <c r="AE231" s="299"/>
      <c r="AF231" s="299"/>
      <c r="AG231" s="299"/>
      <c r="AH231" s="299"/>
      <c r="AI231" s="299"/>
      <c r="AJ231" s="299"/>
      <c r="AK231" s="299"/>
      <c r="AL231" s="299"/>
      <c r="AM231" s="299"/>
      <c r="AN231" s="299"/>
      <c r="AO231" s="299"/>
      <c r="AP231" s="299"/>
      <c r="AQ231" s="299"/>
      <c r="AR231" s="299"/>
      <c r="AS231" s="299"/>
      <c r="BI231" s="57"/>
      <c r="BJ231" s="57"/>
      <c r="BK231" s="57"/>
      <c r="BL231" s="57"/>
      <c r="BM231" s="57"/>
      <c r="BN231" s="57"/>
      <c r="BO231" s="57"/>
      <c r="BP231" s="57"/>
      <c r="BQ231" s="57"/>
      <c r="BR231" s="57"/>
      <c r="BS231" s="57"/>
      <c r="BT231" s="57"/>
      <c r="BU231" s="57"/>
      <c r="BV231" s="57"/>
      <c r="BW231" s="57"/>
    </row>
    <row r="232" spans="3:75" ht="21" customHeight="1">
      <c r="C232" s="265"/>
      <c r="D232" s="431"/>
      <c r="E232" s="430"/>
      <c r="F232" s="288" t="s">
        <v>95</v>
      </c>
      <c r="G232" s="249"/>
      <c r="H232" s="220" t="s">
        <v>155</v>
      </c>
      <c r="I232" s="220" t="s">
        <v>159</v>
      </c>
      <c r="J232" s="220" t="s">
        <v>0</v>
      </c>
      <c r="K232" s="220" t="s">
        <v>160</v>
      </c>
      <c r="L232" s="220" t="s">
        <v>0</v>
      </c>
      <c r="M232" s="220" t="s">
        <v>419</v>
      </c>
      <c r="N232" s="48" t="s">
        <v>162</v>
      </c>
      <c r="O232" s="48" t="s">
        <v>0</v>
      </c>
      <c r="P232" s="48" t="s">
        <v>477</v>
      </c>
      <c r="Q232" s="48"/>
      <c r="R232" s="48"/>
      <c r="S232" s="48"/>
      <c r="T232" s="48"/>
      <c r="U232" s="108"/>
      <c r="V232" s="73">
        <v>0</v>
      </c>
      <c r="W232" s="74"/>
      <c r="X232" s="75"/>
      <c r="Y232" s="298"/>
      <c r="Z232" s="298"/>
      <c r="AA232" s="299"/>
      <c r="AB232" s="299"/>
      <c r="AC232" s="299"/>
      <c r="AD232" s="299"/>
      <c r="AE232" s="299"/>
      <c r="AF232" s="299"/>
      <c r="AG232" s="299"/>
      <c r="AH232" s="299"/>
      <c r="AI232" s="299"/>
      <c r="AJ232" s="299"/>
      <c r="AK232" s="299"/>
      <c r="AL232" s="299"/>
      <c r="AM232" s="299"/>
      <c r="AN232" s="299"/>
      <c r="AO232" s="299"/>
      <c r="AP232" s="299"/>
      <c r="AQ232" s="299"/>
      <c r="AR232" s="299"/>
      <c r="AS232" s="299"/>
      <c r="BI232" s="57"/>
      <c r="BJ232" s="57"/>
      <c r="BK232" s="57"/>
      <c r="BL232" s="57"/>
      <c r="BM232" s="57"/>
      <c r="BN232" s="57"/>
      <c r="BO232" s="57"/>
      <c r="BP232" s="57"/>
      <c r="BQ232" s="57"/>
      <c r="BR232" s="57"/>
      <c r="BS232" s="57"/>
      <c r="BT232" s="57"/>
      <c r="BU232" s="57"/>
      <c r="BV232" s="57"/>
      <c r="BW232" s="57"/>
    </row>
    <row r="233" spans="3:75" ht="21" customHeight="1">
      <c r="C233" s="265"/>
      <c r="D233" s="431"/>
      <c r="E233" s="430"/>
      <c r="F233" s="288" t="s">
        <v>96</v>
      </c>
      <c r="G233" s="249"/>
      <c r="H233" s="220" t="s">
        <v>155</v>
      </c>
      <c r="I233" s="220" t="s">
        <v>159</v>
      </c>
      <c r="J233" s="220" t="s">
        <v>0</v>
      </c>
      <c r="K233" s="220" t="s">
        <v>160</v>
      </c>
      <c r="L233" s="220" t="s">
        <v>0</v>
      </c>
      <c r="M233" s="220" t="s">
        <v>420</v>
      </c>
      <c r="N233" s="48" t="s">
        <v>162</v>
      </c>
      <c r="O233" s="48" t="s">
        <v>0</v>
      </c>
      <c r="P233" s="48" t="s">
        <v>477</v>
      </c>
      <c r="Q233" s="48"/>
      <c r="R233" s="48"/>
      <c r="S233" s="48"/>
      <c r="T233" s="48"/>
      <c r="U233" s="108"/>
      <c r="V233" s="73">
        <v>0</v>
      </c>
      <c r="W233" s="74"/>
      <c r="X233" s="75"/>
      <c r="Y233" s="298"/>
      <c r="Z233" s="298"/>
      <c r="AA233" s="299"/>
      <c r="AB233" s="299"/>
      <c r="AC233" s="299"/>
      <c r="AD233" s="299"/>
      <c r="AE233" s="299"/>
      <c r="AF233" s="299"/>
      <c r="AG233" s="299"/>
      <c r="AH233" s="299"/>
      <c r="AI233" s="299"/>
      <c r="AJ233" s="299"/>
      <c r="AK233" s="299"/>
      <c r="AL233" s="299"/>
      <c r="AM233" s="299"/>
      <c r="AN233" s="299"/>
      <c r="AO233" s="299"/>
      <c r="AP233" s="299"/>
      <c r="AQ233" s="299"/>
      <c r="AR233" s="299"/>
      <c r="AS233" s="299"/>
      <c r="BI233" s="57"/>
      <c r="BJ233" s="57"/>
      <c r="BK233" s="57"/>
      <c r="BL233" s="57"/>
      <c r="BM233" s="57"/>
      <c r="BN233" s="57"/>
      <c r="BO233" s="57"/>
      <c r="BP233" s="57"/>
      <c r="BQ233" s="57"/>
      <c r="BR233" s="57"/>
      <c r="BS233" s="57"/>
      <c r="BT233" s="57"/>
      <c r="BU233" s="57"/>
      <c r="BV233" s="57"/>
      <c r="BW233" s="57"/>
    </row>
    <row r="234" spans="3:75" ht="21" customHeight="1">
      <c r="C234" s="265"/>
      <c r="D234" s="431"/>
      <c r="E234" s="430"/>
      <c r="F234" s="288" t="s">
        <v>97</v>
      </c>
      <c r="G234" s="249"/>
      <c r="H234" s="220" t="s">
        <v>155</v>
      </c>
      <c r="I234" s="220" t="s">
        <v>159</v>
      </c>
      <c r="J234" s="220" t="s">
        <v>0</v>
      </c>
      <c r="K234" s="220" t="s">
        <v>160</v>
      </c>
      <c r="L234" s="220" t="s">
        <v>0</v>
      </c>
      <c r="M234" s="220" t="s">
        <v>421</v>
      </c>
      <c r="N234" s="48" t="s">
        <v>162</v>
      </c>
      <c r="O234" s="48" t="s">
        <v>0</v>
      </c>
      <c r="P234" s="48" t="s">
        <v>477</v>
      </c>
      <c r="Q234" s="48"/>
      <c r="R234" s="48"/>
      <c r="S234" s="48"/>
      <c r="T234" s="48"/>
      <c r="U234" s="108"/>
      <c r="V234" s="73">
        <v>0</v>
      </c>
      <c r="W234" s="74"/>
      <c r="X234" s="75"/>
      <c r="Y234" s="298"/>
      <c r="Z234" s="298"/>
      <c r="AA234" s="299"/>
      <c r="AB234" s="299"/>
      <c r="AC234" s="299"/>
      <c r="AD234" s="299"/>
      <c r="AE234" s="299"/>
      <c r="AF234" s="299"/>
      <c r="AG234" s="299"/>
      <c r="AH234" s="299"/>
      <c r="AI234" s="299"/>
      <c r="AJ234" s="299"/>
      <c r="AK234" s="299"/>
      <c r="AL234" s="299"/>
      <c r="AM234" s="299"/>
      <c r="AN234" s="299"/>
      <c r="AO234" s="299"/>
      <c r="AP234" s="299"/>
      <c r="AQ234" s="299"/>
      <c r="AR234" s="299"/>
      <c r="AS234" s="299"/>
      <c r="BI234" s="57"/>
      <c r="BJ234" s="57"/>
      <c r="BK234" s="57"/>
      <c r="BL234" s="57"/>
      <c r="BM234" s="57"/>
      <c r="BN234" s="57"/>
      <c r="BO234" s="57"/>
      <c r="BP234" s="57"/>
      <c r="BQ234" s="57"/>
      <c r="BR234" s="57"/>
      <c r="BS234" s="57"/>
      <c r="BT234" s="57"/>
      <c r="BU234" s="57"/>
      <c r="BV234" s="57"/>
      <c r="BW234" s="57"/>
    </row>
    <row r="235" spans="3:75" ht="21" customHeight="1">
      <c r="C235" s="265"/>
      <c r="D235" s="431"/>
      <c r="E235" s="430"/>
      <c r="F235" s="288" t="s">
        <v>2547</v>
      </c>
      <c r="G235" s="249"/>
      <c r="H235" s="220" t="s">
        <v>155</v>
      </c>
      <c r="I235" s="220" t="s">
        <v>159</v>
      </c>
      <c r="J235" s="220" t="s">
        <v>0</v>
      </c>
      <c r="K235" s="220" t="s">
        <v>160</v>
      </c>
      <c r="L235" s="220" t="s">
        <v>0</v>
      </c>
      <c r="M235" s="220" t="s">
        <v>422</v>
      </c>
      <c r="N235" s="48" t="s">
        <v>162</v>
      </c>
      <c r="O235" s="48" t="s">
        <v>0</v>
      </c>
      <c r="P235" s="48" t="s">
        <v>477</v>
      </c>
      <c r="Q235" s="48"/>
      <c r="R235" s="48"/>
      <c r="S235" s="48"/>
      <c r="T235" s="48"/>
      <c r="U235" s="108"/>
      <c r="V235" s="73">
        <v>0</v>
      </c>
      <c r="W235" s="74"/>
      <c r="X235" s="75"/>
      <c r="Y235" s="298"/>
      <c r="Z235" s="300"/>
      <c r="AA235" s="263"/>
      <c r="AB235" s="263"/>
      <c r="AC235" s="263"/>
      <c r="AD235" s="263"/>
      <c r="AE235" s="263"/>
      <c r="AF235" s="263"/>
      <c r="AG235" s="263"/>
      <c r="AH235" s="263"/>
      <c r="AI235" s="263"/>
      <c r="AJ235" s="263"/>
      <c r="AK235" s="263"/>
      <c r="AL235" s="263"/>
      <c r="AM235" s="263"/>
      <c r="AN235" s="263"/>
      <c r="AO235" s="263"/>
      <c r="AP235" s="263"/>
      <c r="AQ235" s="263"/>
      <c r="AR235" s="263"/>
      <c r="AS235" s="263"/>
      <c r="BI235" s="57"/>
      <c r="BJ235" s="57"/>
      <c r="BK235" s="57"/>
      <c r="BL235" s="57"/>
      <c r="BM235" s="57"/>
      <c r="BN235" s="57"/>
      <c r="BO235" s="57"/>
      <c r="BP235" s="57"/>
      <c r="BQ235" s="57"/>
      <c r="BR235" s="57"/>
      <c r="BS235" s="57"/>
      <c r="BT235" s="57"/>
      <c r="BU235" s="57"/>
      <c r="BV235" s="57"/>
      <c r="BW235" s="57"/>
    </row>
    <row r="236" spans="3:75" ht="21" customHeight="1">
      <c r="C236" s="265"/>
      <c r="D236" s="431"/>
      <c r="E236" s="430"/>
      <c r="F236" s="294" t="s">
        <v>2407</v>
      </c>
      <c r="G236" s="249"/>
      <c r="H236" s="220" t="s">
        <v>155</v>
      </c>
      <c r="I236" s="220" t="s">
        <v>159</v>
      </c>
      <c r="J236" s="220" t="s">
        <v>0</v>
      </c>
      <c r="K236" s="220" t="s">
        <v>160</v>
      </c>
      <c r="L236" s="220" t="s">
        <v>0</v>
      </c>
      <c r="M236" s="220" t="s">
        <v>440</v>
      </c>
      <c r="N236" s="48" t="s">
        <v>162</v>
      </c>
      <c r="O236" s="48" t="s">
        <v>0</v>
      </c>
      <c r="P236" s="48" t="s">
        <v>477</v>
      </c>
      <c r="Q236" s="48"/>
      <c r="R236" s="48"/>
      <c r="S236" s="48"/>
      <c r="T236" s="48"/>
      <c r="U236" s="109"/>
      <c r="V236" s="21">
        <f>IF(OR(SUMPRODUCT(--(V218:V235=""),--(W218:W235=""))&gt;0,COUNTIF(W218:W235,"M")&gt;0,COUNTIF(W218:W235,"X")=18),"",SUM(V218:V235))</f>
        <v>1</v>
      </c>
      <c r="W236" s="22" t="str">
        <f>IF(AND(COUNTIF(W218:W235,"X")=18,SUM(V218:V235)=0,ISNUMBER(V236)),"",IF(COUNTIF(W218:W235,"M")&gt;0,"M",IF(AND(COUNTIF(W218:W235,W218)=18,OR(W218="X",W218="W",W218="Z")),UPPER(W218),"")))</f>
        <v/>
      </c>
      <c r="X236" s="23"/>
      <c r="Y236" s="298"/>
      <c r="Z236" s="298"/>
      <c r="AA236" s="299"/>
      <c r="AB236" s="299"/>
      <c r="AC236" s="299"/>
      <c r="AD236" s="299"/>
      <c r="AE236" s="299"/>
      <c r="AF236" s="299"/>
      <c r="AG236" s="299"/>
      <c r="AH236" s="299"/>
      <c r="AI236" s="299"/>
      <c r="AJ236" s="299"/>
      <c r="AK236" s="299"/>
      <c r="AL236" s="299"/>
      <c r="AM236" s="299"/>
      <c r="AN236" s="299"/>
      <c r="AO236" s="299"/>
      <c r="AP236" s="299"/>
      <c r="AQ236" s="299"/>
      <c r="AR236" s="299"/>
      <c r="AS236" s="299"/>
      <c r="BI236" s="57"/>
      <c r="BJ236" s="57"/>
      <c r="BK236" s="57"/>
      <c r="BL236" s="57"/>
      <c r="BM236" s="57"/>
      <c r="BN236" s="57"/>
      <c r="BO236" s="57"/>
      <c r="BP236" s="57"/>
      <c r="BQ236" s="57"/>
      <c r="BR236" s="57"/>
      <c r="BS236" s="57"/>
      <c r="BT236" s="57"/>
      <c r="BU236" s="57"/>
      <c r="BV236" s="57"/>
      <c r="BW236" s="57"/>
    </row>
    <row r="237" spans="3:75" ht="21" customHeight="1">
      <c r="C237" s="265"/>
      <c r="D237" s="432" t="s">
        <v>2376</v>
      </c>
      <c r="E237" s="326" t="s">
        <v>2408</v>
      </c>
      <c r="F237" s="326"/>
      <c r="G237" s="249"/>
      <c r="H237" s="220" t="s">
        <v>155</v>
      </c>
      <c r="I237" s="220" t="s">
        <v>159</v>
      </c>
      <c r="J237" s="220" t="s">
        <v>0</v>
      </c>
      <c r="K237" s="220" t="s">
        <v>160</v>
      </c>
      <c r="L237" s="220" t="s">
        <v>0</v>
      </c>
      <c r="M237" s="220" t="s">
        <v>423</v>
      </c>
      <c r="N237" s="48" t="s">
        <v>423</v>
      </c>
      <c r="O237" s="48" t="s">
        <v>0</v>
      </c>
      <c r="P237" s="48" t="s">
        <v>477</v>
      </c>
      <c r="Q237" s="48"/>
      <c r="R237" s="48"/>
      <c r="S237" s="48"/>
      <c r="T237" s="48"/>
      <c r="U237" s="108"/>
      <c r="V237" s="73">
        <v>14</v>
      </c>
      <c r="W237" s="74"/>
      <c r="X237" s="75"/>
      <c r="Y237" s="298"/>
      <c r="Z237" s="298"/>
      <c r="AA237" s="299"/>
      <c r="AB237" s="299"/>
      <c r="AC237" s="299"/>
      <c r="AD237" s="299"/>
      <c r="AE237" s="299"/>
      <c r="AF237" s="299"/>
      <c r="AG237" s="299"/>
      <c r="AH237" s="299"/>
      <c r="AI237" s="299"/>
      <c r="AJ237" s="299"/>
      <c r="AK237" s="299"/>
      <c r="AL237" s="299"/>
      <c r="AM237" s="299"/>
      <c r="AN237" s="299"/>
      <c r="AO237" s="299"/>
      <c r="AP237" s="299"/>
      <c r="AQ237" s="299"/>
      <c r="AR237" s="299"/>
      <c r="AS237" s="299"/>
      <c r="BI237" s="57"/>
      <c r="BJ237" s="57"/>
      <c r="BK237" s="57"/>
      <c r="BL237" s="57"/>
      <c r="BM237" s="57"/>
      <c r="BN237" s="57"/>
      <c r="BO237" s="57"/>
      <c r="BP237" s="57"/>
      <c r="BQ237" s="57"/>
      <c r="BR237" s="57"/>
      <c r="BS237" s="57"/>
      <c r="BT237" s="57"/>
      <c r="BU237" s="57"/>
      <c r="BV237" s="57"/>
      <c r="BW237" s="57"/>
    </row>
    <row r="238" spans="3:75" ht="21" customHeight="1">
      <c r="C238" s="265"/>
      <c r="D238" s="432"/>
      <c r="E238" s="327" t="s">
        <v>2380</v>
      </c>
      <c r="F238" s="327"/>
      <c r="G238" s="249"/>
      <c r="H238" s="220" t="s">
        <v>155</v>
      </c>
      <c r="I238" s="220" t="s">
        <v>159</v>
      </c>
      <c r="J238" s="220" t="s">
        <v>0</v>
      </c>
      <c r="K238" s="220" t="s">
        <v>160</v>
      </c>
      <c r="L238" s="220" t="s">
        <v>0</v>
      </c>
      <c r="M238" s="220" t="s">
        <v>428</v>
      </c>
      <c r="N238" s="48" t="s">
        <v>428</v>
      </c>
      <c r="O238" s="48" t="s">
        <v>0</v>
      </c>
      <c r="P238" s="48" t="s">
        <v>477</v>
      </c>
      <c r="Q238" s="48"/>
      <c r="R238" s="48"/>
      <c r="S238" s="48"/>
      <c r="T238" s="48"/>
      <c r="U238" s="108"/>
      <c r="V238" s="21">
        <f>IF(OR(AND(V69="",W69=""),AND(V74="",W74=""),,AND(V118="",W118=""),AND(V170="",W170=""),AND(V217="",W217=""),AND(V236="",W236=""),AND(V237="",W237=""),AND(W69="X",W74="X",W118="X",W170="X",W217="X",W236="X",W237="X"),OR(W69="M",W74="M",W118="M",W170="M",W217="M",W236="M",W237="M")),"",SUM(V69,V74,V118,V170,V217,V236,V237))</f>
        <v>1173</v>
      </c>
      <c r="W238" s="22" t="str">
        <f>IF(AND(AND(W69="X",W74="X",W118="X",W170="X",W217="X",W236="X",W237="X"),SUM(V69,V74,V118,V170,V217,V236,V237)=0,ISNUMBER(V238)),"",IF(OR(W69="M",W74="M",W118="M",W170="M",W217="M",W236="M",W237="M"),"M",IF(AND(W69=W74, W69=W118, W69=W170, W69=W217, W69=W236, W69=W237,OR(W69="X", W69="W", W69="Z")),UPPER(W69),"")))</f>
        <v/>
      </c>
      <c r="X238" s="23"/>
      <c r="Y238" s="269"/>
      <c r="Z238" s="270"/>
      <c r="AA238" s="282"/>
      <c r="AB238" s="282"/>
      <c r="AC238" s="282"/>
      <c r="AD238" s="282"/>
      <c r="AE238" s="282"/>
      <c r="AF238" s="282"/>
      <c r="AG238" s="282"/>
      <c r="AH238" s="282"/>
      <c r="AI238" s="282"/>
      <c r="AJ238" s="282"/>
      <c r="AK238" s="282"/>
      <c r="AL238" s="282"/>
      <c r="AM238" s="282"/>
      <c r="AN238" s="282"/>
      <c r="AO238" s="282"/>
      <c r="AP238" s="282"/>
      <c r="AQ238" s="282"/>
      <c r="AR238" s="282"/>
      <c r="AS238" s="282"/>
      <c r="BI238" s="57"/>
      <c r="BJ238" s="57"/>
      <c r="BK238" s="57"/>
      <c r="BL238" s="57"/>
      <c r="BM238" s="57"/>
      <c r="BN238" s="57"/>
      <c r="BO238" s="57"/>
      <c r="BP238" s="57"/>
      <c r="BQ238" s="57"/>
      <c r="BR238" s="57"/>
      <c r="BS238" s="57"/>
      <c r="BT238" s="57"/>
      <c r="BU238" s="57"/>
      <c r="BV238" s="57"/>
      <c r="BW238" s="57"/>
    </row>
    <row r="239" spans="3:75" ht="3" customHeight="1">
      <c r="C239" s="265"/>
      <c r="D239" s="302"/>
      <c r="E239" s="265"/>
      <c r="F239" s="265"/>
      <c r="G239" s="303"/>
      <c r="H239" s="303"/>
      <c r="I239" s="303"/>
      <c r="J239" s="303"/>
      <c r="K239" s="303"/>
      <c r="L239" s="303"/>
      <c r="M239" s="303"/>
      <c r="N239" s="63"/>
      <c r="O239" s="63"/>
      <c r="P239" s="63"/>
      <c r="Q239" s="63"/>
      <c r="R239" s="63"/>
      <c r="S239" s="63"/>
      <c r="T239" s="63"/>
      <c r="U239" s="63"/>
      <c r="V239" s="265"/>
      <c r="W239" s="265"/>
      <c r="X239" s="265"/>
      <c r="Y239" s="265"/>
      <c r="Z239" s="265"/>
      <c r="BI239" s="57"/>
      <c r="BJ239" s="57"/>
      <c r="BK239" s="57"/>
      <c r="BL239" s="57"/>
      <c r="BM239" s="57"/>
      <c r="BN239" s="57"/>
      <c r="BO239" s="57"/>
      <c r="BP239" s="57"/>
      <c r="BQ239" s="57"/>
      <c r="BR239" s="57"/>
      <c r="BS239" s="57"/>
      <c r="BT239" s="57"/>
      <c r="BU239" s="57"/>
      <c r="BV239" s="57"/>
      <c r="BW239" s="57"/>
    </row>
    <row r="240" spans="3:75" ht="21" customHeight="1">
      <c r="C240" s="265"/>
      <c r="D240" s="431" t="s">
        <v>2377</v>
      </c>
      <c r="E240" s="429" t="s">
        <v>2394</v>
      </c>
      <c r="F240" s="288" t="s">
        <v>2432</v>
      </c>
      <c r="G240" s="249"/>
      <c r="H240" s="220" t="s">
        <v>156</v>
      </c>
      <c r="I240" s="220" t="s">
        <v>159</v>
      </c>
      <c r="J240" s="220" t="s">
        <v>0</v>
      </c>
      <c r="K240" s="220" t="s">
        <v>160</v>
      </c>
      <c r="L240" s="220" t="s">
        <v>0</v>
      </c>
      <c r="M240" s="220" t="s">
        <v>206</v>
      </c>
      <c r="N240" s="48" t="s">
        <v>162</v>
      </c>
      <c r="O240" s="48" t="s">
        <v>0</v>
      </c>
      <c r="P240" s="48" t="s">
        <v>477</v>
      </c>
      <c r="Q240" s="48"/>
      <c r="R240" s="48"/>
      <c r="S240" s="48"/>
      <c r="T240" s="48"/>
      <c r="U240" s="108"/>
      <c r="V240" s="73">
        <v>0</v>
      </c>
      <c r="W240" s="74"/>
      <c r="X240" s="75"/>
      <c r="Y240" s="298"/>
      <c r="Z240" s="301"/>
      <c r="BI240" s="57"/>
      <c r="BJ240" s="57"/>
      <c r="BK240" s="57"/>
      <c r="BL240" s="57"/>
      <c r="BM240" s="57"/>
      <c r="BN240" s="57"/>
      <c r="BO240" s="57"/>
      <c r="BP240" s="57"/>
      <c r="BQ240" s="57"/>
      <c r="BR240" s="57"/>
      <c r="BS240" s="57"/>
      <c r="BT240" s="57"/>
      <c r="BU240" s="57"/>
      <c r="BV240" s="57"/>
      <c r="BW240" s="57"/>
    </row>
    <row r="241" spans="3:75" ht="21" customHeight="1">
      <c r="C241" s="265"/>
      <c r="D241" s="431"/>
      <c r="E241" s="429"/>
      <c r="F241" s="288" t="s">
        <v>3</v>
      </c>
      <c r="G241" s="249"/>
      <c r="H241" s="220" t="s">
        <v>156</v>
      </c>
      <c r="I241" s="220" t="s">
        <v>159</v>
      </c>
      <c r="J241" s="220" t="s">
        <v>0</v>
      </c>
      <c r="K241" s="220" t="s">
        <v>160</v>
      </c>
      <c r="L241" s="220" t="s">
        <v>0</v>
      </c>
      <c r="M241" s="220" t="s">
        <v>207</v>
      </c>
      <c r="N241" s="48" t="s">
        <v>162</v>
      </c>
      <c r="O241" s="48" t="s">
        <v>0</v>
      </c>
      <c r="P241" s="48" t="s">
        <v>477</v>
      </c>
      <c r="Q241" s="48"/>
      <c r="R241" s="48"/>
      <c r="S241" s="48"/>
      <c r="T241" s="48"/>
      <c r="U241" s="108"/>
      <c r="V241" s="73">
        <v>0</v>
      </c>
      <c r="W241" s="74"/>
      <c r="X241" s="75"/>
      <c r="Y241" s="298"/>
      <c r="Z241" s="301"/>
      <c r="BI241" s="57"/>
      <c r="BJ241" s="57"/>
      <c r="BK241" s="57"/>
      <c r="BL241" s="57"/>
      <c r="BM241" s="57"/>
      <c r="BN241" s="57"/>
      <c r="BO241" s="57"/>
      <c r="BP241" s="57"/>
      <c r="BQ241" s="57"/>
      <c r="BR241" s="57"/>
      <c r="BS241" s="57"/>
      <c r="BT241" s="57"/>
      <c r="BU241" s="57"/>
      <c r="BV241" s="57"/>
      <c r="BW241" s="57"/>
    </row>
    <row r="242" spans="3:75" ht="21" customHeight="1">
      <c r="C242" s="265"/>
      <c r="D242" s="431"/>
      <c r="E242" s="429"/>
      <c r="F242" s="288" t="s">
        <v>2433</v>
      </c>
      <c r="G242" s="249"/>
      <c r="H242" s="220" t="s">
        <v>156</v>
      </c>
      <c r="I242" s="220" t="s">
        <v>159</v>
      </c>
      <c r="J242" s="220" t="s">
        <v>0</v>
      </c>
      <c r="K242" s="220" t="s">
        <v>160</v>
      </c>
      <c r="L242" s="220" t="s">
        <v>0</v>
      </c>
      <c r="M242" s="220" t="s">
        <v>208</v>
      </c>
      <c r="N242" s="48" t="s">
        <v>162</v>
      </c>
      <c r="O242" s="48" t="s">
        <v>0</v>
      </c>
      <c r="P242" s="48" t="s">
        <v>477</v>
      </c>
      <c r="Q242" s="48"/>
      <c r="R242" s="48"/>
      <c r="S242" s="48"/>
      <c r="T242" s="48"/>
      <c r="U242" s="108"/>
      <c r="V242" s="73">
        <v>0</v>
      </c>
      <c r="W242" s="74"/>
      <c r="X242" s="75"/>
      <c r="Y242" s="298"/>
      <c r="Z242" s="301"/>
      <c r="BI242" s="57"/>
      <c r="BJ242" s="57"/>
      <c r="BK242" s="57"/>
      <c r="BL242" s="57"/>
      <c r="BM242" s="57"/>
      <c r="BN242" s="57"/>
      <c r="BO242" s="57"/>
      <c r="BP242" s="57"/>
      <c r="BQ242" s="57"/>
      <c r="BR242" s="57"/>
      <c r="BS242" s="57"/>
      <c r="BT242" s="57"/>
      <c r="BU242" s="57"/>
      <c r="BV242" s="57"/>
      <c r="BW242" s="57"/>
    </row>
    <row r="243" spans="3:75" ht="21" customHeight="1">
      <c r="C243" s="265"/>
      <c r="D243" s="431"/>
      <c r="E243" s="429"/>
      <c r="F243" s="288" t="s">
        <v>4</v>
      </c>
      <c r="G243" s="249"/>
      <c r="H243" s="220" t="s">
        <v>156</v>
      </c>
      <c r="I243" s="220" t="s">
        <v>159</v>
      </c>
      <c r="J243" s="220" t="s">
        <v>0</v>
      </c>
      <c r="K243" s="220" t="s">
        <v>160</v>
      </c>
      <c r="L243" s="220" t="s">
        <v>0</v>
      </c>
      <c r="M243" s="220" t="s">
        <v>209</v>
      </c>
      <c r="N243" s="48" t="s">
        <v>162</v>
      </c>
      <c r="O243" s="48" t="s">
        <v>0</v>
      </c>
      <c r="P243" s="48" t="s">
        <v>477</v>
      </c>
      <c r="Q243" s="48"/>
      <c r="R243" s="48"/>
      <c r="S243" s="48"/>
      <c r="T243" s="48"/>
      <c r="U243" s="108"/>
      <c r="V243" s="73">
        <v>0</v>
      </c>
      <c r="W243" s="74"/>
      <c r="X243" s="75"/>
      <c r="Y243" s="298"/>
      <c r="Z243" s="301"/>
      <c r="BI243" s="57"/>
      <c r="BJ243" s="57"/>
      <c r="BK243" s="57"/>
      <c r="BL243" s="57"/>
      <c r="BM243" s="57"/>
      <c r="BN243" s="57"/>
      <c r="BO243" s="57"/>
      <c r="BP243" s="57"/>
      <c r="BQ243" s="57"/>
      <c r="BR243" s="57"/>
      <c r="BS243" s="57"/>
      <c r="BT243" s="57"/>
      <c r="BU243" s="57"/>
      <c r="BV243" s="57"/>
      <c r="BW243" s="57"/>
    </row>
    <row r="244" spans="3:75" ht="21" customHeight="1">
      <c r="C244" s="265"/>
      <c r="D244" s="431"/>
      <c r="E244" s="429"/>
      <c r="F244" s="288" t="s">
        <v>5</v>
      </c>
      <c r="G244" s="249"/>
      <c r="H244" s="220" t="s">
        <v>156</v>
      </c>
      <c r="I244" s="220" t="s">
        <v>159</v>
      </c>
      <c r="J244" s="220" t="s">
        <v>0</v>
      </c>
      <c r="K244" s="220" t="s">
        <v>160</v>
      </c>
      <c r="L244" s="220" t="s">
        <v>0</v>
      </c>
      <c r="M244" s="220" t="s">
        <v>210</v>
      </c>
      <c r="N244" s="48" t="s">
        <v>162</v>
      </c>
      <c r="O244" s="48" t="s">
        <v>0</v>
      </c>
      <c r="P244" s="48" t="s">
        <v>477</v>
      </c>
      <c r="Q244" s="48"/>
      <c r="R244" s="48"/>
      <c r="S244" s="48"/>
      <c r="T244" s="48"/>
      <c r="U244" s="108"/>
      <c r="V244" s="73">
        <v>0</v>
      </c>
      <c r="W244" s="74"/>
      <c r="X244" s="75"/>
      <c r="Y244" s="298"/>
      <c r="Z244" s="301"/>
      <c r="BI244" s="57"/>
      <c r="BJ244" s="57"/>
      <c r="BK244" s="57"/>
      <c r="BL244" s="57"/>
      <c r="BM244" s="57"/>
      <c r="BN244" s="57"/>
      <c r="BO244" s="57"/>
      <c r="BP244" s="57"/>
      <c r="BQ244" s="57"/>
      <c r="BR244" s="57"/>
      <c r="BS244" s="57"/>
      <c r="BT244" s="57"/>
      <c r="BU244" s="57"/>
      <c r="BV244" s="57"/>
      <c r="BW244" s="57"/>
    </row>
    <row r="245" spans="3:75" ht="21" customHeight="1">
      <c r="C245" s="265"/>
      <c r="D245" s="431"/>
      <c r="E245" s="429"/>
      <c r="F245" s="288" t="s">
        <v>6</v>
      </c>
      <c r="G245" s="249"/>
      <c r="H245" s="220" t="s">
        <v>156</v>
      </c>
      <c r="I245" s="220" t="s">
        <v>159</v>
      </c>
      <c r="J245" s="220" t="s">
        <v>0</v>
      </c>
      <c r="K245" s="220" t="s">
        <v>160</v>
      </c>
      <c r="L245" s="220" t="s">
        <v>0</v>
      </c>
      <c r="M245" s="220" t="s">
        <v>211</v>
      </c>
      <c r="N245" s="48" t="s">
        <v>162</v>
      </c>
      <c r="O245" s="48" t="s">
        <v>0</v>
      </c>
      <c r="P245" s="48" t="s">
        <v>477</v>
      </c>
      <c r="Q245" s="48"/>
      <c r="R245" s="48"/>
      <c r="S245" s="48"/>
      <c r="T245" s="48"/>
      <c r="U245" s="108"/>
      <c r="V245" s="73">
        <v>0</v>
      </c>
      <c r="W245" s="74"/>
      <c r="X245" s="75"/>
      <c r="Y245" s="298"/>
      <c r="Z245" s="301"/>
      <c r="BI245" s="57"/>
      <c r="BJ245" s="57"/>
      <c r="BK245" s="57"/>
      <c r="BL245" s="57"/>
      <c r="BM245" s="57"/>
      <c r="BN245" s="57"/>
      <c r="BO245" s="57"/>
      <c r="BP245" s="57"/>
      <c r="BQ245" s="57"/>
      <c r="BR245" s="57"/>
      <c r="BS245" s="57"/>
      <c r="BT245" s="57"/>
      <c r="BU245" s="57"/>
      <c r="BV245" s="57"/>
      <c r="BW245" s="57"/>
    </row>
    <row r="246" spans="3:75" ht="21" customHeight="1">
      <c r="C246" s="265"/>
      <c r="D246" s="431"/>
      <c r="E246" s="429"/>
      <c r="F246" s="288" t="s">
        <v>434</v>
      </c>
      <c r="G246" s="249"/>
      <c r="H246" s="220" t="s">
        <v>156</v>
      </c>
      <c r="I246" s="220" t="s">
        <v>159</v>
      </c>
      <c r="J246" s="220" t="s">
        <v>0</v>
      </c>
      <c r="K246" s="220" t="s">
        <v>160</v>
      </c>
      <c r="L246" s="220" t="s">
        <v>0</v>
      </c>
      <c r="M246" s="220" t="s">
        <v>213</v>
      </c>
      <c r="N246" s="48" t="s">
        <v>162</v>
      </c>
      <c r="O246" s="48" t="s">
        <v>0</v>
      </c>
      <c r="P246" s="48" t="s">
        <v>477</v>
      </c>
      <c r="Q246" s="48"/>
      <c r="R246" s="48"/>
      <c r="S246" s="48"/>
      <c r="T246" s="48"/>
      <c r="U246" s="108"/>
      <c r="V246" s="73">
        <v>0</v>
      </c>
      <c r="W246" s="74"/>
      <c r="X246" s="75"/>
      <c r="Y246" s="298"/>
      <c r="Z246" s="301"/>
      <c r="BI246" s="57"/>
      <c r="BJ246" s="57"/>
      <c r="BK246" s="57"/>
      <c r="BL246" s="57"/>
      <c r="BM246" s="57"/>
      <c r="BN246" s="57"/>
      <c r="BO246" s="57"/>
      <c r="BP246" s="57"/>
      <c r="BQ246" s="57"/>
      <c r="BR246" s="57"/>
      <c r="BS246" s="57"/>
      <c r="BT246" s="57"/>
      <c r="BU246" s="57"/>
      <c r="BV246" s="57"/>
      <c r="BW246" s="57"/>
    </row>
    <row r="247" spans="3:75" ht="21" customHeight="1">
      <c r="C247" s="265"/>
      <c r="D247" s="431"/>
      <c r="E247" s="429"/>
      <c r="F247" s="288" t="s">
        <v>2434</v>
      </c>
      <c r="G247" s="249"/>
      <c r="H247" s="220" t="s">
        <v>156</v>
      </c>
      <c r="I247" s="220" t="s">
        <v>159</v>
      </c>
      <c r="J247" s="220" t="s">
        <v>0</v>
      </c>
      <c r="K247" s="220" t="s">
        <v>160</v>
      </c>
      <c r="L247" s="220" t="s">
        <v>0</v>
      </c>
      <c r="M247" s="220" t="s">
        <v>212</v>
      </c>
      <c r="N247" s="48" t="s">
        <v>162</v>
      </c>
      <c r="O247" s="48" t="s">
        <v>0</v>
      </c>
      <c r="P247" s="48" t="s">
        <v>477</v>
      </c>
      <c r="Q247" s="48"/>
      <c r="R247" s="48"/>
      <c r="S247" s="48"/>
      <c r="T247" s="48"/>
      <c r="U247" s="108"/>
      <c r="V247" s="73">
        <v>0</v>
      </c>
      <c r="W247" s="74"/>
      <c r="X247" s="75"/>
      <c r="Y247" s="298"/>
      <c r="Z247" s="301"/>
      <c r="BI247" s="57"/>
      <c r="BJ247" s="57"/>
      <c r="BK247" s="57"/>
      <c r="BL247" s="57"/>
      <c r="BM247" s="57"/>
      <c r="BN247" s="57"/>
      <c r="BO247" s="57"/>
      <c r="BP247" s="57"/>
      <c r="BQ247" s="57"/>
      <c r="BR247" s="57"/>
      <c r="BS247" s="57"/>
      <c r="BT247" s="57"/>
      <c r="BU247" s="57"/>
      <c r="BV247" s="57"/>
      <c r="BW247" s="57"/>
    </row>
    <row r="248" spans="3:75" ht="21" customHeight="1">
      <c r="C248" s="265"/>
      <c r="D248" s="431"/>
      <c r="E248" s="429"/>
      <c r="F248" s="288" t="s">
        <v>2435</v>
      </c>
      <c r="G248" s="249"/>
      <c r="H248" s="220" t="s">
        <v>156</v>
      </c>
      <c r="I248" s="220" t="s">
        <v>159</v>
      </c>
      <c r="J248" s="220" t="s">
        <v>0</v>
      </c>
      <c r="K248" s="220" t="s">
        <v>160</v>
      </c>
      <c r="L248" s="220" t="s">
        <v>0</v>
      </c>
      <c r="M248" s="220" t="s">
        <v>214</v>
      </c>
      <c r="N248" s="48" t="s">
        <v>162</v>
      </c>
      <c r="O248" s="48" t="s">
        <v>0</v>
      </c>
      <c r="P248" s="48" t="s">
        <v>477</v>
      </c>
      <c r="Q248" s="48"/>
      <c r="R248" s="48"/>
      <c r="S248" s="48"/>
      <c r="T248" s="48"/>
      <c r="U248" s="108"/>
      <c r="V248" s="73">
        <v>0</v>
      </c>
      <c r="W248" s="74"/>
      <c r="X248" s="75"/>
      <c r="Y248" s="298"/>
      <c r="Z248" s="301"/>
      <c r="BI248" s="57"/>
      <c r="BJ248" s="57"/>
      <c r="BK248" s="57"/>
      <c r="BL248" s="57"/>
      <c r="BM248" s="57"/>
      <c r="BN248" s="57"/>
      <c r="BO248" s="57"/>
      <c r="BP248" s="57"/>
      <c r="BQ248" s="57"/>
      <c r="BR248" s="57"/>
      <c r="BS248" s="57"/>
      <c r="BT248" s="57"/>
      <c r="BU248" s="57"/>
      <c r="BV248" s="57"/>
      <c r="BW248" s="57"/>
    </row>
    <row r="249" spans="3:75" ht="21" customHeight="1">
      <c r="C249" s="265"/>
      <c r="D249" s="431"/>
      <c r="E249" s="429"/>
      <c r="F249" s="288" t="s">
        <v>7</v>
      </c>
      <c r="G249" s="249"/>
      <c r="H249" s="220" t="s">
        <v>156</v>
      </c>
      <c r="I249" s="220" t="s">
        <v>159</v>
      </c>
      <c r="J249" s="220" t="s">
        <v>0</v>
      </c>
      <c r="K249" s="220" t="s">
        <v>160</v>
      </c>
      <c r="L249" s="220" t="s">
        <v>0</v>
      </c>
      <c r="M249" s="220" t="s">
        <v>215</v>
      </c>
      <c r="N249" s="48" t="s">
        <v>162</v>
      </c>
      <c r="O249" s="48" t="s">
        <v>0</v>
      </c>
      <c r="P249" s="48" t="s">
        <v>477</v>
      </c>
      <c r="Q249" s="48"/>
      <c r="R249" s="48"/>
      <c r="S249" s="48"/>
      <c r="T249" s="48"/>
      <c r="U249" s="108"/>
      <c r="V249" s="73">
        <v>0</v>
      </c>
      <c r="W249" s="74"/>
      <c r="X249" s="75"/>
      <c r="Y249" s="298"/>
      <c r="Z249" s="301"/>
      <c r="BI249" s="57"/>
      <c r="BJ249" s="57"/>
      <c r="BK249" s="57"/>
      <c r="BL249" s="57"/>
      <c r="BM249" s="57"/>
      <c r="BN249" s="57"/>
      <c r="BO249" s="57"/>
      <c r="BP249" s="57"/>
      <c r="BQ249" s="57"/>
      <c r="BR249" s="57"/>
      <c r="BS249" s="57"/>
      <c r="BT249" s="57"/>
      <c r="BU249" s="57"/>
      <c r="BV249" s="57"/>
      <c r="BW249" s="57"/>
    </row>
    <row r="250" spans="3:75" ht="21" customHeight="1">
      <c r="C250" s="265"/>
      <c r="D250" s="431"/>
      <c r="E250" s="429"/>
      <c r="F250" s="288" t="s">
        <v>2436</v>
      </c>
      <c r="G250" s="249"/>
      <c r="H250" s="220" t="s">
        <v>156</v>
      </c>
      <c r="I250" s="220" t="s">
        <v>159</v>
      </c>
      <c r="J250" s="220" t="s">
        <v>0</v>
      </c>
      <c r="K250" s="220" t="s">
        <v>160</v>
      </c>
      <c r="L250" s="220" t="s">
        <v>0</v>
      </c>
      <c r="M250" s="220" t="s">
        <v>216</v>
      </c>
      <c r="N250" s="48" t="s">
        <v>162</v>
      </c>
      <c r="O250" s="48" t="s">
        <v>0</v>
      </c>
      <c r="P250" s="48" t="s">
        <v>477</v>
      </c>
      <c r="Q250" s="48"/>
      <c r="R250" s="48"/>
      <c r="S250" s="48"/>
      <c r="T250" s="48"/>
      <c r="U250" s="108"/>
      <c r="V250" s="73">
        <v>0</v>
      </c>
      <c r="W250" s="74"/>
      <c r="X250" s="75"/>
      <c r="Y250" s="298"/>
      <c r="Z250" s="301"/>
      <c r="BI250" s="57"/>
      <c r="BJ250" s="57"/>
      <c r="BK250" s="57"/>
      <c r="BL250" s="57"/>
      <c r="BM250" s="57"/>
      <c r="BN250" s="57"/>
      <c r="BO250" s="57"/>
      <c r="BP250" s="57"/>
      <c r="BQ250" s="57"/>
      <c r="BR250" s="57"/>
      <c r="BS250" s="57"/>
      <c r="BT250" s="57"/>
      <c r="BU250" s="57"/>
      <c r="BV250" s="57"/>
      <c r="BW250" s="57"/>
    </row>
    <row r="251" spans="3:75" ht="21" customHeight="1">
      <c r="C251" s="265"/>
      <c r="D251" s="431"/>
      <c r="E251" s="429"/>
      <c r="F251" s="288" t="s">
        <v>8</v>
      </c>
      <c r="G251" s="249"/>
      <c r="H251" s="220" t="s">
        <v>156</v>
      </c>
      <c r="I251" s="220" t="s">
        <v>159</v>
      </c>
      <c r="J251" s="220" t="s">
        <v>0</v>
      </c>
      <c r="K251" s="220" t="s">
        <v>160</v>
      </c>
      <c r="L251" s="220" t="s">
        <v>0</v>
      </c>
      <c r="M251" s="220" t="s">
        <v>217</v>
      </c>
      <c r="N251" s="48" t="s">
        <v>162</v>
      </c>
      <c r="O251" s="48" t="s">
        <v>0</v>
      </c>
      <c r="P251" s="48" t="s">
        <v>477</v>
      </c>
      <c r="Q251" s="48"/>
      <c r="R251" s="48"/>
      <c r="S251" s="48"/>
      <c r="T251" s="48"/>
      <c r="U251" s="108"/>
      <c r="V251" s="73">
        <v>0</v>
      </c>
      <c r="W251" s="74"/>
      <c r="X251" s="75"/>
      <c r="Y251" s="298"/>
      <c r="Z251" s="301"/>
      <c r="BI251" s="57"/>
      <c r="BJ251" s="57"/>
      <c r="BK251" s="57"/>
      <c r="BL251" s="57"/>
      <c r="BM251" s="57"/>
      <c r="BN251" s="57"/>
      <c r="BO251" s="57"/>
      <c r="BP251" s="57"/>
      <c r="BQ251" s="57"/>
      <c r="BR251" s="57"/>
      <c r="BS251" s="57"/>
      <c r="BT251" s="57"/>
      <c r="BU251" s="57"/>
      <c r="BV251" s="57"/>
      <c r="BW251" s="57"/>
    </row>
    <row r="252" spans="3:75" ht="21" customHeight="1">
      <c r="C252" s="265"/>
      <c r="D252" s="431"/>
      <c r="E252" s="429"/>
      <c r="F252" s="288" t="s">
        <v>9</v>
      </c>
      <c r="G252" s="249"/>
      <c r="H252" s="220" t="s">
        <v>156</v>
      </c>
      <c r="I252" s="220" t="s">
        <v>159</v>
      </c>
      <c r="J252" s="220" t="s">
        <v>0</v>
      </c>
      <c r="K252" s="220" t="s">
        <v>160</v>
      </c>
      <c r="L252" s="220" t="s">
        <v>0</v>
      </c>
      <c r="M252" s="220" t="s">
        <v>218</v>
      </c>
      <c r="N252" s="48" t="s">
        <v>162</v>
      </c>
      <c r="O252" s="48" t="s">
        <v>0</v>
      </c>
      <c r="P252" s="48" t="s">
        <v>477</v>
      </c>
      <c r="Q252" s="48"/>
      <c r="R252" s="48"/>
      <c r="S252" s="48"/>
      <c r="T252" s="48"/>
      <c r="U252" s="108"/>
      <c r="V252" s="73">
        <v>0</v>
      </c>
      <c r="W252" s="74"/>
      <c r="X252" s="75"/>
      <c r="Y252" s="298"/>
      <c r="Z252" s="301"/>
      <c r="BI252" s="57"/>
      <c r="BJ252" s="57"/>
      <c r="BK252" s="57"/>
      <c r="BL252" s="57"/>
      <c r="BM252" s="57"/>
      <c r="BN252" s="57"/>
      <c r="BO252" s="57"/>
      <c r="BP252" s="57"/>
      <c r="BQ252" s="57"/>
      <c r="BR252" s="57"/>
      <c r="BS252" s="57"/>
      <c r="BT252" s="57"/>
      <c r="BU252" s="57"/>
      <c r="BV252" s="57"/>
      <c r="BW252" s="57"/>
    </row>
    <row r="253" spans="3:75" ht="21" customHeight="1">
      <c r="C253" s="265"/>
      <c r="D253" s="431"/>
      <c r="E253" s="429"/>
      <c r="F253" s="288" t="s">
        <v>2437</v>
      </c>
      <c r="G253" s="249"/>
      <c r="H253" s="220" t="s">
        <v>156</v>
      </c>
      <c r="I253" s="220" t="s">
        <v>159</v>
      </c>
      <c r="J253" s="220" t="s">
        <v>0</v>
      </c>
      <c r="K253" s="220" t="s">
        <v>160</v>
      </c>
      <c r="L253" s="220" t="s">
        <v>0</v>
      </c>
      <c r="M253" s="220" t="s">
        <v>435</v>
      </c>
      <c r="N253" s="48" t="s">
        <v>162</v>
      </c>
      <c r="O253" s="48" t="s">
        <v>0</v>
      </c>
      <c r="P253" s="48" t="s">
        <v>477</v>
      </c>
      <c r="Q253" s="48"/>
      <c r="R253" s="48"/>
      <c r="S253" s="48"/>
      <c r="T253" s="48"/>
      <c r="U253" s="108"/>
      <c r="V253" s="73">
        <v>0</v>
      </c>
      <c r="W253" s="74"/>
      <c r="X253" s="75"/>
      <c r="Y253" s="298"/>
      <c r="Z253" s="301"/>
      <c r="BI253" s="57"/>
      <c r="BJ253" s="57"/>
      <c r="BK253" s="57"/>
      <c r="BL253" s="57"/>
      <c r="BM253" s="57"/>
      <c r="BN253" s="57"/>
      <c r="BO253" s="57"/>
      <c r="BP253" s="57"/>
      <c r="BQ253" s="57"/>
      <c r="BR253" s="57"/>
      <c r="BS253" s="57"/>
      <c r="BT253" s="57"/>
      <c r="BU253" s="57"/>
      <c r="BV253" s="57"/>
      <c r="BW253" s="57"/>
    </row>
    <row r="254" spans="3:75" ht="21" customHeight="1">
      <c r="C254" s="265"/>
      <c r="D254" s="431"/>
      <c r="E254" s="429"/>
      <c r="F254" s="288" t="s">
        <v>10</v>
      </c>
      <c r="G254" s="249"/>
      <c r="H254" s="220" t="s">
        <v>156</v>
      </c>
      <c r="I254" s="220" t="s">
        <v>159</v>
      </c>
      <c r="J254" s="220" t="s">
        <v>0</v>
      </c>
      <c r="K254" s="220" t="s">
        <v>160</v>
      </c>
      <c r="L254" s="220" t="s">
        <v>0</v>
      </c>
      <c r="M254" s="220" t="s">
        <v>219</v>
      </c>
      <c r="N254" s="48" t="s">
        <v>162</v>
      </c>
      <c r="O254" s="48" t="s">
        <v>0</v>
      </c>
      <c r="P254" s="48" t="s">
        <v>477</v>
      </c>
      <c r="Q254" s="48"/>
      <c r="R254" s="48"/>
      <c r="S254" s="48"/>
      <c r="T254" s="48"/>
      <c r="U254" s="108"/>
      <c r="V254" s="73">
        <v>0</v>
      </c>
      <c r="W254" s="74"/>
      <c r="X254" s="75"/>
      <c r="Y254" s="298"/>
      <c r="Z254" s="301"/>
      <c r="BI254" s="57"/>
      <c r="BJ254" s="57"/>
      <c r="BK254" s="57"/>
      <c r="BL254" s="57"/>
      <c r="BM254" s="57"/>
      <c r="BN254" s="57"/>
      <c r="BO254" s="57"/>
      <c r="BP254" s="57"/>
      <c r="BQ254" s="57"/>
      <c r="BR254" s="57"/>
      <c r="BS254" s="57"/>
      <c r="BT254" s="57"/>
      <c r="BU254" s="57"/>
      <c r="BV254" s="57"/>
      <c r="BW254" s="57"/>
    </row>
    <row r="255" spans="3:75" ht="21" customHeight="1">
      <c r="C255" s="265"/>
      <c r="D255" s="431"/>
      <c r="E255" s="429"/>
      <c r="F255" s="288" t="s">
        <v>2438</v>
      </c>
      <c r="G255" s="249"/>
      <c r="H255" s="220" t="s">
        <v>156</v>
      </c>
      <c r="I255" s="220" t="s">
        <v>159</v>
      </c>
      <c r="J255" s="220" t="s">
        <v>0</v>
      </c>
      <c r="K255" s="220" t="s">
        <v>160</v>
      </c>
      <c r="L255" s="220" t="s">
        <v>0</v>
      </c>
      <c r="M255" s="220" t="s">
        <v>220</v>
      </c>
      <c r="N255" s="48" t="s">
        <v>162</v>
      </c>
      <c r="O255" s="48" t="s">
        <v>0</v>
      </c>
      <c r="P255" s="48" t="s">
        <v>477</v>
      </c>
      <c r="Q255" s="48"/>
      <c r="R255" s="48"/>
      <c r="S255" s="48"/>
      <c r="T255" s="48"/>
      <c r="U255" s="108"/>
      <c r="V255" s="73">
        <v>0</v>
      </c>
      <c r="W255" s="74"/>
      <c r="X255" s="75"/>
      <c r="Y255" s="298"/>
      <c r="Z255" s="301"/>
      <c r="BI255" s="57"/>
      <c r="BJ255" s="57"/>
      <c r="BK255" s="57"/>
      <c r="BL255" s="57"/>
      <c r="BM255" s="57"/>
      <c r="BN255" s="57"/>
      <c r="BO255" s="57"/>
      <c r="BP255" s="57"/>
      <c r="BQ255" s="57"/>
      <c r="BR255" s="57"/>
      <c r="BS255" s="57"/>
      <c r="BT255" s="57"/>
      <c r="BU255" s="57"/>
      <c r="BV255" s="57"/>
      <c r="BW255" s="57"/>
    </row>
    <row r="256" spans="3:75" ht="21" customHeight="1">
      <c r="C256" s="265"/>
      <c r="D256" s="431"/>
      <c r="E256" s="429"/>
      <c r="F256" s="288" t="s">
        <v>2439</v>
      </c>
      <c r="G256" s="249"/>
      <c r="H256" s="220" t="s">
        <v>156</v>
      </c>
      <c r="I256" s="220" t="s">
        <v>159</v>
      </c>
      <c r="J256" s="220" t="s">
        <v>0</v>
      </c>
      <c r="K256" s="220" t="s">
        <v>160</v>
      </c>
      <c r="L256" s="220" t="s">
        <v>0</v>
      </c>
      <c r="M256" s="220" t="s">
        <v>221</v>
      </c>
      <c r="N256" s="48" t="s">
        <v>162</v>
      </c>
      <c r="O256" s="48" t="s">
        <v>0</v>
      </c>
      <c r="P256" s="48" t="s">
        <v>477</v>
      </c>
      <c r="Q256" s="48"/>
      <c r="R256" s="48"/>
      <c r="S256" s="48"/>
      <c r="T256" s="48"/>
      <c r="U256" s="108"/>
      <c r="V256" s="73">
        <v>0</v>
      </c>
      <c r="W256" s="74"/>
      <c r="X256" s="75"/>
      <c r="Y256" s="298"/>
      <c r="Z256" s="301"/>
      <c r="BI256" s="57"/>
      <c r="BJ256" s="57"/>
      <c r="BK256" s="57"/>
      <c r="BL256" s="57"/>
      <c r="BM256" s="57"/>
      <c r="BN256" s="57"/>
      <c r="BO256" s="57"/>
      <c r="BP256" s="57"/>
      <c r="BQ256" s="57"/>
      <c r="BR256" s="57"/>
      <c r="BS256" s="57"/>
      <c r="BT256" s="57"/>
      <c r="BU256" s="57"/>
      <c r="BV256" s="57"/>
      <c r="BW256" s="57"/>
    </row>
    <row r="257" spans="3:75" ht="21" customHeight="1">
      <c r="C257" s="265"/>
      <c r="D257" s="431"/>
      <c r="E257" s="429"/>
      <c r="F257" s="288" t="s">
        <v>11</v>
      </c>
      <c r="G257" s="249"/>
      <c r="H257" s="220" t="s">
        <v>156</v>
      </c>
      <c r="I257" s="220" t="s">
        <v>159</v>
      </c>
      <c r="J257" s="220" t="s">
        <v>0</v>
      </c>
      <c r="K257" s="220" t="s">
        <v>160</v>
      </c>
      <c r="L257" s="220" t="s">
        <v>0</v>
      </c>
      <c r="M257" s="220" t="s">
        <v>222</v>
      </c>
      <c r="N257" s="48" t="s">
        <v>162</v>
      </c>
      <c r="O257" s="48" t="s">
        <v>0</v>
      </c>
      <c r="P257" s="48" t="s">
        <v>477</v>
      </c>
      <c r="Q257" s="48"/>
      <c r="R257" s="48"/>
      <c r="S257" s="48"/>
      <c r="T257" s="48"/>
      <c r="U257" s="108"/>
      <c r="V257" s="73">
        <v>0</v>
      </c>
      <c r="W257" s="74"/>
      <c r="X257" s="75"/>
      <c r="Y257" s="298"/>
      <c r="Z257" s="301"/>
      <c r="BI257" s="57"/>
      <c r="BJ257" s="57"/>
      <c r="BK257" s="57"/>
      <c r="BL257" s="57"/>
      <c r="BM257" s="57"/>
      <c r="BN257" s="57"/>
      <c r="BO257" s="57"/>
      <c r="BP257" s="57"/>
      <c r="BQ257" s="57"/>
      <c r="BR257" s="57"/>
      <c r="BS257" s="57"/>
      <c r="BT257" s="57"/>
      <c r="BU257" s="57"/>
      <c r="BV257" s="57"/>
      <c r="BW257" s="57"/>
    </row>
    <row r="258" spans="3:75" ht="21" customHeight="1">
      <c r="C258" s="265"/>
      <c r="D258" s="431"/>
      <c r="E258" s="429"/>
      <c r="F258" s="328" t="s">
        <v>2594</v>
      </c>
      <c r="G258" s="249"/>
      <c r="H258" s="220" t="s">
        <v>156</v>
      </c>
      <c r="I258" s="220" t="s">
        <v>159</v>
      </c>
      <c r="J258" s="220" t="s">
        <v>0</v>
      </c>
      <c r="K258" s="220" t="s">
        <v>160</v>
      </c>
      <c r="L258" s="220" t="s">
        <v>0</v>
      </c>
      <c r="M258" s="220" t="s">
        <v>252</v>
      </c>
      <c r="N258" s="48" t="s">
        <v>162</v>
      </c>
      <c r="O258" s="48" t="s">
        <v>0</v>
      </c>
      <c r="P258" s="48" t="s">
        <v>477</v>
      </c>
      <c r="Q258" s="48"/>
      <c r="R258" s="48"/>
      <c r="S258" s="48"/>
      <c r="T258" s="48"/>
      <c r="U258" s="108"/>
      <c r="V258" s="73">
        <v>0</v>
      </c>
      <c r="W258" s="74"/>
      <c r="X258" s="75"/>
      <c r="Y258" s="298"/>
      <c r="Z258" s="301"/>
      <c r="BI258" s="57"/>
      <c r="BJ258" s="57"/>
      <c r="BK258" s="57"/>
      <c r="BL258" s="57"/>
      <c r="BM258" s="57"/>
      <c r="BN258" s="57"/>
      <c r="BO258" s="57"/>
      <c r="BP258" s="57"/>
      <c r="BQ258" s="57"/>
      <c r="BR258" s="57"/>
      <c r="BS258" s="57"/>
      <c r="BT258" s="57"/>
      <c r="BU258" s="57"/>
      <c r="BV258" s="57"/>
      <c r="BW258" s="57"/>
    </row>
    <row r="259" spans="3:75" ht="21" customHeight="1">
      <c r="C259" s="265"/>
      <c r="D259" s="431"/>
      <c r="E259" s="429"/>
      <c r="F259" s="288" t="s">
        <v>2440</v>
      </c>
      <c r="G259" s="249"/>
      <c r="H259" s="220" t="s">
        <v>156</v>
      </c>
      <c r="I259" s="220" t="s">
        <v>159</v>
      </c>
      <c r="J259" s="220" t="s">
        <v>0</v>
      </c>
      <c r="K259" s="220" t="s">
        <v>160</v>
      </c>
      <c r="L259" s="220" t="s">
        <v>0</v>
      </c>
      <c r="M259" s="220" t="s">
        <v>223</v>
      </c>
      <c r="N259" s="48" t="s">
        <v>162</v>
      </c>
      <c r="O259" s="48" t="s">
        <v>0</v>
      </c>
      <c r="P259" s="48" t="s">
        <v>477</v>
      </c>
      <c r="Q259" s="48"/>
      <c r="R259" s="48"/>
      <c r="S259" s="48"/>
      <c r="T259" s="48"/>
      <c r="U259" s="108"/>
      <c r="V259" s="73">
        <v>0</v>
      </c>
      <c r="W259" s="74"/>
      <c r="X259" s="75"/>
      <c r="Y259" s="298"/>
      <c r="Z259" s="301"/>
      <c r="BI259" s="57"/>
      <c r="BJ259" s="57"/>
      <c r="BK259" s="57"/>
      <c r="BL259" s="57"/>
      <c r="BM259" s="57"/>
      <c r="BN259" s="57"/>
      <c r="BO259" s="57"/>
      <c r="BP259" s="57"/>
      <c r="BQ259" s="57"/>
      <c r="BR259" s="57"/>
      <c r="BS259" s="57"/>
      <c r="BT259" s="57"/>
      <c r="BU259" s="57"/>
      <c r="BV259" s="57"/>
      <c r="BW259" s="57"/>
    </row>
    <row r="260" spans="3:75" ht="21" customHeight="1">
      <c r="C260" s="265"/>
      <c r="D260" s="431"/>
      <c r="E260" s="429"/>
      <c r="F260" s="288" t="s">
        <v>2441</v>
      </c>
      <c r="G260" s="249"/>
      <c r="H260" s="220" t="s">
        <v>156</v>
      </c>
      <c r="I260" s="220" t="s">
        <v>159</v>
      </c>
      <c r="J260" s="220" t="s">
        <v>0</v>
      </c>
      <c r="K260" s="220" t="s">
        <v>160</v>
      </c>
      <c r="L260" s="220" t="s">
        <v>0</v>
      </c>
      <c r="M260" s="220" t="s">
        <v>224</v>
      </c>
      <c r="N260" s="48" t="s">
        <v>162</v>
      </c>
      <c r="O260" s="48" t="s">
        <v>0</v>
      </c>
      <c r="P260" s="48" t="s">
        <v>477</v>
      </c>
      <c r="Q260" s="48"/>
      <c r="R260" s="48"/>
      <c r="S260" s="48"/>
      <c r="T260" s="48"/>
      <c r="U260" s="108"/>
      <c r="V260" s="73">
        <v>0</v>
      </c>
      <c r="W260" s="74"/>
      <c r="X260" s="75"/>
      <c r="Y260" s="298"/>
      <c r="Z260" s="301"/>
      <c r="BI260" s="57"/>
      <c r="BJ260" s="57"/>
      <c r="BK260" s="57"/>
      <c r="BL260" s="57"/>
      <c r="BM260" s="57"/>
      <c r="BN260" s="57"/>
      <c r="BO260" s="57"/>
      <c r="BP260" s="57"/>
      <c r="BQ260" s="57"/>
      <c r="BR260" s="57"/>
      <c r="BS260" s="57"/>
      <c r="BT260" s="57"/>
      <c r="BU260" s="57"/>
      <c r="BV260" s="57"/>
      <c r="BW260" s="57"/>
    </row>
    <row r="261" spans="3:75" ht="21" customHeight="1">
      <c r="C261" s="265"/>
      <c r="D261" s="431"/>
      <c r="E261" s="429"/>
      <c r="F261" s="288" t="s">
        <v>12</v>
      </c>
      <c r="G261" s="249"/>
      <c r="H261" s="220" t="s">
        <v>156</v>
      </c>
      <c r="I261" s="220" t="s">
        <v>159</v>
      </c>
      <c r="J261" s="220" t="s">
        <v>0</v>
      </c>
      <c r="K261" s="220" t="s">
        <v>160</v>
      </c>
      <c r="L261" s="220" t="s">
        <v>0</v>
      </c>
      <c r="M261" s="220" t="s">
        <v>225</v>
      </c>
      <c r="N261" s="48" t="s">
        <v>162</v>
      </c>
      <c r="O261" s="48" t="s">
        <v>0</v>
      </c>
      <c r="P261" s="48" t="s">
        <v>477</v>
      </c>
      <c r="Q261" s="48"/>
      <c r="R261" s="48"/>
      <c r="S261" s="48"/>
      <c r="T261" s="48"/>
      <c r="U261" s="108"/>
      <c r="V261" s="73">
        <v>0</v>
      </c>
      <c r="W261" s="74"/>
      <c r="X261" s="75"/>
      <c r="Y261" s="298"/>
      <c r="Z261" s="301"/>
      <c r="BI261" s="57"/>
      <c r="BJ261" s="57"/>
      <c r="BK261" s="57"/>
      <c r="BL261" s="57"/>
      <c r="BM261" s="57"/>
      <c r="BN261" s="57"/>
      <c r="BO261" s="57"/>
      <c r="BP261" s="57"/>
      <c r="BQ261" s="57"/>
      <c r="BR261" s="57"/>
      <c r="BS261" s="57"/>
      <c r="BT261" s="57"/>
      <c r="BU261" s="57"/>
      <c r="BV261" s="57"/>
      <c r="BW261" s="57"/>
    </row>
    <row r="262" spans="3:75" ht="21" customHeight="1">
      <c r="C262" s="265"/>
      <c r="D262" s="431"/>
      <c r="E262" s="429"/>
      <c r="F262" s="288" t="s">
        <v>13</v>
      </c>
      <c r="G262" s="249"/>
      <c r="H262" s="220" t="s">
        <v>156</v>
      </c>
      <c r="I262" s="220" t="s">
        <v>159</v>
      </c>
      <c r="J262" s="220" t="s">
        <v>0</v>
      </c>
      <c r="K262" s="220" t="s">
        <v>160</v>
      </c>
      <c r="L262" s="220" t="s">
        <v>0</v>
      </c>
      <c r="M262" s="220" t="s">
        <v>226</v>
      </c>
      <c r="N262" s="48" t="s">
        <v>162</v>
      </c>
      <c r="O262" s="48" t="s">
        <v>0</v>
      </c>
      <c r="P262" s="48" t="s">
        <v>477</v>
      </c>
      <c r="Q262" s="48"/>
      <c r="R262" s="48"/>
      <c r="S262" s="48"/>
      <c r="T262" s="48"/>
      <c r="U262" s="108"/>
      <c r="V262" s="73">
        <v>0</v>
      </c>
      <c r="W262" s="74"/>
      <c r="X262" s="75"/>
      <c r="Y262" s="298"/>
      <c r="Z262" s="301"/>
      <c r="BI262" s="57"/>
      <c r="BJ262" s="57"/>
      <c r="BK262" s="57"/>
      <c r="BL262" s="57"/>
      <c r="BM262" s="57"/>
      <c r="BN262" s="57"/>
      <c r="BO262" s="57"/>
      <c r="BP262" s="57"/>
      <c r="BQ262" s="57"/>
      <c r="BR262" s="57"/>
      <c r="BS262" s="57"/>
      <c r="BT262" s="57"/>
      <c r="BU262" s="57"/>
      <c r="BV262" s="57"/>
      <c r="BW262" s="57"/>
    </row>
    <row r="263" spans="3:75" ht="21" customHeight="1">
      <c r="C263" s="265"/>
      <c r="D263" s="431"/>
      <c r="E263" s="429"/>
      <c r="F263" s="288" t="s">
        <v>14</v>
      </c>
      <c r="G263" s="249"/>
      <c r="H263" s="220" t="s">
        <v>156</v>
      </c>
      <c r="I263" s="220" t="s">
        <v>159</v>
      </c>
      <c r="J263" s="220" t="s">
        <v>0</v>
      </c>
      <c r="K263" s="220" t="s">
        <v>160</v>
      </c>
      <c r="L263" s="220" t="s">
        <v>0</v>
      </c>
      <c r="M263" s="220" t="s">
        <v>227</v>
      </c>
      <c r="N263" s="48" t="s">
        <v>162</v>
      </c>
      <c r="O263" s="48" t="s">
        <v>0</v>
      </c>
      <c r="P263" s="48" t="s">
        <v>477</v>
      </c>
      <c r="Q263" s="48"/>
      <c r="R263" s="48"/>
      <c r="S263" s="48"/>
      <c r="T263" s="48"/>
      <c r="U263" s="108"/>
      <c r="V263" s="73">
        <v>0</v>
      </c>
      <c r="W263" s="74"/>
      <c r="X263" s="75"/>
      <c r="Y263" s="298"/>
      <c r="Z263" s="301"/>
      <c r="BI263" s="57"/>
      <c r="BJ263" s="57"/>
      <c r="BK263" s="57"/>
      <c r="BL263" s="57"/>
      <c r="BM263" s="57"/>
      <c r="BN263" s="57"/>
      <c r="BO263" s="57"/>
      <c r="BP263" s="57"/>
      <c r="BQ263" s="57"/>
      <c r="BR263" s="57"/>
      <c r="BS263" s="57"/>
      <c r="BT263" s="57"/>
      <c r="BU263" s="57"/>
      <c r="BV263" s="57"/>
      <c r="BW263" s="57"/>
    </row>
    <row r="264" spans="3:75" ht="21" customHeight="1">
      <c r="C264" s="265"/>
      <c r="D264" s="431"/>
      <c r="E264" s="429"/>
      <c r="F264" s="288" t="s">
        <v>15</v>
      </c>
      <c r="G264" s="249"/>
      <c r="H264" s="220" t="s">
        <v>156</v>
      </c>
      <c r="I264" s="220" t="s">
        <v>159</v>
      </c>
      <c r="J264" s="220" t="s">
        <v>0</v>
      </c>
      <c r="K264" s="220" t="s">
        <v>160</v>
      </c>
      <c r="L264" s="220" t="s">
        <v>0</v>
      </c>
      <c r="M264" s="220" t="s">
        <v>228</v>
      </c>
      <c r="N264" s="48" t="s">
        <v>162</v>
      </c>
      <c r="O264" s="48" t="s">
        <v>0</v>
      </c>
      <c r="P264" s="48" t="s">
        <v>477</v>
      </c>
      <c r="Q264" s="48"/>
      <c r="R264" s="48"/>
      <c r="S264" s="48"/>
      <c r="T264" s="48"/>
      <c r="U264" s="108"/>
      <c r="V264" s="73">
        <v>0</v>
      </c>
      <c r="W264" s="74"/>
      <c r="X264" s="75"/>
      <c r="Y264" s="298"/>
      <c r="Z264" s="301"/>
      <c r="BI264" s="57"/>
      <c r="BJ264" s="57"/>
      <c r="BK264" s="57"/>
      <c r="BL264" s="57"/>
      <c r="BM264" s="57"/>
      <c r="BN264" s="57"/>
      <c r="BO264" s="57"/>
      <c r="BP264" s="57"/>
      <c r="BQ264" s="57"/>
      <c r="BR264" s="57"/>
      <c r="BS264" s="57"/>
      <c r="BT264" s="57"/>
      <c r="BU264" s="57"/>
      <c r="BV264" s="57"/>
      <c r="BW264" s="57"/>
    </row>
    <row r="265" spans="3:75" ht="21" customHeight="1">
      <c r="C265" s="265"/>
      <c r="D265" s="431"/>
      <c r="E265" s="429"/>
      <c r="F265" s="288" t="s">
        <v>16</v>
      </c>
      <c r="G265" s="249"/>
      <c r="H265" s="220" t="s">
        <v>156</v>
      </c>
      <c r="I265" s="220" t="s">
        <v>159</v>
      </c>
      <c r="J265" s="220" t="s">
        <v>0</v>
      </c>
      <c r="K265" s="220" t="s">
        <v>160</v>
      </c>
      <c r="L265" s="220" t="s">
        <v>0</v>
      </c>
      <c r="M265" s="220" t="s">
        <v>229</v>
      </c>
      <c r="N265" s="48" t="s">
        <v>162</v>
      </c>
      <c r="O265" s="48" t="s">
        <v>0</v>
      </c>
      <c r="P265" s="48" t="s">
        <v>477</v>
      </c>
      <c r="Q265" s="48"/>
      <c r="R265" s="48"/>
      <c r="S265" s="48"/>
      <c r="T265" s="48"/>
      <c r="U265" s="108"/>
      <c r="V265" s="73">
        <v>1</v>
      </c>
      <c r="W265" s="74"/>
      <c r="X265" s="75"/>
      <c r="Y265" s="298"/>
      <c r="Z265" s="301"/>
      <c r="BI265" s="57"/>
      <c r="BJ265" s="57"/>
      <c r="BK265" s="57"/>
      <c r="BL265" s="57"/>
      <c r="BM265" s="57"/>
      <c r="BN265" s="57"/>
      <c r="BO265" s="57"/>
      <c r="BP265" s="57"/>
      <c r="BQ265" s="57"/>
      <c r="BR265" s="57"/>
      <c r="BS265" s="57"/>
      <c r="BT265" s="57"/>
      <c r="BU265" s="57"/>
      <c r="BV265" s="57"/>
      <c r="BW265" s="57"/>
    </row>
    <row r="266" spans="3:75" ht="21" customHeight="1">
      <c r="C266" s="265"/>
      <c r="D266" s="431"/>
      <c r="E266" s="429"/>
      <c r="F266" s="288" t="s">
        <v>17</v>
      </c>
      <c r="G266" s="249"/>
      <c r="H266" s="220" t="s">
        <v>156</v>
      </c>
      <c r="I266" s="220" t="s">
        <v>159</v>
      </c>
      <c r="J266" s="220" t="s">
        <v>0</v>
      </c>
      <c r="K266" s="220" t="s">
        <v>160</v>
      </c>
      <c r="L266" s="220" t="s">
        <v>0</v>
      </c>
      <c r="M266" s="220" t="s">
        <v>230</v>
      </c>
      <c r="N266" s="48" t="s">
        <v>162</v>
      </c>
      <c r="O266" s="48" t="s">
        <v>0</v>
      </c>
      <c r="P266" s="48" t="s">
        <v>477</v>
      </c>
      <c r="Q266" s="48"/>
      <c r="R266" s="48"/>
      <c r="S266" s="48"/>
      <c r="T266" s="48"/>
      <c r="U266" s="108"/>
      <c r="V266" s="73">
        <v>0</v>
      </c>
      <c r="W266" s="74"/>
      <c r="X266" s="75"/>
      <c r="Y266" s="298"/>
      <c r="Z266" s="301"/>
      <c r="BI266" s="57"/>
      <c r="BJ266" s="57"/>
      <c r="BK266" s="57"/>
      <c r="BL266" s="57"/>
      <c r="BM266" s="57"/>
      <c r="BN266" s="57"/>
      <c r="BO266" s="57"/>
      <c r="BP266" s="57"/>
      <c r="BQ266" s="57"/>
      <c r="BR266" s="57"/>
      <c r="BS266" s="57"/>
      <c r="BT266" s="57"/>
      <c r="BU266" s="57"/>
      <c r="BV266" s="57"/>
      <c r="BW266" s="57"/>
    </row>
    <row r="267" spans="3:75" ht="21" customHeight="1">
      <c r="C267" s="265"/>
      <c r="D267" s="431"/>
      <c r="E267" s="429"/>
      <c r="F267" s="288" t="s">
        <v>18</v>
      </c>
      <c r="G267" s="249"/>
      <c r="H267" s="220" t="s">
        <v>156</v>
      </c>
      <c r="I267" s="220" t="s">
        <v>159</v>
      </c>
      <c r="J267" s="220" t="s">
        <v>0</v>
      </c>
      <c r="K267" s="220" t="s">
        <v>160</v>
      </c>
      <c r="L267" s="220" t="s">
        <v>0</v>
      </c>
      <c r="M267" s="220" t="s">
        <v>231</v>
      </c>
      <c r="N267" s="48" t="s">
        <v>162</v>
      </c>
      <c r="O267" s="48" t="s">
        <v>0</v>
      </c>
      <c r="P267" s="48" t="s">
        <v>477</v>
      </c>
      <c r="Q267" s="48"/>
      <c r="R267" s="48"/>
      <c r="S267" s="48"/>
      <c r="T267" s="48"/>
      <c r="U267" s="108"/>
      <c r="V267" s="73">
        <v>0</v>
      </c>
      <c r="W267" s="74"/>
      <c r="X267" s="75"/>
      <c r="Y267" s="298"/>
      <c r="Z267" s="301"/>
      <c r="BI267" s="57"/>
      <c r="BJ267" s="57"/>
      <c r="BK267" s="57"/>
      <c r="BL267" s="57"/>
      <c r="BM267" s="57"/>
      <c r="BN267" s="57"/>
      <c r="BO267" s="57"/>
      <c r="BP267" s="57"/>
      <c r="BQ267" s="57"/>
      <c r="BR267" s="57"/>
      <c r="BS267" s="57"/>
      <c r="BT267" s="57"/>
      <c r="BU267" s="57"/>
      <c r="BV267" s="57"/>
      <c r="BW267" s="57"/>
    </row>
    <row r="268" spans="3:75" ht="21" customHeight="1">
      <c r="C268" s="265"/>
      <c r="D268" s="431"/>
      <c r="E268" s="429"/>
      <c r="F268" s="288" t="s">
        <v>2442</v>
      </c>
      <c r="G268" s="249"/>
      <c r="H268" s="220" t="s">
        <v>156</v>
      </c>
      <c r="I268" s="220" t="s">
        <v>159</v>
      </c>
      <c r="J268" s="220" t="s">
        <v>0</v>
      </c>
      <c r="K268" s="220" t="s">
        <v>160</v>
      </c>
      <c r="L268" s="220" t="s">
        <v>0</v>
      </c>
      <c r="M268" s="220" t="s">
        <v>232</v>
      </c>
      <c r="N268" s="48" t="s">
        <v>162</v>
      </c>
      <c r="O268" s="48" t="s">
        <v>0</v>
      </c>
      <c r="P268" s="48" t="s">
        <v>477</v>
      </c>
      <c r="Q268" s="48"/>
      <c r="R268" s="48"/>
      <c r="S268" s="48"/>
      <c r="T268" s="48"/>
      <c r="U268" s="108"/>
      <c r="V268" s="73">
        <v>0</v>
      </c>
      <c r="W268" s="74"/>
      <c r="X268" s="75"/>
      <c r="Y268" s="298"/>
      <c r="Z268" s="301"/>
      <c r="BI268" s="57"/>
      <c r="BJ268" s="57"/>
      <c r="BK268" s="57"/>
      <c r="BL268" s="57"/>
      <c r="BM268" s="57"/>
      <c r="BN268" s="57"/>
      <c r="BO268" s="57"/>
      <c r="BP268" s="57"/>
      <c r="BQ268" s="57"/>
      <c r="BR268" s="57"/>
      <c r="BS268" s="57"/>
      <c r="BT268" s="57"/>
      <c r="BU268" s="57"/>
      <c r="BV268" s="57"/>
      <c r="BW268" s="57"/>
    </row>
    <row r="269" spans="3:75" ht="21" customHeight="1">
      <c r="C269" s="265"/>
      <c r="D269" s="431"/>
      <c r="E269" s="429"/>
      <c r="F269" s="288" t="s">
        <v>19</v>
      </c>
      <c r="G269" s="249"/>
      <c r="H269" s="220" t="s">
        <v>156</v>
      </c>
      <c r="I269" s="220" t="s">
        <v>159</v>
      </c>
      <c r="J269" s="220" t="s">
        <v>0</v>
      </c>
      <c r="K269" s="220" t="s">
        <v>160</v>
      </c>
      <c r="L269" s="220" t="s">
        <v>0</v>
      </c>
      <c r="M269" s="220" t="s">
        <v>233</v>
      </c>
      <c r="N269" s="48" t="s">
        <v>162</v>
      </c>
      <c r="O269" s="48" t="s">
        <v>0</v>
      </c>
      <c r="P269" s="48" t="s">
        <v>477</v>
      </c>
      <c r="Q269" s="48"/>
      <c r="R269" s="48"/>
      <c r="S269" s="48"/>
      <c r="T269" s="48"/>
      <c r="U269" s="108"/>
      <c r="V269" s="73">
        <v>0</v>
      </c>
      <c r="W269" s="74"/>
      <c r="X269" s="75"/>
      <c r="Y269" s="298"/>
      <c r="Z269" s="301"/>
      <c r="BI269" s="57"/>
      <c r="BJ269" s="57"/>
      <c r="BK269" s="57"/>
      <c r="BL269" s="57"/>
      <c r="BM269" s="57"/>
      <c r="BN269" s="57"/>
      <c r="BO269" s="57"/>
      <c r="BP269" s="57"/>
      <c r="BQ269" s="57"/>
      <c r="BR269" s="57"/>
      <c r="BS269" s="57"/>
      <c r="BT269" s="57"/>
      <c r="BU269" s="57"/>
      <c r="BV269" s="57"/>
      <c r="BW269" s="57"/>
    </row>
    <row r="270" spans="3:75" ht="21" customHeight="1">
      <c r="C270" s="265"/>
      <c r="D270" s="431"/>
      <c r="E270" s="429"/>
      <c r="F270" s="288" t="s">
        <v>20</v>
      </c>
      <c r="G270" s="249"/>
      <c r="H270" s="220" t="s">
        <v>156</v>
      </c>
      <c r="I270" s="220" t="s">
        <v>159</v>
      </c>
      <c r="J270" s="220" t="s">
        <v>0</v>
      </c>
      <c r="K270" s="220" t="s">
        <v>160</v>
      </c>
      <c r="L270" s="220" t="s">
        <v>0</v>
      </c>
      <c r="M270" s="220" t="s">
        <v>234</v>
      </c>
      <c r="N270" s="48" t="s">
        <v>162</v>
      </c>
      <c r="O270" s="48" t="s">
        <v>0</v>
      </c>
      <c r="P270" s="48" t="s">
        <v>477</v>
      </c>
      <c r="Q270" s="48"/>
      <c r="R270" s="48"/>
      <c r="S270" s="48"/>
      <c r="T270" s="48"/>
      <c r="U270" s="108"/>
      <c r="V270" s="73">
        <v>0</v>
      </c>
      <c r="W270" s="74"/>
      <c r="X270" s="75"/>
      <c r="Y270" s="298"/>
      <c r="Z270" s="301"/>
      <c r="BI270" s="57"/>
      <c r="BJ270" s="57"/>
      <c r="BK270" s="57"/>
      <c r="BL270" s="57"/>
      <c r="BM270" s="57"/>
      <c r="BN270" s="57"/>
      <c r="BO270" s="57"/>
      <c r="BP270" s="57"/>
      <c r="BQ270" s="57"/>
      <c r="BR270" s="57"/>
      <c r="BS270" s="57"/>
      <c r="BT270" s="57"/>
      <c r="BU270" s="57"/>
      <c r="BV270" s="57"/>
      <c r="BW270" s="57"/>
    </row>
    <row r="271" spans="3:75" ht="21" customHeight="1">
      <c r="C271" s="265"/>
      <c r="D271" s="431"/>
      <c r="E271" s="429"/>
      <c r="F271" s="288" t="s">
        <v>2443</v>
      </c>
      <c r="G271" s="249"/>
      <c r="H271" s="220" t="s">
        <v>156</v>
      </c>
      <c r="I271" s="220" t="s">
        <v>159</v>
      </c>
      <c r="J271" s="220" t="s">
        <v>0</v>
      </c>
      <c r="K271" s="220" t="s">
        <v>160</v>
      </c>
      <c r="L271" s="220" t="s">
        <v>0</v>
      </c>
      <c r="M271" s="220" t="s">
        <v>235</v>
      </c>
      <c r="N271" s="48" t="s">
        <v>162</v>
      </c>
      <c r="O271" s="48" t="s">
        <v>0</v>
      </c>
      <c r="P271" s="48" t="s">
        <v>477</v>
      </c>
      <c r="Q271" s="48"/>
      <c r="R271" s="48"/>
      <c r="S271" s="48"/>
      <c r="T271" s="48"/>
      <c r="U271" s="108"/>
      <c r="V271" s="73">
        <v>0</v>
      </c>
      <c r="W271" s="74"/>
      <c r="X271" s="75"/>
      <c r="Y271" s="298"/>
      <c r="Z271" s="301"/>
      <c r="BI271" s="57"/>
      <c r="BJ271" s="57"/>
      <c r="BK271" s="57"/>
      <c r="BL271" s="57"/>
      <c r="BM271" s="57"/>
      <c r="BN271" s="57"/>
      <c r="BO271" s="57"/>
      <c r="BP271" s="57"/>
      <c r="BQ271" s="57"/>
      <c r="BR271" s="57"/>
      <c r="BS271" s="57"/>
      <c r="BT271" s="57"/>
      <c r="BU271" s="57"/>
      <c r="BV271" s="57"/>
      <c r="BW271" s="57"/>
    </row>
    <row r="272" spans="3:75" ht="21" customHeight="1">
      <c r="C272" s="265"/>
      <c r="D272" s="431"/>
      <c r="E272" s="429"/>
      <c r="F272" s="288" t="s">
        <v>21</v>
      </c>
      <c r="G272" s="249"/>
      <c r="H272" s="220" t="s">
        <v>156</v>
      </c>
      <c r="I272" s="220" t="s">
        <v>159</v>
      </c>
      <c r="J272" s="220" t="s">
        <v>0</v>
      </c>
      <c r="K272" s="220" t="s">
        <v>160</v>
      </c>
      <c r="L272" s="220" t="s">
        <v>0</v>
      </c>
      <c r="M272" s="220" t="s">
        <v>236</v>
      </c>
      <c r="N272" s="48" t="s">
        <v>162</v>
      </c>
      <c r="O272" s="48" t="s">
        <v>0</v>
      </c>
      <c r="P272" s="48" t="s">
        <v>477</v>
      </c>
      <c r="Q272" s="48"/>
      <c r="R272" s="48"/>
      <c r="S272" s="48"/>
      <c r="T272" s="48"/>
      <c r="U272" s="108"/>
      <c r="V272" s="73">
        <v>0</v>
      </c>
      <c r="W272" s="74"/>
      <c r="X272" s="75"/>
      <c r="Y272" s="298"/>
      <c r="Z272" s="298"/>
      <c r="AA272" s="299"/>
      <c r="AB272" s="299"/>
      <c r="AC272" s="299"/>
      <c r="AD272" s="299"/>
      <c r="AE272" s="299"/>
      <c r="AF272" s="299"/>
      <c r="AG272" s="299"/>
      <c r="AH272" s="299"/>
      <c r="AI272" s="299"/>
      <c r="AJ272" s="299"/>
      <c r="AK272" s="299"/>
      <c r="AL272" s="299"/>
      <c r="AM272" s="299"/>
      <c r="AN272" s="299"/>
      <c r="AO272" s="299"/>
      <c r="AP272" s="299"/>
      <c r="AQ272" s="299"/>
      <c r="AR272" s="299"/>
      <c r="AS272" s="299"/>
      <c r="BI272" s="57"/>
      <c r="BJ272" s="57"/>
      <c r="BK272" s="57"/>
      <c r="BL272" s="57"/>
      <c r="BM272" s="57"/>
      <c r="BN272" s="57"/>
      <c r="BO272" s="57"/>
      <c r="BP272" s="57"/>
      <c r="BQ272" s="57"/>
      <c r="BR272" s="57"/>
      <c r="BS272" s="57"/>
      <c r="BT272" s="57"/>
      <c r="BU272" s="57"/>
      <c r="BV272" s="57"/>
      <c r="BW272" s="57"/>
    </row>
    <row r="273" spans="3:75" ht="21" customHeight="1">
      <c r="C273" s="265"/>
      <c r="D273" s="431"/>
      <c r="E273" s="429"/>
      <c r="F273" s="288" t="s">
        <v>2444</v>
      </c>
      <c r="G273" s="249"/>
      <c r="H273" s="220" t="s">
        <v>156</v>
      </c>
      <c r="I273" s="220" t="s">
        <v>159</v>
      </c>
      <c r="J273" s="220" t="s">
        <v>0</v>
      </c>
      <c r="K273" s="220" t="s">
        <v>160</v>
      </c>
      <c r="L273" s="220" t="s">
        <v>0</v>
      </c>
      <c r="M273" s="220" t="s">
        <v>237</v>
      </c>
      <c r="N273" s="48" t="s">
        <v>162</v>
      </c>
      <c r="O273" s="48" t="s">
        <v>0</v>
      </c>
      <c r="P273" s="48" t="s">
        <v>477</v>
      </c>
      <c r="Q273" s="48"/>
      <c r="R273" s="48"/>
      <c r="S273" s="48"/>
      <c r="T273" s="48"/>
      <c r="U273" s="108"/>
      <c r="V273" s="73">
        <v>0</v>
      </c>
      <c r="W273" s="74"/>
      <c r="X273" s="75"/>
      <c r="Y273" s="298"/>
      <c r="Z273" s="298"/>
      <c r="AA273" s="299"/>
      <c r="AB273" s="299"/>
      <c r="AC273" s="299"/>
      <c r="AD273" s="299"/>
      <c r="AE273" s="299"/>
      <c r="AF273" s="299"/>
      <c r="AG273" s="299"/>
      <c r="AH273" s="299"/>
      <c r="AI273" s="299"/>
      <c r="AJ273" s="299"/>
      <c r="AK273" s="299"/>
      <c r="AL273" s="299"/>
      <c r="AM273" s="299"/>
      <c r="AN273" s="299"/>
      <c r="AO273" s="299"/>
      <c r="AP273" s="299"/>
      <c r="AQ273" s="299"/>
      <c r="AR273" s="299"/>
      <c r="AS273" s="299"/>
      <c r="BI273" s="57"/>
      <c r="BJ273" s="57"/>
      <c r="BK273" s="57"/>
      <c r="BL273" s="57"/>
      <c r="BM273" s="57"/>
      <c r="BN273" s="57"/>
      <c r="BO273" s="57"/>
      <c r="BP273" s="57"/>
      <c r="BQ273" s="57"/>
      <c r="BR273" s="57"/>
      <c r="BS273" s="57"/>
      <c r="BT273" s="57"/>
      <c r="BU273" s="57"/>
      <c r="BV273" s="57"/>
      <c r="BW273" s="57"/>
    </row>
    <row r="274" spans="3:75" ht="21" customHeight="1">
      <c r="C274" s="265"/>
      <c r="D274" s="431"/>
      <c r="E274" s="429"/>
      <c r="F274" s="288" t="s">
        <v>2445</v>
      </c>
      <c r="G274" s="249"/>
      <c r="H274" s="220" t="s">
        <v>156</v>
      </c>
      <c r="I274" s="220" t="s">
        <v>159</v>
      </c>
      <c r="J274" s="220" t="s">
        <v>0</v>
      </c>
      <c r="K274" s="220" t="s">
        <v>160</v>
      </c>
      <c r="L274" s="220" t="s">
        <v>0</v>
      </c>
      <c r="M274" s="220" t="s">
        <v>238</v>
      </c>
      <c r="N274" s="48" t="s">
        <v>162</v>
      </c>
      <c r="O274" s="48" t="s">
        <v>0</v>
      </c>
      <c r="P274" s="48" t="s">
        <v>477</v>
      </c>
      <c r="Q274" s="48"/>
      <c r="R274" s="48"/>
      <c r="S274" s="48"/>
      <c r="T274" s="48"/>
      <c r="U274" s="108"/>
      <c r="V274" s="73">
        <v>0</v>
      </c>
      <c r="W274" s="74"/>
      <c r="X274" s="75"/>
      <c r="Y274" s="298"/>
      <c r="Z274" s="298"/>
      <c r="AA274" s="299"/>
      <c r="AB274" s="299"/>
      <c r="AC274" s="299"/>
      <c r="AD274" s="299"/>
      <c r="AE274" s="299"/>
      <c r="AF274" s="299"/>
      <c r="AG274" s="299"/>
      <c r="AH274" s="299"/>
      <c r="AI274" s="299"/>
      <c r="AJ274" s="299"/>
      <c r="AK274" s="299"/>
      <c r="AL274" s="299"/>
      <c r="AM274" s="299"/>
      <c r="AN274" s="299"/>
      <c r="AO274" s="299"/>
      <c r="AP274" s="299"/>
      <c r="AQ274" s="299"/>
      <c r="AR274" s="299"/>
      <c r="AS274" s="299"/>
      <c r="BI274" s="57"/>
      <c r="BJ274" s="57"/>
      <c r="BK274" s="57"/>
      <c r="BL274" s="57"/>
      <c r="BM274" s="57"/>
      <c r="BN274" s="57"/>
      <c r="BO274" s="57"/>
      <c r="BP274" s="57"/>
      <c r="BQ274" s="57"/>
      <c r="BR274" s="57"/>
      <c r="BS274" s="57"/>
      <c r="BT274" s="57"/>
      <c r="BU274" s="57"/>
      <c r="BV274" s="57"/>
      <c r="BW274" s="57"/>
    </row>
    <row r="275" spans="3:75" ht="21" customHeight="1">
      <c r="C275" s="265"/>
      <c r="D275" s="431"/>
      <c r="E275" s="429"/>
      <c r="F275" s="288" t="s">
        <v>22</v>
      </c>
      <c r="G275" s="249"/>
      <c r="H275" s="220" t="s">
        <v>156</v>
      </c>
      <c r="I275" s="220" t="s">
        <v>159</v>
      </c>
      <c r="J275" s="220" t="s">
        <v>0</v>
      </c>
      <c r="K275" s="220" t="s">
        <v>160</v>
      </c>
      <c r="L275" s="220" t="s">
        <v>0</v>
      </c>
      <c r="M275" s="220" t="s">
        <v>239</v>
      </c>
      <c r="N275" s="48" t="s">
        <v>162</v>
      </c>
      <c r="O275" s="48" t="s">
        <v>0</v>
      </c>
      <c r="P275" s="48" t="s">
        <v>477</v>
      </c>
      <c r="Q275" s="48"/>
      <c r="R275" s="48"/>
      <c r="S275" s="48"/>
      <c r="T275" s="48"/>
      <c r="U275" s="108"/>
      <c r="V275" s="73">
        <v>0</v>
      </c>
      <c r="W275" s="74"/>
      <c r="X275" s="75"/>
      <c r="Y275" s="298"/>
      <c r="Z275" s="298"/>
      <c r="AA275" s="299"/>
      <c r="AB275" s="299"/>
      <c r="AC275" s="299"/>
      <c r="AD275" s="299"/>
      <c r="AE275" s="299"/>
      <c r="AF275" s="299"/>
      <c r="AG275" s="299"/>
      <c r="AH275" s="299"/>
      <c r="AI275" s="299"/>
      <c r="AJ275" s="299"/>
      <c r="AK275" s="299"/>
      <c r="AL275" s="299"/>
      <c r="AM275" s="299"/>
      <c r="AN275" s="299"/>
      <c r="AO275" s="299"/>
      <c r="AP275" s="299"/>
      <c r="AQ275" s="299"/>
      <c r="AR275" s="299"/>
      <c r="AS275" s="299"/>
      <c r="BI275" s="57"/>
      <c r="BJ275" s="57"/>
      <c r="BK275" s="57"/>
      <c r="BL275" s="57"/>
      <c r="BM275" s="57"/>
      <c r="BN275" s="57"/>
      <c r="BO275" s="57"/>
      <c r="BP275" s="57"/>
      <c r="BQ275" s="57"/>
      <c r="BR275" s="57"/>
      <c r="BS275" s="57"/>
      <c r="BT275" s="57"/>
      <c r="BU275" s="57"/>
      <c r="BV275" s="57"/>
      <c r="BW275" s="57"/>
    </row>
    <row r="276" spans="3:75" ht="21" customHeight="1">
      <c r="C276" s="265"/>
      <c r="D276" s="431"/>
      <c r="E276" s="429"/>
      <c r="F276" s="288" t="s">
        <v>23</v>
      </c>
      <c r="G276" s="249"/>
      <c r="H276" s="220" t="s">
        <v>156</v>
      </c>
      <c r="I276" s="220" t="s">
        <v>159</v>
      </c>
      <c r="J276" s="220" t="s">
        <v>0</v>
      </c>
      <c r="K276" s="220" t="s">
        <v>160</v>
      </c>
      <c r="L276" s="220" t="s">
        <v>0</v>
      </c>
      <c r="M276" s="220" t="s">
        <v>240</v>
      </c>
      <c r="N276" s="48" t="s">
        <v>162</v>
      </c>
      <c r="O276" s="48" t="s">
        <v>0</v>
      </c>
      <c r="P276" s="48" t="s">
        <v>477</v>
      </c>
      <c r="Q276" s="48"/>
      <c r="R276" s="48"/>
      <c r="S276" s="48"/>
      <c r="T276" s="48"/>
      <c r="U276" s="108"/>
      <c r="V276" s="73">
        <v>0</v>
      </c>
      <c r="W276" s="74"/>
      <c r="X276" s="75"/>
      <c r="Y276" s="298"/>
      <c r="Z276" s="298"/>
      <c r="AA276" s="299"/>
      <c r="AB276" s="299"/>
      <c r="AC276" s="299"/>
      <c r="AD276" s="299"/>
      <c r="AE276" s="299"/>
      <c r="AF276" s="299"/>
      <c r="AG276" s="299"/>
      <c r="AH276" s="299"/>
      <c r="AI276" s="299"/>
      <c r="AJ276" s="299"/>
      <c r="AK276" s="299"/>
      <c r="AL276" s="299"/>
      <c r="AM276" s="299"/>
      <c r="AN276" s="299"/>
      <c r="AO276" s="299"/>
      <c r="AP276" s="299"/>
      <c r="AQ276" s="299"/>
      <c r="AR276" s="299"/>
      <c r="AS276" s="299"/>
      <c r="BI276" s="57"/>
      <c r="BJ276" s="57"/>
      <c r="BK276" s="57"/>
      <c r="BL276" s="57"/>
      <c r="BM276" s="57"/>
      <c r="BN276" s="57"/>
      <c r="BO276" s="57"/>
      <c r="BP276" s="57"/>
      <c r="BQ276" s="57"/>
      <c r="BR276" s="57"/>
      <c r="BS276" s="57"/>
      <c r="BT276" s="57"/>
      <c r="BU276" s="57"/>
      <c r="BV276" s="57"/>
      <c r="BW276" s="57"/>
    </row>
    <row r="277" spans="3:75" ht="21" customHeight="1">
      <c r="C277" s="265"/>
      <c r="D277" s="431"/>
      <c r="E277" s="429"/>
      <c r="F277" s="288" t="s">
        <v>2446</v>
      </c>
      <c r="G277" s="249"/>
      <c r="H277" s="220" t="s">
        <v>156</v>
      </c>
      <c r="I277" s="220" t="s">
        <v>159</v>
      </c>
      <c r="J277" s="220" t="s">
        <v>0</v>
      </c>
      <c r="K277" s="220" t="s">
        <v>160</v>
      </c>
      <c r="L277" s="220" t="s">
        <v>0</v>
      </c>
      <c r="M277" s="220" t="s">
        <v>241</v>
      </c>
      <c r="N277" s="48" t="s">
        <v>162</v>
      </c>
      <c r="O277" s="48" t="s">
        <v>0</v>
      </c>
      <c r="P277" s="48" t="s">
        <v>477</v>
      </c>
      <c r="Q277" s="48"/>
      <c r="R277" s="48"/>
      <c r="S277" s="48"/>
      <c r="T277" s="48"/>
      <c r="U277" s="108"/>
      <c r="V277" s="73">
        <v>1</v>
      </c>
      <c r="W277" s="74"/>
      <c r="X277" s="75"/>
      <c r="Y277" s="298"/>
      <c r="Z277" s="298"/>
      <c r="AA277" s="299"/>
      <c r="AB277" s="299"/>
      <c r="AC277" s="299"/>
      <c r="AD277" s="299"/>
      <c r="AE277" s="299"/>
      <c r="AF277" s="299"/>
      <c r="AG277" s="299"/>
      <c r="AH277" s="299"/>
      <c r="AI277" s="299"/>
      <c r="AJ277" s="299"/>
      <c r="AK277" s="299"/>
      <c r="AL277" s="299"/>
      <c r="AM277" s="299"/>
      <c r="AN277" s="299"/>
      <c r="AO277" s="299"/>
      <c r="AP277" s="299"/>
      <c r="AQ277" s="299"/>
      <c r="AR277" s="299"/>
      <c r="AS277" s="299"/>
      <c r="BI277" s="57"/>
      <c r="BJ277" s="57"/>
      <c r="BK277" s="57"/>
      <c r="BL277" s="57"/>
      <c r="BM277" s="57"/>
      <c r="BN277" s="57"/>
      <c r="BO277" s="57"/>
      <c r="BP277" s="57"/>
      <c r="BQ277" s="57"/>
      <c r="BR277" s="57"/>
      <c r="BS277" s="57"/>
      <c r="BT277" s="57"/>
      <c r="BU277" s="57"/>
      <c r="BV277" s="57"/>
      <c r="BW277" s="57"/>
    </row>
    <row r="278" spans="3:75" ht="21" customHeight="1">
      <c r="C278" s="265"/>
      <c r="D278" s="431"/>
      <c r="E278" s="429"/>
      <c r="F278" s="288" t="s">
        <v>24</v>
      </c>
      <c r="G278" s="249"/>
      <c r="H278" s="220" t="s">
        <v>156</v>
      </c>
      <c r="I278" s="220" t="s">
        <v>159</v>
      </c>
      <c r="J278" s="220" t="s">
        <v>0</v>
      </c>
      <c r="K278" s="220" t="s">
        <v>160</v>
      </c>
      <c r="L278" s="220" t="s">
        <v>0</v>
      </c>
      <c r="M278" s="220" t="s">
        <v>242</v>
      </c>
      <c r="N278" s="48" t="s">
        <v>162</v>
      </c>
      <c r="O278" s="48" t="s">
        <v>0</v>
      </c>
      <c r="P278" s="48" t="s">
        <v>477</v>
      </c>
      <c r="Q278" s="48"/>
      <c r="R278" s="48"/>
      <c r="S278" s="48"/>
      <c r="T278" s="48"/>
      <c r="U278" s="108"/>
      <c r="V278" s="73">
        <v>0</v>
      </c>
      <c r="W278" s="74"/>
      <c r="X278" s="75"/>
      <c r="Y278" s="298"/>
      <c r="Z278" s="298"/>
      <c r="AA278" s="299"/>
      <c r="AB278" s="299"/>
      <c r="AC278" s="299"/>
      <c r="AD278" s="299"/>
      <c r="AE278" s="299"/>
      <c r="AF278" s="299"/>
      <c r="AG278" s="299"/>
      <c r="AH278" s="299"/>
      <c r="AI278" s="299"/>
      <c r="AJ278" s="299"/>
      <c r="AK278" s="299"/>
      <c r="AL278" s="299"/>
      <c r="AM278" s="299"/>
      <c r="AN278" s="299"/>
      <c r="AO278" s="299"/>
      <c r="AP278" s="299"/>
      <c r="AQ278" s="299"/>
      <c r="AR278" s="299"/>
      <c r="AS278" s="299"/>
      <c r="BI278" s="57"/>
      <c r="BJ278" s="57"/>
      <c r="BK278" s="57"/>
      <c r="BL278" s="57"/>
      <c r="BM278" s="57"/>
      <c r="BN278" s="57"/>
      <c r="BO278" s="57"/>
      <c r="BP278" s="57"/>
      <c r="BQ278" s="57"/>
      <c r="BR278" s="57"/>
      <c r="BS278" s="57"/>
      <c r="BT278" s="57"/>
      <c r="BU278" s="57"/>
      <c r="BV278" s="57"/>
      <c r="BW278" s="57"/>
    </row>
    <row r="279" spans="3:75" ht="21" customHeight="1">
      <c r="C279" s="265"/>
      <c r="D279" s="431"/>
      <c r="E279" s="429"/>
      <c r="F279" s="288" t="s">
        <v>25</v>
      </c>
      <c r="G279" s="249"/>
      <c r="H279" s="220" t="s">
        <v>156</v>
      </c>
      <c r="I279" s="220" t="s">
        <v>159</v>
      </c>
      <c r="J279" s="220" t="s">
        <v>0</v>
      </c>
      <c r="K279" s="220" t="s">
        <v>160</v>
      </c>
      <c r="L279" s="220" t="s">
        <v>0</v>
      </c>
      <c r="M279" s="220" t="s">
        <v>243</v>
      </c>
      <c r="N279" s="48" t="s">
        <v>162</v>
      </c>
      <c r="O279" s="48" t="s">
        <v>0</v>
      </c>
      <c r="P279" s="48" t="s">
        <v>477</v>
      </c>
      <c r="Q279" s="48"/>
      <c r="R279" s="48"/>
      <c r="S279" s="48"/>
      <c r="T279" s="48"/>
      <c r="U279" s="108"/>
      <c r="V279" s="73">
        <v>0</v>
      </c>
      <c r="W279" s="74"/>
      <c r="X279" s="75"/>
      <c r="Y279" s="298"/>
      <c r="Z279" s="298"/>
      <c r="AA279" s="299"/>
      <c r="AB279" s="299"/>
      <c r="AC279" s="299"/>
      <c r="AD279" s="299"/>
      <c r="AE279" s="299"/>
      <c r="AF279" s="299"/>
      <c r="AG279" s="299"/>
      <c r="AH279" s="299"/>
      <c r="AI279" s="299"/>
      <c r="AJ279" s="299"/>
      <c r="AK279" s="299"/>
      <c r="AL279" s="299"/>
      <c r="AM279" s="299"/>
      <c r="AN279" s="299"/>
      <c r="AO279" s="299"/>
      <c r="AP279" s="299"/>
      <c r="AQ279" s="299"/>
      <c r="AR279" s="299"/>
      <c r="AS279" s="299"/>
      <c r="BI279" s="57"/>
      <c r="BJ279" s="57"/>
      <c r="BK279" s="57"/>
      <c r="BL279" s="57"/>
      <c r="BM279" s="57"/>
      <c r="BN279" s="57"/>
      <c r="BO279" s="57"/>
      <c r="BP279" s="57"/>
      <c r="BQ279" s="57"/>
      <c r="BR279" s="57"/>
      <c r="BS279" s="57"/>
      <c r="BT279" s="57"/>
      <c r="BU279" s="57"/>
      <c r="BV279" s="57"/>
      <c r="BW279" s="57"/>
    </row>
    <row r="280" spans="3:75" ht="21" customHeight="1">
      <c r="C280" s="265"/>
      <c r="D280" s="431"/>
      <c r="E280" s="429"/>
      <c r="F280" s="288" t="s">
        <v>2447</v>
      </c>
      <c r="G280" s="249"/>
      <c r="H280" s="220" t="s">
        <v>156</v>
      </c>
      <c r="I280" s="220" t="s">
        <v>159</v>
      </c>
      <c r="J280" s="220" t="s">
        <v>0</v>
      </c>
      <c r="K280" s="220" t="s">
        <v>160</v>
      </c>
      <c r="L280" s="220" t="s">
        <v>0</v>
      </c>
      <c r="M280" s="220" t="s">
        <v>244</v>
      </c>
      <c r="N280" s="48" t="s">
        <v>162</v>
      </c>
      <c r="O280" s="48" t="s">
        <v>0</v>
      </c>
      <c r="P280" s="48" t="s">
        <v>477</v>
      </c>
      <c r="Q280" s="48"/>
      <c r="R280" s="48"/>
      <c r="S280" s="48"/>
      <c r="T280" s="48"/>
      <c r="U280" s="108"/>
      <c r="V280" s="73">
        <v>0</v>
      </c>
      <c r="W280" s="74"/>
      <c r="X280" s="75"/>
      <c r="Y280" s="298"/>
      <c r="Z280" s="298"/>
      <c r="AA280" s="299"/>
      <c r="AB280" s="299"/>
      <c r="AC280" s="299"/>
      <c r="AD280" s="299"/>
      <c r="AE280" s="299"/>
      <c r="AF280" s="299"/>
      <c r="AG280" s="299"/>
      <c r="AH280" s="299"/>
      <c r="AI280" s="299"/>
      <c r="AJ280" s="299"/>
      <c r="AK280" s="299"/>
      <c r="AL280" s="299"/>
      <c r="AM280" s="299"/>
      <c r="AN280" s="299"/>
      <c r="AO280" s="299"/>
      <c r="AP280" s="299"/>
      <c r="AQ280" s="299"/>
      <c r="AR280" s="299"/>
      <c r="AS280" s="299"/>
      <c r="BI280" s="57"/>
      <c r="BJ280" s="57"/>
      <c r="BK280" s="57"/>
      <c r="BL280" s="57"/>
      <c r="BM280" s="57"/>
      <c r="BN280" s="57"/>
      <c r="BO280" s="57"/>
      <c r="BP280" s="57"/>
      <c r="BQ280" s="57"/>
      <c r="BR280" s="57"/>
      <c r="BS280" s="57"/>
      <c r="BT280" s="57"/>
      <c r="BU280" s="57"/>
      <c r="BV280" s="57"/>
      <c r="BW280" s="57"/>
    </row>
    <row r="281" spans="3:75" ht="21" customHeight="1">
      <c r="C281" s="265"/>
      <c r="D281" s="431"/>
      <c r="E281" s="429"/>
      <c r="F281" s="288" t="s">
        <v>26</v>
      </c>
      <c r="G281" s="249"/>
      <c r="H281" s="220" t="s">
        <v>156</v>
      </c>
      <c r="I281" s="220" t="s">
        <v>159</v>
      </c>
      <c r="J281" s="220" t="s">
        <v>0</v>
      </c>
      <c r="K281" s="220" t="s">
        <v>160</v>
      </c>
      <c r="L281" s="220" t="s">
        <v>0</v>
      </c>
      <c r="M281" s="220" t="s">
        <v>245</v>
      </c>
      <c r="N281" s="48" t="s">
        <v>162</v>
      </c>
      <c r="O281" s="48" t="s">
        <v>0</v>
      </c>
      <c r="P281" s="48" t="s">
        <v>477</v>
      </c>
      <c r="Q281" s="48"/>
      <c r="R281" s="48"/>
      <c r="S281" s="48"/>
      <c r="T281" s="48"/>
      <c r="U281" s="108"/>
      <c r="V281" s="73">
        <v>0</v>
      </c>
      <c r="W281" s="74"/>
      <c r="X281" s="75"/>
      <c r="Y281" s="298"/>
      <c r="Z281" s="298"/>
      <c r="AA281" s="299"/>
      <c r="AB281" s="299"/>
      <c r="AC281" s="299"/>
      <c r="AD281" s="299"/>
      <c r="AE281" s="299"/>
      <c r="AF281" s="299"/>
      <c r="AG281" s="299"/>
      <c r="AH281" s="299"/>
      <c r="AI281" s="299"/>
      <c r="AJ281" s="299"/>
      <c r="AK281" s="299"/>
      <c r="AL281" s="299"/>
      <c r="AM281" s="299"/>
      <c r="AN281" s="299"/>
      <c r="AO281" s="299"/>
      <c r="AP281" s="299"/>
      <c r="AQ281" s="299"/>
      <c r="AR281" s="299"/>
      <c r="AS281" s="299"/>
      <c r="BI281" s="57"/>
      <c r="BJ281" s="57"/>
      <c r="BK281" s="57"/>
      <c r="BL281" s="57"/>
      <c r="BM281" s="57"/>
      <c r="BN281" s="57"/>
      <c r="BO281" s="57"/>
      <c r="BP281" s="57"/>
      <c r="BQ281" s="57"/>
      <c r="BR281" s="57"/>
      <c r="BS281" s="57"/>
      <c r="BT281" s="57"/>
      <c r="BU281" s="57"/>
      <c r="BV281" s="57"/>
      <c r="BW281" s="57"/>
    </row>
    <row r="282" spans="3:75" ht="21" customHeight="1">
      <c r="C282" s="265"/>
      <c r="D282" s="431"/>
      <c r="E282" s="429"/>
      <c r="F282" s="288" t="s">
        <v>27</v>
      </c>
      <c r="G282" s="249"/>
      <c r="H282" s="220" t="s">
        <v>156</v>
      </c>
      <c r="I282" s="220" t="s">
        <v>159</v>
      </c>
      <c r="J282" s="220" t="s">
        <v>0</v>
      </c>
      <c r="K282" s="220" t="s">
        <v>160</v>
      </c>
      <c r="L282" s="220" t="s">
        <v>0</v>
      </c>
      <c r="M282" s="220" t="s">
        <v>246</v>
      </c>
      <c r="N282" s="48" t="s">
        <v>162</v>
      </c>
      <c r="O282" s="48" t="s">
        <v>0</v>
      </c>
      <c r="P282" s="48" t="s">
        <v>477</v>
      </c>
      <c r="Q282" s="48"/>
      <c r="R282" s="48"/>
      <c r="S282" s="48"/>
      <c r="T282" s="48"/>
      <c r="U282" s="108"/>
      <c r="V282" s="73">
        <v>0</v>
      </c>
      <c r="W282" s="74"/>
      <c r="X282" s="75"/>
      <c r="Y282" s="298"/>
      <c r="Z282" s="298"/>
      <c r="AA282" s="299"/>
      <c r="AB282" s="299"/>
      <c r="AC282" s="299"/>
      <c r="AD282" s="299"/>
      <c r="AE282" s="299"/>
      <c r="AF282" s="299"/>
      <c r="AG282" s="299"/>
      <c r="AH282" s="299"/>
      <c r="AI282" s="299"/>
      <c r="AJ282" s="299"/>
      <c r="AK282" s="299"/>
      <c r="AL282" s="299"/>
      <c r="AM282" s="299"/>
      <c r="AN282" s="299"/>
      <c r="AO282" s="299"/>
      <c r="AP282" s="299"/>
      <c r="AQ282" s="299"/>
      <c r="AR282" s="299"/>
      <c r="AS282" s="299"/>
      <c r="BI282" s="57"/>
      <c r="BJ282" s="57"/>
      <c r="BK282" s="57"/>
      <c r="BL282" s="57"/>
      <c r="BM282" s="57"/>
      <c r="BN282" s="57"/>
      <c r="BO282" s="57"/>
      <c r="BP282" s="57"/>
      <c r="BQ282" s="57"/>
      <c r="BR282" s="57"/>
      <c r="BS282" s="57"/>
      <c r="BT282" s="57"/>
      <c r="BU282" s="57"/>
      <c r="BV282" s="57"/>
      <c r="BW282" s="57"/>
    </row>
    <row r="283" spans="3:75" ht="21" customHeight="1">
      <c r="C283" s="265"/>
      <c r="D283" s="431"/>
      <c r="E283" s="429"/>
      <c r="F283" s="288" t="s">
        <v>2448</v>
      </c>
      <c r="G283" s="249"/>
      <c r="H283" s="220" t="s">
        <v>156</v>
      </c>
      <c r="I283" s="220" t="s">
        <v>159</v>
      </c>
      <c r="J283" s="220" t="s">
        <v>0</v>
      </c>
      <c r="K283" s="220" t="s">
        <v>160</v>
      </c>
      <c r="L283" s="220" t="s">
        <v>0</v>
      </c>
      <c r="M283" s="220" t="s">
        <v>247</v>
      </c>
      <c r="N283" s="48" t="s">
        <v>162</v>
      </c>
      <c r="O283" s="48" t="s">
        <v>0</v>
      </c>
      <c r="P283" s="48" t="s">
        <v>477</v>
      </c>
      <c r="Q283" s="48"/>
      <c r="R283" s="48"/>
      <c r="S283" s="48"/>
      <c r="T283" s="48"/>
      <c r="U283" s="108"/>
      <c r="V283" s="73">
        <v>0</v>
      </c>
      <c r="W283" s="74"/>
      <c r="X283" s="75"/>
      <c r="Y283" s="298"/>
      <c r="Z283" s="298"/>
      <c r="AA283" s="299"/>
      <c r="AB283" s="299"/>
      <c r="AC283" s="299"/>
      <c r="AD283" s="299"/>
      <c r="AE283" s="299"/>
      <c r="AF283" s="299"/>
      <c r="AG283" s="299"/>
      <c r="AH283" s="299"/>
      <c r="AI283" s="299"/>
      <c r="AJ283" s="299"/>
      <c r="AK283" s="299"/>
      <c r="AL283" s="299"/>
      <c r="AM283" s="299"/>
      <c r="AN283" s="299"/>
      <c r="AO283" s="299"/>
      <c r="AP283" s="299"/>
      <c r="AQ283" s="299"/>
      <c r="AR283" s="299"/>
      <c r="AS283" s="299"/>
      <c r="BI283" s="57"/>
      <c r="BJ283" s="57"/>
      <c r="BK283" s="57"/>
      <c r="BL283" s="57"/>
      <c r="BM283" s="57"/>
      <c r="BN283" s="57"/>
      <c r="BO283" s="57"/>
      <c r="BP283" s="57"/>
      <c r="BQ283" s="57"/>
      <c r="BR283" s="57"/>
      <c r="BS283" s="57"/>
      <c r="BT283" s="57"/>
      <c r="BU283" s="57"/>
      <c r="BV283" s="57"/>
      <c r="BW283" s="57"/>
    </row>
    <row r="284" spans="3:75" ht="21" customHeight="1">
      <c r="C284" s="265"/>
      <c r="D284" s="431"/>
      <c r="E284" s="429"/>
      <c r="F284" s="288" t="s">
        <v>28</v>
      </c>
      <c r="G284" s="249"/>
      <c r="H284" s="220" t="s">
        <v>156</v>
      </c>
      <c r="I284" s="220" t="s">
        <v>159</v>
      </c>
      <c r="J284" s="220" t="s">
        <v>0</v>
      </c>
      <c r="K284" s="220" t="s">
        <v>160</v>
      </c>
      <c r="L284" s="220" t="s">
        <v>0</v>
      </c>
      <c r="M284" s="220" t="s">
        <v>248</v>
      </c>
      <c r="N284" s="48" t="s">
        <v>162</v>
      </c>
      <c r="O284" s="48" t="s">
        <v>0</v>
      </c>
      <c r="P284" s="48" t="s">
        <v>477</v>
      </c>
      <c r="Q284" s="48"/>
      <c r="R284" s="48"/>
      <c r="S284" s="48"/>
      <c r="T284" s="48"/>
      <c r="U284" s="108"/>
      <c r="V284" s="73">
        <v>0</v>
      </c>
      <c r="W284" s="74"/>
      <c r="X284" s="75"/>
      <c r="Y284" s="298"/>
      <c r="Z284" s="298"/>
      <c r="AA284" s="299"/>
      <c r="AB284" s="299"/>
      <c r="AC284" s="299"/>
      <c r="AD284" s="299"/>
      <c r="AE284" s="299"/>
      <c r="AF284" s="299"/>
      <c r="AG284" s="299"/>
      <c r="AH284" s="299"/>
      <c r="AI284" s="299"/>
      <c r="AJ284" s="299"/>
      <c r="AK284" s="299"/>
      <c r="AL284" s="299"/>
      <c r="AM284" s="299"/>
      <c r="AN284" s="299"/>
      <c r="AO284" s="299"/>
      <c r="AP284" s="299"/>
      <c r="AQ284" s="299"/>
      <c r="AR284" s="299"/>
      <c r="AS284" s="299"/>
      <c r="BI284" s="57"/>
      <c r="BJ284" s="57"/>
      <c r="BK284" s="57"/>
      <c r="BL284" s="57"/>
      <c r="BM284" s="57"/>
      <c r="BN284" s="57"/>
      <c r="BO284" s="57"/>
      <c r="BP284" s="57"/>
      <c r="BQ284" s="57"/>
      <c r="BR284" s="57"/>
      <c r="BS284" s="57"/>
      <c r="BT284" s="57"/>
      <c r="BU284" s="57"/>
      <c r="BV284" s="57"/>
      <c r="BW284" s="57"/>
    </row>
    <row r="285" spans="3:75" ht="21" customHeight="1">
      <c r="C285" s="265"/>
      <c r="D285" s="431"/>
      <c r="E285" s="429"/>
      <c r="F285" s="288" t="s">
        <v>2449</v>
      </c>
      <c r="G285" s="249"/>
      <c r="H285" s="220" t="s">
        <v>156</v>
      </c>
      <c r="I285" s="220" t="s">
        <v>159</v>
      </c>
      <c r="J285" s="220" t="s">
        <v>0</v>
      </c>
      <c r="K285" s="220" t="s">
        <v>160</v>
      </c>
      <c r="L285" s="220" t="s">
        <v>0</v>
      </c>
      <c r="M285" s="220" t="s">
        <v>249</v>
      </c>
      <c r="N285" s="48" t="s">
        <v>162</v>
      </c>
      <c r="O285" s="48" t="s">
        <v>0</v>
      </c>
      <c r="P285" s="48" t="s">
        <v>477</v>
      </c>
      <c r="Q285" s="48"/>
      <c r="R285" s="48"/>
      <c r="S285" s="48"/>
      <c r="T285" s="48"/>
      <c r="U285" s="108"/>
      <c r="V285" s="73">
        <v>0</v>
      </c>
      <c r="W285" s="74"/>
      <c r="X285" s="75"/>
      <c r="Y285" s="298"/>
      <c r="Z285" s="300"/>
      <c r="AA285" s="263"/>
      <c r="AB285" s="263"/>
      <c r="AC285" s="263"/>
      <c r="AD285" s="263"/>
      <c r="AE285" s="263"/>
      <c r="AF285" s="263"/>
      <c r="AG285" s="263"/>
      <c r="AH285" s="263"/>
      <c r="AI285" s="263"/>
      <c r="AJ285" s="263"/>
      <c r="AK285" s="263"/>
      <c r="AL285" s="263"/>
      <c r="AM285" s="263"/>
      <c r="AN285" s="263"/>
      <c r="AO285" s="263"/>
      <c r="AP285" s="263"/>
      <c r="AQ285" s="263"/>
      <c r="AR285" s="263"/>
      <c r="AS285" s="263"/>
      <c r="BI285" s="57"/>
      <c r="BJ285" s="57"/>
      <c r="BK285" s="57"/>
      <c r="BL285" s="57"/>
      <c r="BM285" s="57"/>
      <c r="BN285" s="57"/>
      <c r="BO285" s="57"/>
      <c r="BP285" s="57"/>
      <c r="BQ285" s="57"/>
      <c r="BR285" s="57"/>
      <c r="BS285" s="57"/>
      <c r="BT285" s="57"/>
      <c r="BU285" s="57"/>
      <c r="BV285" s="57"/>
      <c r="BW285" s="57"/>
    </row>
    <row r="286" spans="3:75" ht="21" customHeight="1">
      <c r="C286" s="265"/>
      <c r="D286" s="431"/>
      <c r="E286" s="429"/>
      <c r="F286" s="288" t="s">
        <v>2450</v>
      </c>
      <c r="G286" s="249"/>
      <c r="H286" s="220" t="s">
        <v>156</v>
      </c>
      <c r="I286" s="220" t="s">
        <v>159</v>
      </c>
      <c r="J286" s="220" t="s">
        <v>0</v>
      </c>
      <c r="K286" s="220" t="s">
        <v>160</v>
      </c>
      <c r="L286" s="220" t="s">
        <v>0</v>
      </c>
      <c r="M286" s="220" t="s">
        <v>250</v>
      </c>
      <c r="N286" s="48" t="s">
        <v>162</v>
      </c>
      <c r="O286" s="48" t="s">
        <v>0</v>
      </c>
      <c r="P286" s="48" t="s">
        <v>477</v>
      </c>
      <c r="Q286" s="48"/>
      <c r="R286" s="48"/>
      <c r="S286" s="48"/>
      <c r="T286" s="48"/>
      <c r="U286" s="108"/>
      <c r="V286" s="73">
        <v>0</v>
      </c>
      <c r="W286" s="74"/>
      <c r="X286" s="75"/>
      <c r="Y286" s="298"/>
      <c r="Z286" s="298"/>
      <c r="AA286" s="299"/>
      <c r="AB286" s="299"/>
      <c r="AC286" s="299"/>
      <c r="AD286" s="299"/>
      <c r="AE286" s="299"/>
      <c r="AF286" s="299"/>
      <c r="AG286" s="299"/>
      <c r="AH286" s="299"/>
      <c r="AI286" s="299"/>
      <c r="AJ286" s="299"/>
      <c r="AK286" s="299"/>
      <c r="AL286" s="299"/>
      <c r="AM286" s="299"/>
      <c r="AN286" s="299"/>
      <c r="AO286" s="299"/>
      <c r="AP286" s="299"/>
      <c r="AQ286" s="299"/>
      <c r="AR286" s="299"/>
      <c r="AS286" s="299"/>
      <c r="BI286" s="57"/>
      <c r="BJ286" s="57"/>
      <c r="BK286" s="57"/>
      <c r="BL286" s="57"/>
      <c r="BM286" s="57"/>
      <c r="BN286" s="57"/>
      <c r="BO286" s="57"/>
      <c r="BP286" s="57"/>
      <c r="BQ286" s="57"/>
      <c r="BR286" s="57"/>
      <c r="BS286" s="57"/>
      <c r="BT286" s="57"/>
      <c r="BU286" s="57"/>
      <c r="BV286" s="57"/>
      <c r="BW286" s="57"/>
    </row>
    <row r="287" spans="3:75" ht="21" customHeight="1">
      <c r="C287" s="265"/>
      <c r="D287" s="431"/>
      <c r="E287" s="429"/>
      <c r="F287" s="288" t="s">
        <v>2451</v>
      </c>
      <c r="G287" s="249"/>
      <c r="H287" s="220" t="s">
        <v>156</v>
      </c>
      <c r="I287" s="220" t="s">
        <v>159</v>
      </c>
      <c r="J287" s="220" t="s">
        <v>0</v>
      </c>
      <c r="K287" s="220" t="s">
        <v>160</v>
      </c>
      <c r="L287" s="220" t="s">
        <v>0</v>
      </c>
      <c r="M287" s="220" t="s">
        <v>251</v>
      </c>
      <c r="N287" s="48" t="s">
        <v>162</v>
      </c>
      <c r="O287" s="48" t="s">
        <v>0</v>
      </c>
      <c r="P287" s="48" t="s">
        <v>477</v>
      </c>
      <c r="Q287" s="48"/>
      <c r="R287" s="48"/>
      <c r="S287" s="48"/>
      <c r="T287" s="48"/>
      <c r="U287" s="108"/>
      <c r="V287" s="73">
        <v>0</v>
      </c>
      <c r="W287" s="74"/>
      <c r="X287" s="75"/>
      <c r="Y287" s="298"/>
      <c r="Z287" s="298"/>
      <c r="AA287" s="299"/>
      <c r="AB287" s="299"/>
      <c r="AC287" s="299"/>
      <c r="AD287" s="299"/>
      <c r="AE287" s="299"/>
      <c r="AF287" s="299"/>
      <c r="AG287" s="299"/>
      <c r="AH287" s="299"/>
      <c r="AI287" s="299"/>
      <c r="AJ287" s="299"/>
      <c r="AK287" s="299"/>
      <c r="AL287" s="299"/>
      <c r="AM287" s="299"/>
      <c r="AN287" s="299"/>
      <c r="AO287" s="299"/>
      <c r="AP287" s="299"/>
      <c r="AQ287" s="299"/>
      <c r="AR287" s="299"/>
      <c r="AS287" s="299"/>
      <c r="BI287" s="57"/>
      <c r="BJ287" s="57"/>
      <c r="BK287" s="57"/>
      <c r="BL287" s="57"/>
      <c r="BM287" s="57"/>
      <c r="BN287" s="57"/>
      <c r="BO287" s="57"/>
      <c r="BP287" s="57"/>
      <c r="BQ287" s="57"/>
      <c r="BR287" s="57"/>
      <c r="BS287" s="57"/>
      <c r="BT287" s="57"/>
      <c r="BU287" s="57"/>
      <c r="BV287" s="57"/>
      <c r="BW287" s="57"/>
    </row>
    <row r="288" spans="3:75" ht="21" customHeight="1">
      <c r="C288" s="265"/>
      <c r="D288" s="431"/>
      <c r="E288" s="429"/>
      <c r="F288" s="288" t="s">
        <v>29</v>
      </c>
      <c r="G288" s="249"/>
      <c r="H288" s="220" t="s">
        <v>156</v>
      </c>
      <c r="I288" s="220" t="s">
        <v>159</v>
      </c>
      <c r="J288" s="220" t="s">
        <v>0</v>
      </c>
      <c r="K288" s="220" t="s">
        <v>160</v>
      </c>
      <c r="L288" s="220" t="s">
        <v>0</v>
      </c>
      <c r="M288" s="220" t="s">
        <v>253</v>
      </c>
      <c r="N288" s="48" t="s">
        <v>162</v>
      </c>
      <c r="O288" s="48" t="s">
        <v>0</v>
      </c>
      <c r="P288" s="48" t="s">
        <v>477</v>
      </c>
      <c r="Q288" s="48"/>
      <c r="R288" s="48"/>
      <c r="S288" s="48"/>
      <c r="T288" s="48"/>
      <c r="U288" s="108"/>
      <c r="V288" s="73">
        <v>0</v>
      </c>
      <c r="W288" s="74"/>
      <c r="X288" s="75"/>
      <c r="Y288" s="298"/>
      <c r="Z288" s="298"/>
      <c r="AA288" s="299"/>
      <c r="AB288" s="299"/>
      <c r="AC288" s="299"/>
      <c r="AD288" s="299"/>
      <c r="AE288" s="299"/>
      <c r="AF288" s="299"/>
      <c r="AG288" s="299"/>
      <c r="AH288" s="299"/>
      <c r="AI288" s="299"/>
      <c r="AJ288" s="299"/>
      <c r="AK288" s="299"/>
      <c r="AL288" s="299"/>
      <c r="AM288" s="299"/>
      <c r="AN288" s="299"/>
      <c r="AO288" s="299"/>
      <c r="AP288" s="299"/>
      <c r="AQ288" s="299"/>
      <c r="AR288" s="299"/>
      <c r="AS288" s="299"/>
      <c r="BI288" s="57"/>
      <c r="BJ288" s="57"/>
      <c r="BK288" s="57"/>
      <c r="BL288" s="57"/>
      <c r="BM288" s="57"/>
      <c r="BN288" s="57"/>
      <c r="BO288" s="57"/>
      <c r="BP288" s="57"/>
      <c r="BQ288" s="57"/>
      <c r="BR288" s="57"/>
      <c r="BS288" s="57"/>
      <c r="BT288" s="57"/>
      <c r="BU288" s="57"/>
      <c r="BV288" s="57"/>
      <c r="BW288" s="57"/>
    </row>
    <row r="289" spans="3:75" ht="21" customHeight="1">
      <c r="C289" s="265"/>
      <c r="D289" s="431"/>
      <c r="E289" s="429"/>
      <c r="F289" s="288" t="s">
        <v>2452</v>
      </c>
      <c r="G289" s="249"/>
      <c r="H289" s="220" t="s">
        <v>156</v>
      </c>
      <c r="I289" s="220" t="s">
        <v>159</v>
      </c>
      <c r="J289" s="220" t="s">
        <v>0</v>
      </c>
      <c r="K289" s="220" t="s">
        <v>160</v>
      </c>
      <c r="L289" s="220" t="s">
        <v>0</v>
      </c>
      <c r="M289" s="220" t="s">
        <v>254</v>
      </c>
      <c r="N289" s="48" t="s">
        <v>162</v>
      </c>
      <c r="O289" s="48" t="s">
        <v>0</v>
      </c>
      <c r="P289" s="48" t="s">
        <v>477</v>
      </c>
      <c r="Q289" s="48"/>
      <c r="R289" s="48"/>
      <c r="S289" s="48"/>
      <c r="T289" s="48"/>
      <c r="U289" s="108"/>
      <c r="V289" s="73">
        <v>1</v>
      </c>
      <c r="W289" s="74"/>
      <c r="X289" s="75"/>
      <c r="Y289" s="298"/>
      <c r="Z289" s="298"/>
      <c r="AA289" s="299"/>
      <c r="AB289" s="299"/>
      <c r="AC289" s="299"/>
      <c r="AD289" s="299"/>
      <c r="AE289" s="299"/>
      <c r="AF289" s="299"/>
      <c r="AG289" s="299"/>
      <c r="AH289" s="299"/>
      <c r="AI289" s="299"/>
      <c r="AJ289" s="299"/>
      <c r="AK289" s="299"/>
      <c r="AL289" s="299"/>
      <c r="AM289" s="299"/>
      <c r="AN289" s="299"/>
      <c r="AO289" s="299"/>
      <c r="AP289" s="299"/>
      <c r="AQ289" s="299"/>
      <c r="AR289" s="299"/>
      <c r="AS289" s="299"/>
      <c r="BI289" s="57"/>
      <c r="BJ289" s="57"/>
      <c r="BK289" s="57"/>
      <c r="BL289" s="57"/>
      <c r="BM289" s="57"/>
      <c r="BN289" s="57"/>
      <c r="BO289" s="57"/>
      <c r="BP289" s="57"/>
      <c r="BQ289" s="57"/>
      <c r="BR289" s="57"/>
      <c r="BS289" s="57"/>
      <c r="BT289" s="57"/>
      <c r="BU289" s="57"/>
      <c r="BV289" s="57"/>
      <c r="BW289" s="57"/>
    </row>
    <row r="290" spans="3:75" ht="21" customHeight="1">
      <c r="C290" s="265"/>
      <c r="D290" s="431"/>
      <c r="E290" s="429"/>
      <c r="F290" s="288" t="s">
        <v>30</v>
      </c>
      <c r="G290" s="249"/>
      <c r="H290" s="220" t="s">
        <v>156</v>
      </c>
      <c r="I290" s="220" t="s">
        <v>159</v>
      </c>
      <c r="J290" s="220" t="s">
        <v>0</v>
      </c>
      <c r="K290" s="220" t="s">
        <v>160</v>
      </c>
      <c r="L290" s="220" t="s">
        <v>0</v>
      </c>
      <c r="M290" s="220" t="s">
        <v>255</v>
      </c>
      <c r="N290" s="48" t="s">
        <v>162</v>
      </c>
      <c r="O290" s="48" t="s">
        <v>0</v>
      </c>
      <c r="P290" s="48" t="s">
        <v>477</v>
      </c>
      <c r="Q290" s="48"/>
      <c r="R290" s="48"/>
      <c r="S290" s="48"/>
      <c r="T290" s="48"/>
      <c r="U290" s="108"/>
      <c r="V290" s="73">
        <v>0</v>
      </c>
      <c r="W290" s="74"/>
      <c r="X290" s="75"/>
      <c r="Y290" s="298"/>
      <c r="Z290" s="298"/>
      <c r="AA290" s="299"/>
      <c r="AB290" s="299"/>
      <c r="AC290" s="299"/>
      <c r="AD290" s="299"/>
      <c r="AE290" s="299"/>
      <c r="AF290" s="299"/>
      <c r="AG290" s="299"/>
      <c r="AH290" s="299"/>
      <c r="AI290" s="299"/>
      <c r="AJ290" s="299"/>
      <c r="AK290" s="299"/>
      <c r="AL290" s="299"/>
      <c r="AM290" s="299"/>
      <c r="AN290" s="299"/>
      <c r="AO290" s="299"/>
      <c r="AP290" s="299"/>
      <c r="AQ290" s="299"/>
      <c r="AR290" s="299"/>
      <c r="AS290" s="299"/>
      <c r="BI290" s="57"/>
      <c r="BJ290" s="57"/>
      <c r="BK290" s="57"/>
      <c r="BL290" s="57"/>
      <c r="BM290" s="57"/>
      <c r="BN290" s="57"/>
      <c r="BO290" s="57"/>
      <c r="BP290" s="57"/>
      <c r="BQ290" s="57"/>
      <c r="BR290" s="57"/>
      <c r="BS290" s="57"/>
      <c r="BT290" s="57"/>
      <c r="BU290" s="57"/>
      <c r="BV290" s="57"/>
      <c r="BW290" s="57"/>
    </row>
    <row r="291" spans="3:75" ht="21" customHeight="1">
      <c r="C291" s="265"/>
      <c r="D291" s="431"/>
      <c r="E291" s="429"/>
      <c r="F291" s="288" t="s">
        <v>2453</v>
      </c>
      <c r="G291" s="249"/>
      <c r="H291" s="220" t="s">
        <v>156</v>
      </c>
      <c r="I291" s="220" t="s">
        <v>159</v>
      </c>
      <c r="J291" s="220" t="s">
        <v>0</v>
      </c>
      <c r="K291" s="220" t="s">
        <v>160</v>
      </c>
      <c r="L291" s="220" t="s">
        <v>0</v>
      </c>
      <c r="M291" s="220" t="s">
        <v>256</v>
      </c>
      <c r="N291" s="48" t="s">
        <v>162</v>
      </c>
      <c r="O291" s="48" t="s">
        <v>0</v>
      </c>
      <c r="P291" s="48" t="s">
        <v>477</v>
      </c>
      <c r="Q291" s="48"/>
      <c r="R291" s="48"/>
      <c r="S291" s="48"/>
      <c r="T291" s="48"/>
      <c r="U291" s="108"/>
      <c r="V291" s="73">
        <v>0</v>
      </c>
      <c r="W291" s="74"/>
      <c r="X291" s="75"/>
      <c r="Y291" s="298"/>
      <c r="Z291" s="298"/>
      <c r="AA291" s="299"/>
      <c r="AB291" s="299"/>
      <c r="AC291" s="299"/>
      <c r="AD291" s="299"/>
      <c r="AE291" s="299"/>
      <c r="AF291" s="299"/>
      <c r="AG291" s="299"/>
      <c r="AH291" s="299"/>
      <c r="AI291" s="299"/>
      <c r="AJ291" s="299"/>
      <c r="AK291" s="299"/>
      <c r="AL291" s="299"/>
      <c r="AM291" s="299"/>
      <c r="AN291" s="299"/>
      <c r="AO291" s="299"/>
      <c r="AP291" s="299"/>
      <c r="AQ291" s="299"/>
      <c r="AR291" s="299"/>
      <c r="AS291" s="299"/>
      <c r="BI291" s="57"/>
      <c r="BJ291" s="57"/>
      <c r="BK291" s="57"/>
      <c r="BL291" s="57"/>
      <c r="BM291" s="57"/>
      <c r="BN291" s="57"/>
      <c r="BO291" s="57"/>
      <c r="BP291" s="57"/>
      <c r="BQ291" s="57"/>
      <c r="BR291" s="57"/>
      <c r="BS291" s="57"/>
      <c r="BT291" s="57"/>
      <c r="BU291" s="57"/>
      <c r="BV291" s="57"/>
      <c r="BW291" s="57"/>
    </row>
    <row r="292" spans="3:75" ht="21" customHeight="1">
      <c r="C292" s="265"/>
      <c r="D292" s="431"/>
      <c r="E292" s="429"/>
      <c r="F292" s="288" t="s">
        <v>31</v>
      </c>
      <c r="G292" s="249"/>
      <c r="H292" s="220" t="s">
        <v>156</v>
      </c>
      <c r="I292" s="220" t="s">
        <v>159</v>
      </c>
      <c r="J292" s="220" t="s">
        <v>0</v>
      </c>
      <c r="K292" s="220" t="s">
        <v>160</v>
      </c>
      <c r="L292" s="220" t="s">
        <v>0</v>
      </c>
      <c r="M292" s="220" t="s">
        <v>257</v>
      </c>
      <c r="N292" s="48" t="s">
        <v>162</v>
      </c>
      <c r="O292" s="48" t="s">
        <v>0</v>
      </c>
      <c r="P292" s="48" t="s">
        <v>477</v>
      </c>
      <c r="Q292" s="48"/>
      <c r="R292" s="48"/>
      <c r="S292" s="48"/>
      <c r="T292" s="48"/>
      <c r="U292" s="108"/>
      <c r="V292" s="73">
        <v>0</v>
      </c>
      <c r="W292" s="74"/>
      <c r="X292" s="75"/>
      <c r="Y292" s="298"/>
      <c r="Z292" s="298"/>
      <c r="AA292" s="299"/>
      <c r="AB292" s="299"/>
      <c r="AC292" s="299"/>
      <c r="AD292" s="299"/>
      <c r="AE292" s="299"/>
      <c r="AF292" s="299"/>
      <c r="AG292" s="299"/>
      <c r="AH292" s="299"/>
      <c r="AI292" s="299"/>
      <c r="AJ292" s="299"/>
      <c r="AK292" s="299"/>
      <c r="AL292" s="299"/>
      <c r="AM292" s="299"/>
      <c r="AN292" s="299"/>
      <c r="AO292" s="299"/>
      <c r="AP292" s="299"/>
      <c r="AQ292" s="299"/>
      <c r="AR292" s="299"/>
      <c r="AS292" s="299"/>
      <c r="BI292" s="57"/>
      <c r="BJ292" s="57"/>
      <c r="BK292" s="57"/>
      <c r="BL292" s="57"/>
      <c r="BM292" s="57"/>
      <c r="BN292" s="57"/>
      <c r="BO292" s="57"/>
      <c r="BP292" s="57"/>
      <c r="BQ292" s="57"/>
      <c r="BR292" s="57"/>
      <c r="BS292" s="57"/>
      <c r="BT292" s="57"/>
      <c r="BU292" s="57"/>
      <c r="BV292" s="57"/>
      <c r="BW292" s="57"/>
    </row>
    <row r="293" spans="3:75" ht="21" customHeight="1">
      <c r="C293" s="265"/>
      <c r="D293" s="431"/>
      <c r="E293" s="429"/>
      <c r="F293" s="288" t="s">
        <v>32</v>
      </c>
      <c r="G293" s="249"/>
      <c r="H293" s="220" t="s">
        <v>156</v>
      </c>
      <c r="I293" s="220" t="s">
        <v>159</v>
      </c>
      <c r="J293" s="220" t="s">
        <v>0</v>
      </c>
      <c r="K293" s="220" t="s">
        <v>160</v>
      </c>
      <c r="L293" s="220" t="s">
        <v>0</v>
      </c>
      <c r="M293" s="220" t="s">
        <v>258</v>
      </c>
      <c r="N293" s="48" t="s">
        <v>162</v>
      </c>
      <c r="O293" s="48" t="s">
        <v>0</v>
      </c>
      <c r="P293" s="48" t="s">
        <v>477</v>
      </c>
      <c r="Q293" s="48"/>
      <c r="R293" s="48"/>
      <c r="S293" s="48"/>
      <c r="T293" s="48"/>
      <c r="U293" s="108"/>
      <c r="V293" s="73">
        <v>0</v>
      </c>
      <c r="W293" s="74"/>
      <c r="X293" s="75"/>
      <c r="Y293" s="298"/>
      <c r="Z293" s="298"/>
      <c r="AA293" s="299"/>
      <c r="AB293" s="299"/>
      <c r="AC293" s="299"/>
      <c r="AD293" s="299"/>
      <c r="AE293" s="299"/>
      <c r="AF293" s="299"/>
      <c r="AG293" s="299"/>
      <c r="AH293" s="299"/>
      <c r="AI293" s="299"/>
      <c r="AJ293" s="299"/>
      <c r="AK293" s="299"/>
      <c r="AL293" s="299"/>
      <c r="AM293" s="299"/>
      <c r="AN293" s="299"/>
      <c r="AO293" s="299"/>
      <c r="AP293" s="299"/>
      <c r="AQ293" s="299"/>
      <c r="AR293" s="299"/>
      <c r="AS293" s="299"/>
      <c r="BI293" s="57"/>
      <c r="BJ293" s="57"/>
      <c r="BK293" s="57"/>
      <c r="BL293" s="57"/>
      <c r="BM293" s="57"/>
      <c r="BN293" s="57"/>
      <c r="BO293" s="57"/>
      <c r="BP293" s="57"/>
      <c r="BQ293" s="57"/>
      <c r="BR293" s="57"/>
      <c r="BS293" s="57"/>
      <c r="BT293" s="57"/>
      <c r="BU293" s="57"/>
      <c r="BV293" s="57"/>
      <c r="BW293" s="57"/>
    </row>
    <row r="294" spans="3:75" ht="21" customHeight="1">
      <c r="C294" s="265"/>
      <c r="D294" s="431"/>
      <c r="E294" s="429"/>
      <c r="F294" s="288" t="s">
        <v>2395</v>
      </c>
      <c r="G294" s="249"/>
      <c r="H294" s="220" t="s">
        <v>156</v>
      </c>
      <c r="I294" s="220" t="s">
        <v>159</v>
      </c>
      <c r="J294" s="220" t="s">
        <v>0</v>
      </c>
      <c r="K294" s="220" t="s">
        <v>160</v>
      </c>
      <c r="L294" s="220" t="s">
        <v>0</v>
      </c>
      <c r="M294" s="220" t="s">
        <v>259</v>
      </c>
      <c r="N294" s="48" t="s">
        <v>162</v>
      </c>
      <c r="O294" s="48" t="s">
        <v>0</v>
      </c>
      <c r="P294" s="48" t="s">
        <v>477</v>
      </c>
      <c r="Q294" s="48"/>
      <c r="R294" s="48"/>
      <c r="S294" s="48"/>
      <c r="T294" s="48"/>
      <c r="U294" s="108"/>
      <c r="V294" s="73">
        <v>0</v>
      </c>
      <c r="W294" s="74"/>
      <c r="X294" s="75"/>
      <c r="Y294" s="298"/>
      <c r="Z294" s="298"/>
      <c r="AA294" s="299"/>
      <c r="AB294" s="299"/>
      <c r="AC294" s="299"/>
      <c r="AD294" s="299"/>
      <c r="AE294" s="299"/>
      <c r="AF294" s="299"/>
      <c r="AG294" s="299"/>
      <c r="AH294" s="299"/>
      <c r="AI294" s="299"/>
      <c r="AJ294" s="299"/>
      <c r="AK294" s="299"/>
      <c r="AL294" s="299"/>
      <c r="AM294" s="299"/>
      <c r="AN294" s="299"/>
      <c r="AO294" s="299"/>
      <c r="AP294" s="299"/>
      <c r="AQ294" s="299"/>
      <c r="AR294" s="299"/>
      <c r="AS294" s="299"/>
      <c r="BI294" s="57"/>
      <c r="BJ294" s="57"/>
      <c r="BK294" s="57"/>
      <c r="BL294" s="57"/>
      <c r="BM294" s="57"/>
      <c r="BN294" s="57"/>
      <c r="BO294" s="57"/>
      <c r="BP294" s="57"/>
      <c r="BQ294" s="57"/>
      <c r="BR294" s="57"/>
      <c r="BS294" s="57"/>
      <c r="BT294" s="57"/>
      <c r="BU294" s="57"/>
      <c r="BV294" s="57"/>
      <c r="BW294" s="57"/>
    </row>
    <row r="295" spans="3:75" ht="21" customHeight="1">
      <c r="C295" s="265"/>
      <c r="D295" s="431"/>
      <c r="E295" s="429"/>
      <c r="F295" s="294" t="s">
        <v>2396</v>
      </c>
      <c r="G295" s="249"/>
      <c r="H295" s="220" t="s">
        <v>156</v>
      </c>
      <c r="I295" s="220" t="s">
        <v>159</v>
      </c>
      <c r="J295" s="220" t="s">
        <v>0</v>
      </c>
      <c r="K295" s="220" t="s">
        <v>160</v>
      </c>
      <c r="L295" s="220" t="s">
        <v>0</v>
      </c>
      <c r="M295" s="220" t="s">
        <v>260</v>
      </c>
      <c r="N295" s="48" t="s">
        <v>162</v>
      </c>
      <c r="O295" s="48" t="s">
        <v>0</v>
      </c>
      <c r="P295" s="48" t="s">
        <v>477</v>
      </c>
      <c r="Q295" s="48"/>
      <c r="R295" s="48"/>
      <c r="S295" s="48"/>
      <c r="T295" s="48"/>
      <c r="U295" s="107"/>
      <c r="V295" s="21">
        <f>IF(OR(SUMPRODUCT(--(V240:V294=""),--(W240:W294=""))&gt;0,COUNTIF(W240:W294,"M")&gt;0,COUNTIF(W240:W294,"X")=55),"",SUM(V240:V294))</f>
        <v>3</v>
      </c>
      <c r="W295" s="22" t="str">
        <f>IF(AND(COUNTIF(W240:W294,"X")=55,SUM(V240:V294)=0,ISNUMBER(V295)),"",IF(COUNTIF(W240:W294,"M")&gt;0,"M",IF(AND(COUNTIF(W240:W294,W240)=55,OR(W240="X",W240="W",W240="Z")),UPPER(W240),"")))</f>
        <v/>
      </c>
      <c r="X295" s="23"/>
      <c r="Y295" s="269"/>
      <c r="Z295" s="270"/>
      <c r="AA295" s="282"/>
      <c r="AB295" s="282"/>
      <c r="AC295" s="282"/>
      <c r="AD295" s="282"/>
      <c r="AE295" s="282"/>
      <c r="AF295" s="282"/>
      <c r="AG295" s="282"/>
      <c r="AH295" s="282"/>
      <c r="AI295" s="282"/>
      <c r="AJ295" s="282"/>
      <c r="AK295" s="282"/>
      <c r="AL295" s="282"/>
      <c r="AM295" s="282"/>
      <c r="AN295" s="282"/>
      <c r="AO295" s="282"/>
      <c r="AP295" s="282"/>
      <c r="AQ295" s="282"/>
      <c r="AR295" s="282"/>
      <c r="AS295" s="282"/>
      <c r="BI295" s="57"/>
      <c r="BJ295" s="57"/>
      <c r="BK295" s="57"/>
      <c r="BL295" s="57"/>
      <c r="BM295" s="57"/>
      <c r="BN295" s="57"/>
      <c r="BO295" s="57"/>
      <c r="BP295" s="57"/>
      <c r="BQ295" s="57"/>
      <c r="BR295" s="57"/>
      <c r="BS295" s="57"/>
      <c r="BT295" s="57"/>
      <c r="BU295" s="57"/>
      <c r="BV295" s="57"/>
      <c r="BW295" s="57"/>
    </row>
    <row r="296" spans="3:75" ht="21" customHeight="1">
      <c r="C296" s="265"/>
      <c r="D296" s="431" t="s">
        <v>2377</v>
      </c>
      <c r="E296" s="429" t="s">
        <v>2397</v>
      </c>
      <c r="F296" s="288" t="s">
        <v>33</v>
      </c>
      <c r="G296" s="249"/>
      <c r="H296" s="220" t="s">
        <v>156</v>
      </c>
      <c r="I296" s="220" t="s">
        <v>159</v>
      </c>
      <c r="J296" s="220" t="s">
        <v>0</v>
      </c>
      <c r="K296" s="220" t="s">
        <v>160</v>
      </c>
      <c r="L296" s="220" t="s">
        <v>0</v>
      </c>
      <c r="M296" s="220" t="s">
        <v>261</v>
      </c>
      <c r="N296" s="48" t="s">
        <v>162</v>
      </c>
      <c r="O296" s="48" t="s">
        <v>0</v>
      </c>
      <c r="P296" s="48" t="s">
        <v>477</v>
      </c>
      <c r="Q296" s="48"/>
      <c r="R296" s="48"/>
      <c r="S296" s="48"/>
      <c r="T296" s="48"/>
      <c r="U296" s="104"/>
      <c r="V296" s="73">
        <v>0</v>
      </c>
      <c r="W296" s="74"/>
      <c r="X296" s="75"/>
      <c r="Y296" s="298"/>
      <c r="Z296" s="298"/>
      <c r="AA296" s="299"/>
      <c r="AB296" s="299"/>
      <c r="AC296" s="299"/>
      <c r="AD296" s="299"/>
      <c r="AE296" s="299"/>
      <c r="AF296" s="299"/>
      <c r="AG296" s="299"/>
      <c r="AH296" s="299"/>
      <c r="AI296" s="299"/>
      <c r="AJ296" s="299"/>
      <c r="AK296" s="299"/>
      <c r="AL296" s="299"/>
      <c r="AM296" s="299"/>
      <c r="AN296" s="299"/>
      <c r="AO296" s="299"/>
      <c r="AP296" s="299"/>
      <c r="AQ296" s="299"/>
      <c r="AR296" s="299"/>
      <c r="AS296" s="299"/>
      <c r="BI296" s="57"/>
      <c r="BJ296" s="57"/>
      <c r="BK296" s="57"/>
      <c r="BL296" s="57"/>
      <c r="BM296" s="57"/>
      <c r="BN296" s="57"/>
      <c r="BO296" s="57"/>
      <c r="BP296" s="57"/>
      <c r="BQ296" s="57"/>
      <c r="BR296" s="57"/>
      <c r="BS296" s="57"/>
      <c r="BT296" s="57"/>
      <c r="BU296" s="57"/>
      <c r="BV296" s="57"/>
      <c r="BW296" s="57"/>
    </row>
    <row r="297" spans="3:75" ht="21" customHeight="1">
      <c r="C297" s="265"/>
      <c r="D297" s="431"/>
      <c r="E297" s="429"/>
      <c r="F297" s="288" t="s">
        <v>2454</v>
      </c>
      <c r="G297" s="249"/>
      <c r="H297" s="220" t="s">
        <v>156</v>
      </c>
      <c r="I297" s="220" t="s">
        <v>159</v>
      </c>
      <c r="J297" s="220" t="s">
        <v>0</v>
      </c>
      <c r="K297" s="220" t="s">
        <v>160</v>
      </c>
      <c r="L297" s="220" t="s">
        <v>0</v>
      </c>
      <c r="M297" s="220" t="s">
        <v>262</v>
      </c>
      <c r="N297" s="48" t="s">
        <v>162</v>
      </c>
      <c r="O297" s="48" t="s">
        <v>0</v>
      </c>
      <c r="P297" s="48" t="s">
        <v>477</v>
      </c>
      <c r="Q297" s="48"/>
      <c r="R297" s="48"/>
      <c r="S297" s="48"/>
      <c r="T297" s="48"/>
      <c r="U297" s="104"/>
      <c r="V297" s="73">
        <v>3</v>
      </c>
      <c r="W297" s="74"/>
      <c r="X297" s="75"/>
      <c r="Y297" s="298"/>
      <c r="Z297" s="298"/>
      <c r="AA297" s="299"/>
      <c r="AB297" s="299"/>
      <c r="AC297" s="299"/>
      <c r="AD297" s="299"/>
      <c r="AE297" s="299"/>
      <c r="AF297" s="299"/>
      <c r="AG297" s="299"/>
      <c r="AH297" s="299"/>
      <c r="AI297" s="299"/>
      <c r="AJ297" s="299"/>
      <c r="AK297" s="299"/>
      <c r="AL297" s="299"/>
      <c r="AM297" s="299"/>
      <c r="AN297" s="299"/>
      <c r="AO297" s="299"/>
      <c r="AP297" s="299"/>
      <c r="AQ297" s="299"/>
      <c r="AR297" s="299"/>
      <c r="AS297" s="299"/>
      <c r="BI297" s="57"/>
      <c r="BJ297" s="57"/>
      <c r="BK297" s="57"/>
      <c r="BL297" s="57"/>
      <c r="BM297" s="57"/>
      <c r="BN297" s="57"/>
      <c r="BO297" s="57"/>
      <c r="BP297" s="57"/>
      <c r="BQ297" s="57"/>
      <c r="BR297" s="57"/>
      <c r="BS297" s="57"/>
      <c r="BT297" s="57"/>
      <c r="BU297" s="57"/>
      <c r="BV297" s="57"/>
      <c r="BW297" s="57"/>
    </row>
    <row r="298" spans="3:75" ht="21" customHeight="1">
      <c r="C298" s="265"/>
      <c r="D298" s="431"/>
      <c r="E298" s="429"/>
      <c r="F298" s="288" t="s">
        <v>2455</v>
      </c>
      <c r="G298" s="249"/>
      <c r="H298" s="220" t="s">
        <v>156</v>
      </c>
      <c r="I298" s="220" t="s">
        <v>159</v>
      </c>
      <c r="J298" s="220" t="s">
        <v>0</v>
      </c>
      <c r="K298" s="220" t="s">
        <v>160</v>
      </c>
      <c r="L298" s="220" t="s">
        <v>0</v>
      </c>
      <c r="M298" s="220" t="s">
        <v>263</v>
      </c>
      <c r="N298" s="48" t="s">
        <v>162</v>
      </c>
      <c r="O298" s="48" t="s">
        <v>0</v>
      </c>
      <c r="P298" s="48" t="s">
        <v>477</v>
      </c>
      <c r="Q298" s="48"/>
      <c r="R298" s="48"/>
      <c r="S298" s="48"/>
      <c r="T298" s="48"/>
      <c r="U298" s="104"/>
      <c r="V298" s="73">
        <v>34</v>
      </c>
      <c r="W298" s="74"/>
      <c r="X298" s="75"/>
      <c r="Y298" s="298"/>
      <c r="Z298" s="298"/>
      <c r="AA298" s="299"/>
      <c r="AB298" s="299"/>
      <c r="AC298" s="299"/>
      <c r="AD298" s="299"/>
      <c r="AE298" s="299"/>
      <c r="AF298" s="299"/>
      <c r="AG298" s="299"/>
      <c r="AH298" s="299"/>
      <c r="AI298" s="299"/>
      <c r="AJ298" s="299"/>
      <c r="AK298" s="299"/>
      <c r="AL298" s="299"/>
      <c r="AM298" s="299"/>
      <c r="AN298" s="299"/>
      <c r="AO298" s="299"/>
      <c r="AP298" s="299"/>
      <c r="AQ298" s="299"/>
      <c r="AR298" s="299"/>
      <c r="AS298" s="299"/>
      <c r="BI298" s="57"/>
      <c r="BJ298" s="57"/>
      <c r="BK298" s="57"/>
      <c r="BL298" s="57"/>
      <c r="BM298" s="57"/>
      <c r="BN298" s="57"/>
      <c r="BO298" s="57"/>
      <c r="BP298" s="57"/>
      <c r="BQ298" s="57"/>
      <c r="BR298" s="57"/>
      <c r="BS298" s="57"/>
      <c r="BT298" s="57"/>
      <c r="BU298" s="57"/>
      <c r="BV298" s="57"/>
      <c r="BW298" s="57"/>
    </row>
    <row r="299" spans="3:75" ht="21" customHeight="1">
      <c r="C299" s="265"/>
      <c r="D299" s="431"/>
      <c r="E299" s="429"/>
      <c r="F299" s="288" t="s">
        <v>2398</v>
      </c>
      <c r="G299" s="249"/>
      <c r="H299" s="220" t="s">
        <v>156</v>
      </c>
      <c r="I299" s="220" t="s">
        <v>159</v>
      </c>
      <c r="J299" s="220" t="s">
        <v>0</v>
      </c>
      <c r="K299" s="220" t="s">
        <v>160</v>
      </c>
      <c r="L299" s="220" t="s">
        <v>0</v>
      </c>
      <c r="M299" s="220" t="s">
        <v>264</v>
      </c>
      <c r="N299" s="48" t="s">
        <v>162</v>
      </c>
      <c r="O299" s="48" t="s">
        <v>0</v>
      </c>
      <c r="P299" s="48" t="s">
        <v>477</v>
      </c>
      <c r="Q299" s="48"/>
      <c r="R299" s="48"/>
      <c r="S299" s="48"/>
      <c r="T299" s="48"/>
      <c r="U299" s="104"/>
      <c r="V299" s="73">
        <v>0</v>
      </c>
      <c r="W299" s="74"/>
      <c r="X299" s="75"/>
      <c r="Y299" s="298"/>
      <c r="Z299" s="298"/>
      <c r="AA299" s="299"/>
      <c r="AB299" s="299"/>
      <c r="AC299" s="299"/>
      <c r="AD299" s="299"/>
      <c r="AE299" s="299"/>
      <c r="AF299" s="299"/>
      <c r="AG299" s="299"/>
      <c r="AH299" s="299"/>
      <c r="AI299" s="299"/>
      <c r="AJ299" s="299"/>
      <c r="AK299" s="299"/>
      <c r="AL299" s="299"/>
      <c r="AM299" s="299"/>
      <c r="AN299" s="299"/>
      <c r="AO299" s="299"/>
      <c r="AP299" s="299"/>
      <c r="AQ299" s="299"/>
      <c r="AR299" s="299"/>
      <c r="AS299" s="299"/>
      <c r="BI299" s="57"/>
      <c r="BJ299" s="57"/>
      <c r="BK299" s="57"/>
      <c r="BL299" s="57"/>
      <c r="BM299" s="57"/>
      <c r="BN299" s="57"/>
      <c r="BO299" s="57"/>
      <c r="BP299" s="57"/>
      <c r="BQ299" s="57"/>
      <c r="BR299" s="57"/>
      <c r="BS299" s="57"/>
      <c r="BT299" s="57"/>
      <c r="BU299" s="57"/>
      <c r="BV299" s="57"/>
      <c r="BW299" s="57"/>
    </row>
    <row r="300" spans="3:75" ht="21" customHeight="1">
      <c r="C300" s="265"/>
      <c r="D300" s="431"/>
      <c r="E300" s="429"/>
      <c r="F300" s="294" t="s">
        <v>2399</v>
      </c>
      <c r="G300" s="249"/>
      <c r="H300" s="220" t="s">
        <v>156</v>
      </c>
      <c r="I300" s="220" t="s">
        <v>159</v>
      </c>
      <c r="J300" s="220" t="s">
        <v>0</v>
      </c>
      <c r="K300" s="220" t="s">
        <v>160</v>
      </c>
      <c r="L300" s="220" t="s">
        <v>0</v>
      </c>
      <c r="M300" s="220" t="s">
        <v>169</v>
      </c>
      <c r="N300" s="48" t="s">
        <v>162</v>
      </c>
      <c r="O300" s="48" t="s">
        <v>0</v>
      </c>
      <c r="P300" s="48" t="s">
        <v>477</v>
      </c>
      <c r="Q300" s="48"/>
      <c r="R300" s="48"/>
      <c r="S300" s="48"/>
      <c r="T300" s="48"/>
      <c r="U300" s="107"/>
      <c r="V300" s="21">
        <f>IF(OR(SUMPRODUCT(--(V296:V299=""),--(W296:W299=""))&gt;0,COUNTIF(W296:W299,"M")&gt;0,COUNTIF(W296:W299,"X")=4),"",SUM(V296:V299))</f>
        <v>37</v>
      </c>
      <c r="W300" s="22" t="str">
        <f>IF(AND(COUNTIF(W296:W299,"X")=4,SUM(V296:V299)=0,ISNUMBER(V300)),"",IF(COUNTIF(W296:W299,"M")&gt;0,"M",IF(AND(COUNTIF(W296:W299,W296)=4,OR(W296="X",W296="W",W296="Z")),UPPER(W296),"")))</f>
        <v/>
      </c>
      <c r="X300" s="23"/>
      <c r="Y300" s="298"/>
      <c r="Z300" s="300"/>
      <c r="AA300" s="263"/>
      <c r="AB300" s="263"/>
      <c r="AC300" s="263"/>
      <c r="AD300" s="263"/>
      <c r="AE300" s="263"/>
      <c r="AF300" s="263"/>
      <c r="AG300" s="263"/>
      <c r="AH300" s="263"/>
      <c r="AI300" s="263"/>
      <c r="AJ300" s="263"/>
      <c r="AK300" s="263"/>
      <c r="AL300" s="263"/>
      <c r="AM300" s="263"/>
      <c r="AN300" s="263"/>
      <c r="AO300" s="263"/>
      <c r="AP300" s="263"/>
      <c r="AQ300" s="263"/>
      <c r="AR300" s="263"/>
      <c r="AS300" s="263"/>
      <c r="BI300" s="57"/>
      <c r="BJ300" s="57"/>
      <c r="BK300" s="57"/>
      <c r="BL300" s="57"/>
      <c r="BM300" s="57"/>
      <c r="BN300" s="57"/>
      <c r="BO300" s="57"/>
      <c r="BP300" s="57"/>
      <c r="BQ300" s="57"/>
      <c r="BR300" s="57"/>
      <c r="BS300" s="57"/>
      <c r="BT300" s="57"/>
      <c r="BU300" s="57"/>
      <c r="BV300" s="57"/>
      <c r="BW300" s="57"/>
    </row>
    <row r="301" spans="3:75" ht="21" customHeight="1">
      <c r="C301" s="265"/>
      <c r="D301" s="431" t="s">
        <v>2377</v>
      </c>
      <c r="E301" s="429" t="s">
        <v>2400</v>
      </c>
      <c r="F301" s="288" t="s">
        <v>2456</v>
      </c>
      <c r="G301" s="249"/>
      <c r="H301" s="220" t="s">
        <v>156</v>
      </c>
      <c r="I301" s="220" t="s">
        <v>159</v>
      </c>
      <c r="J301" s="220" t="s">
        <v>0</v>
      </c>
      <c r="K301" s="220" t="s">
        <v>160</v>
      </c>
      <c r="L301" s="220" t="s">
        <v>0</v>
      </c>
      <c r="M301" s="220" t="s">
        <v>265</v>
      </c>
      <c r="N301" s="48" t="s">
        <v>162</v>
      </c>
      <c r="O301" s="48" t="s">
        <v>0</v>
      </c>
      <c r="P301" s="48" t="s">
        <v>477</v>
      </c>
      <c r="Q301" s="48"/>
      <c r="R301" s="48"/>
      <c r="S301" s="48"/>
      <c r="T301" s="48"/>
      <c r="U301" s="104"/>
      <c r="V301" s="73">
        <v>0</v>
      </c>
      <c r="W301" s="74"/>
      <c r="X301" s="75"/>
      <c r="Y301" s="298"/>
      <c r="Z301" s="298"/>
      <c r="AA301" s="299"/>
      <c r="AB301" s="299"/>
      <c r="AC301" s="299"/>
      <c r="AD301" s="299"/>
      <c r="AE301" s="299"/>
      <c r="AF301" s="299"/>
      <c r="AG301" s="299"/>
      <c r="AH301" s="299"/>
      <c r="AI301" s="299"/>
      <c r="AJ301" s="299"/>
      <c r="AK301" s="299"/>
      <c r="AL301" s="299"/>
      <c r="AM301" s="299"/>
      <c r="AN301" s="299"/>
      <c r="AO301" s="299"/>
      <c r="AP301" s="299"/>
      <c r="AQ301" s="299"/>
      <c r="AR301" s="299"/>
      <c r="AS301" s="299"/>
      <c r="BI301" s="57"/>
      <c r="BJ301" s="57"/>
      <c r="BK301" s="57"/>
      <c r="BL301" s="57"/>
      <c r="BM301" s="57"/>
      <c r="BN301" s="57"/>
      <c r="BO301" s="57"/>
      <c r="BP301" s="57"/>
      <c r="BQ301" s="57"/>
      <c r="BR301" s="57"/>
      <c r="BS301" s="57"/>
      <c r="BT301" s="57"/>
      <c r="BU301" s="57"/>
      <c r="BV301" s="57"/>
      <c r="BW301" s="57"/>
    </row>
    <row r="302" spans="3:75" ht="21" customHeight="1">
      <c r="C302" s="265"/>
      <c r="D302" s="431"/>
      <c r="E302" s="429"/>
      <c r="F302" s="288" t="s">
        <v>2457</v>
      </c>
      <c r="G302" s="249"/>
      <c r="H302" s="220" t="s">
        <v>156</v>
      </c>
      <c r="I302" s="220" t="s">
        <v>159</v>
      </c>
      <c r="J302" s="220" t="s">
        <v>0</v>
      </c>
      <c r="K302" s="220" t="s">
        <v>160</v>
      </c>
      <c r="L302" s="220" t="s">
        <v>0</v>
      </c>
      <c r="M302" s="220" t="s">
        <v>266</v>
      </c>
      <c r="N302" s="48" t="s">
        <v>162</v>
      </c>
      <c r="O302" s="48" t="s">
        <v>0</v>
      </c>
      <c r="P302" s="48" t="s">
        <v>477</v>
      </c>
      <c r="Q302" s="48"/>
      <c r="R302" s="48"/>
      <c r="S302" s="48"/>
      <c r="T302" s="48"/>
      <c r="U302" s="104"/>
      <c r="V302" s="73">
        <v>0</v>
      </c>
      <c r="W302" s="74"/>
      <c r="X302" s="75"/>
      <c r="Y302" s="298"/>
      <c r="Z302" s="298"/>
      <c r="AA302" s="299"/>
      <c r="AB302" s="299"/>
      <c r="AC302" s="299"/>
      <c r="AD302" s="299"/>
      <c r="AE302" s="299"/>
      <c r="AF302" s="299"/>
      <c r="AG302" s="299"/>
      <c r="AH302" s="299"/>
      <c r="AI302" s="299"/>
      <c r="AJ302" s="299"/>
      <c r="AK302" s="299"/>
      <c r="AL302" s="299"/>
      <c r="AM302" s="299"/>
      <c r="AN302" s="299"/>
      <c r="AO302" s="299"/>
      <c r="AP302" s="299"/>
      <c r="AQ302" s="299"/>
      <c r="AR302" s="299"/>
      <c r="AS302" s="299"/>
      <c r="BI302" s="57"/>
      <c r="BJ302" s="57"/>
      <c r="BK302" s="57"/>
      <c r="BL302" s="57"/>
      <c r="BM302" s="57"/>
      <c r="BN302" s="57"/>
      <c r="BO302" s="57"/>
      <c r="BP302" s="57"/>
      <c r="BQ302" s="57"/>
      <c r="BR302" s="57"/>
      <c r="BS302" s="57"/>
      <c r="BT302" s="57"/>
      <c r="BU302" s="57"/>
      <c r="BV302" s="57"/>
      <c r="BW302" s="57"/>
    </row>
    <row r="303" spans="3:75" ht="21" customHeight="1">
      <c r="C303" s="265"/>
      <c r="D303" s="431"/>
      <c r="E303" s="429"/>
      <c r="F303" s="288" t="s">
        <v>34</v>
      </c>
      <c r="G303" s="249"/>
      <c r="H303" s="220" t="s">
        <v>156</v>
      </c>
      <c r="I303" s="220" t="s">
        <v>159</v>
      </c>
      <c r="J303" s="220" t="s">
        <v>0</v>
      </c>
      <c r="K303" s="220" t="s">
        <v>160</v>
      </c>
      <c r="L303" s="220" t="s">
        <v>0</v>
      </c>
      <c r="M303" s="220" t="s">
        <v>267</v>
      </c>
      <c r="N303" s="48" t="s">
        <v>162</v>
      </c>
      <c r="O303" s="48" t="s">
        <v>0</v>
      </c>
      <c r="P303" s="48" t="s">
        <v>477</v>
      </c>
      <c r="Q303" s="48"/>
      <c r="R303" s="48"/>
      <c r="S303" s="48"/>
      <c r="T303" s="48"/>
      <c r="U303" s="104"/>
      <c r="V303" s="73">
        <v>8</v>
      </c>
      <c r="W303" s="74"/>
      <c r="X303" s="75"/>
      <c r="Y303" s="298"/>
      <c r="Z303" s="298"/>
      <c r="AA303" s="299"/>
      <c r="AB303" s="299"/>
      <c r="AC303" s="299"/>
      <c r="AD303" s="299"/>
      <c r="AE303" s="299"/>
      <c r="AF303" s="299"/>
      <c r="AG303" s="299"/>
      <c r="AH303" s="299"/>
      <c r="AI303" s="299"/>
      <c r="AJ303" s="299"/>
      <c r="AK303" s="299"/>
      <c r="AL303" s="299"/>
      <c r="AM303" s="299"/>
      <c r="AN303" s="299"/>
      <c r="AO303" s="299"/>
      <c r="AP303" s="299"/>
      <c r="AQ303" s="299"/>
      <c r="AR303" s="299"/>
      <c r="AS303" s="299"/>
      <c r="BI303" s="57"/>
      <c r="BJ303" s="57"/>
      <c r="BK303" s="57"/>
      <c r="BL303" s="57"/>
      <c r="BM303" s="57"/>
      <c r="BN303" s="57"/>
      <c r="BO303" s="57"/>
      <c r="BP303" s="57"/>
      <c r="BQ303" s="57"/>
      <c r="BR303" s="57"/>
      <c r="BS303" s="57"/>
      <c r="BT303" s="57"/>
      <c r="BU303" s="57"/>
      <c r="BV303" s="57"/>
      <c r="BW303" s="57"/>
    </row>
    <row r="304" spans="3:75" ht="21" customHeight="1">
      <c r="C304" s="265"/>
      <c r="D304" s="431"/>
      <c r="E304" s="429"/>
      <c r="F304" s="288" t="s">
        <v>35</v>
      </c>
      <c r="G304" s="249"/>
      <c r="H304" s="220" t="s">
        <v>156</v>
      </c>
      <c r="I304" s="220" t="s">
        <v>159</v>
      </c>
      <c r="J304" s="220" t="s">
        <v>0</v>
      </c>
      <c r="K304" s="220" t="s">
        <v>160</v>
      </c>
      <c r="L304" s="220" t="s">
        <v>0</v>
      </c>
      <c r="M304" s="220" t="s">
        <v>268</v>
      </c>
      <c r="N304" s="48" t="s">
        <v>162</v>
      </c>
      <c r="O304" s="48" t="s">
        <v>0</v>
      </c>
      <c r="P304" s="48" t="s">
        <v>477</v>
      </c>
      <c r="Q304" s="48"/>
      <c r="R304" s="48"/>
      <c r="S304" s="48"/>
      <c r="T304" s="48"/>
      <c r="U304" s="104"/>
      <c r="V304" s="73">
        <v>0</v>
      </c>
      <c r="W304" s="74"/>
      <c r="X304" s="75"/>
      <c r="Y304" s="298"/>
      <c r="Z304" s="301"/>
      <c r="BI304" s="57"/>
      <c r="BJ304" s="57"/>
      <c r="BK304" s="57"/>
      <c r="BL304" s="57"/>
      <c r="BM304" s="57"/>
      <c r="BN304" s="57"/>
      <c r="BO304" s="57"/>
      <c r="BP304" s="57"/>
      <c r="BQ304" s="57"/>
      <c r="BR304" s="57"/>
      <c r="BS304" s="57"/>
      <c r="BT304" s="57"/>
      <c r="BU304" s="57"/>
      <c r="BV304" s="57"/>
      <c r="BW304" s="57"/>
    </row>
    <row r="305" spans="3:75" ht="21" customHeight="1">
      <c r="C305" s="265"/>
      <c r="D305" s="431"/>
      <c r="E305" s="429"/>
      <c r="F305" s="288" t="s">
        <v>36</v>
      </c>
      <c r="G305" s="249"/>
      <c r="H305" s="220" t="s">
        <v>156</v>
      </c>
      <c r="I305" s="220" t="s">
        <v>159</v>
      </c>
      <c r="J305" s="220" t="s">
        <v>0</v>
      </c>
      <c r="K305" s="220" t="s">
        <v>160</v>
      </c>
      <c r="L305" s="220" t="s">
        <v>0</v>
      </c>
      <c r="M305" s="220" t="s">
        <v>269</v>
      </c>
      <c r="N305" s="48" t="s">
        <v>162</v>
      </c>
      <c r="O305" s="48" t="s">
        <v>0</v>
      </c>
      <c r="P305" s="48" t="s">
        <v>477</v>
      </c>
      <c r="Q305" s="48"/>
      <c r="R305" s="48"/>
      <c r="S305" s="48"/>
      <c r="T305" s="48"/>
      <c r="U305" s="104"/>
      <c r="V305" s="73">
        <v>0</v>
      </c>
      <c r="W305" s="74"/>
      <c r="X305" s="75"/>
      <c r="Y305" s="298"/>
      <c r="Z305" s="301"/>
      <c r="BI305" s="57"/>
      <c r="BJ305" s="57"/>
      <c r="BK305" s="57"/>
      <c r="BL305" s="57"/>
      <c r="BM305" s="57"/>
      <c r="BN305" s="57"/>
      <c r="BO305" s="57"/>
      <c r="BP305" s="57"/>
      <c r="BQ305" s="57"/>
      <c r="BR305" s="57"/>
      <c r="BS305" s="57"/>
      <c r="BT305" s="57"/>
      <c r="BU305" s="57"/>
      <c r="BV305" s="57"/>
      <c r="BW305" s="57"/>
    </row>
    <row r="306" spans="3:75" ht="21" customHeight="1">
      <c r="C306" s="265"/>
      <c r="D306" s="431"/>
      <c r="E306" s="429"/>
      <c r="F306" s="288" t="s">
        <v>37</v>
      </c>
      <c r="G306" s="249"/>
      <c r="H306" s="220" t="s">
        <v>156</v>
      </c>
      <c r="I306" s="220" t="s">
        <v>159</v>
      </c>
      <c r="J306" s="220" t="s">
        <v>0</v>
      </c>
      <c r="K306" s="220" t="s">
        <v>160</v>
      </c>
      <c r="L306" s="220" t="s">
        <v>0</v>
      </c>
      <c r="M306" s="220" t="s">
        <v>270</v>
      </c>
      <c r="N306" s="48" t="s">
        <v>162</v>
      </c>
      <c r="O306" s="48" t="s">
        <v>0</v>
      </c>
      <c r="P306" s="48" t="s">
        <v>477</v>
      </c>
      <c r="Q306" s="48"/>
      <c r="R306" s="48"/>
      <c r="S306" s="48"/>
      <c r="T306" s="48"/>
      <c r="U306" s="104"/>
      <c r="V306" s="73">
        <v>0</v>
      </c>
      <c r="W306" s="74"/>
      <c r="X306" s="75"/>
      <c r="Y306" s="298"/>
      <c r="Z306" s="301"/>
      <c r="BI306" s="57"/>
      <c r="BJ306" s="57"/>
      <c r="BK306" s="57"/>
      <c r="BL306" s="57"/>
      <c r="BM306" s="57"/>
      <c r="BN306" s="57"/>
      <c r="BO306" s="57"/>
      <c r="BP306" s="57"/>
      <c r="BQ306" s="57"/>
      <c r="BR306" s="57"/>
      <c r="BS306" s="57"/>
      <c r="BT306" s="57"/>
      <c r="BU306" s="57"/>
      <c r="BV306" s="57"/>
      <c r="BW306" s="57"/>
    </row>
    <row r="307" spans="3:75" ht="21" customHeight="1">
      <c r="C307" s="265"/>
      <c r="D307" s="431"/>
      <c r="E307" s="429"/>
      <c r="F307" s="288" t="s">
        <v>2458</v>
      </c>
      <c r="G307" s="249"/>
      <c r="H307" s="220" t="s">
        <v>156</v>
      </c>
      <c r="I307" s="220" t="s">
        <v>159</v>
      </c>
      <c r="J307" s="220" t="s">
        <v>0</v>
      </c>
      <c r="K307" s="220" t="s">
        <v>160</v>
      </c>
      <c r="L307" s="220" t="s">
        <v>0</v>
      </c>
      <c r="M307" s="220" t="s">
        <v>271</v>
      </c>
      <c r="N307" s="48" t="s">
        <v>162</v>
      </c>
      <c r="O307" s="48" t="s">
        <v>0</v>
      </c>
      <c r="P307" s="48" t="s">
        <v>477</v>
      </c>
      <c r="Q307" s="48"/>
      <c r="R307" s="48"/>
      <c r="S307" s="48"/>
      <c r="T307" s="48"/>
      <c r="U307" s="104"/>
      <c r="V307" s="73">
        <v>0</v>
      </c>
      <c r="W307" s="74"/>
      <c r="X307" s="75"/>
      <c r="Y307" s="298"/>
      <c r="Z307" s="301"/>
      <c r="BI307" s="57"/>
      <c r="BJ307" s="57"/>
      <c r="BK307" s="57"/>
      <c r="BL307" s="57"/>
      <c r="BM307" s="57"/>
      <c r="BN307" s="57"/>
      <c r="BO307" s="57"/>
      <c r="BP307" s="57"/>
      <c r="BQ307" s="57"/>
      <c r="BR307" s="57"/>
      <c r="BS307" s="57"/>
      <c r="BT307" s="57"/>
      <c r="BU307" s="57"/>
      <c r="BV307" s="57"/>
      <c r="BW307" s="57"/>
    </row>
    <row r="308" spans="3:75" ht="21" customHeight="1">
      <c r="C308" s="265"/>
      <c r="D308" s="431"/>
      <c r="E308" s="429"/>
      <c r="F308" s="288" t="s">
        <v>2459</v>
      </c>
      <c r="G308" s="249"/>
      <c r="H308" s="220" t="s">
        <v>156</v>
      </c>
      <c r="I308" s="220" t="s">
        <v>159</v>
      </c>
      <c r="J308" s="220" t="s">
        <v>0</v>
      </c>
      <c r="K308" s="220" t="s">
        <v>160</v>
      </c>
      <c r="L308" s="220" t="s">
        <v>0</v>
      </c>
      <c r="M308" s="220" t="s">
        <v>272</v>
      </c>
      <c r="N308" s="48" t="s">
        <v>162</v>
      </c>
      <c r="O308" s="48" t="s">
        <v>0</v>
      </c>
      <c r="P308" s="48" t="s">
        <v>477</v>
      </c>
      <c r="Q308" s="48"/>
      <c r="R308" s="48"/>
      <c r="S308" s="48"/>
      <c r="T308" s="48"/>
      <c r="U308" s="104"/>
      <c r="V308" s="73">
        <v>3</v>
      </c>
      <c r="W308" s="74"/>
      <c r="X308" s="75"/>
      <c r="Y308" s="298"/>
      <c r="Z308" s="301"/>
      <c r="BI308" s="57"/>
      <c r="BJ308" s="57"/>
      <c r="BK308" s="57"/>
      <c r="BL308" s="57"/>
      <c r="BM308" s="57"/>
      <c r="BN308" s="57"/>
      <c r="BO308" s="57"/>
      <c r="BP308" s="57"/>
      <c r="BQ308" s="57"/>
      <c r="BR308" s="57"/>
      <c r="BS308" s="57"/>
      <c r="BT308" s="57"/>
      <c r="BU308" s="57"/>
      <c r="BV308" s="57"/>
      <c r="BW308" s="57"/>
    </row>
    <row r="309" spans="3:75" ht="21" customHeight="1">
      <c r="C309" s="265"/>
      <c r="D309" s="431"/>
      <c r="E309" s="429"/>
      <c r="F309" s="288" t="s">
        <v>2460</v>
      </c>
      <c r="G309" s="249"/>
      <c r="H309" s="220" t="s">
        <v>156</v>
      </c>
      <c r="I309" s="220" t="s">
        <v>159</v>
      </c>
      <c r="J309" s="220" t="s">
        <v>0</v>
      </c>
      <c r="K309" s="220" t="s">
        <v>160</v>
      </c>
      <c r="L309" s="220" t="s">
        <v>0</v>
      </c>
      <c r="M309" s="220" t="s">
        <v>273</v>
      </c>
      <c r="N309" s="48" t="s">
        <v>162</v>
      </c>
      <c r="O309" s="48" t="s">
        <v>0</v>
      </c>
      <c r="P309" s="48" t="s">
        <v>477</v>
      </c>
      <c r="Q309" s="48"/>
      <c r="R309" s="48"/>
      <c r="S309" s="48"/>
      <c r="T309" s="48"/>
      <c r="U309" s="104"/>
      <c r="V309" s="73">
        <v>6</v>
      </c>
      <c r="W309" s="74"/>
      <c r="X309" s="75"/>
      <c r="Y309" s="298"/>
      <c r="Z309" s="301"/>
      <c r="BI309" s="57"/>
      <c r="BJ309" s="57"/>
      <c r="BK309" s="57"/>
      <c r="BL309" s="57"/>
      <c r="BM309" s="57"/>
      <c r="BN309" s="57"/>
      <c r="BO309" s="57"/>
      <c r="BP309" s="57"/>
      <c r="BQ309" s="57"/>
      <c r="BR309" s="57"/>
      <c r="BS309" s="57"/>
      <c r="BT309" s="57"/>
      <c r="BU309" s="57"/>
      <c r="BV309" s="57"/>
      <c r="BW309" s="57"/>
    </row>
    <row r="310" spans="3:75" ht="21" customHeight="1">
      <c r="C310" s="265"/>
      <c r="D310" s="431"/>
      <c r="E310" s="429"/>
      <c r="F310" s="288" t="s">
        <v>2461</v>
      </c>
      <c r="G310" s="249"/>
      <c r="H310" s="220" t="s">
        <v>156</v>
      </c>
      <c r="I310" s="220" t="s">
        <v>159</v>
      </c>
      <c r="J310" s="220" t="s">
        <v>0</v>
      </c>
      <c r="K310" s="220" t="s">
        <v>160</v>
      </c>
      <c r="L310" s="220" t="s">
        <v>0</v>
      </c>
      <c r="M310" s="220" t="s">
        <v>274</v>
      </c>
      <c r="N310" s="48" t="s">
        <v>162</v>
      </c>
      <c r="O310" s="48" t="s">
        <v>0</v>
      </c>
      <c r="P310" s="48" t="s">
        <v>477</v>
      </c>
      <c r="Q310" s="48"/>
      <c r="R310" s="48"/>
      <c r="S310" s="48"/>
      <c r="T310" s="48"/>
      <c r="U310" s="104"/>
      <c r="V310" s="73">
        <v>0</v>
      </c>
      <c r="W310" s="74"/>
      <c r="X310" s="75"/>
      <c r="Y310" s="298"/>
      <c r="Z310" s="301"/>
      <c r="BI310" s="57"/>
      <c r="BJ310" s="57"/>
      <c r="BK310" s="57"/>
      <c r="BL310" s="57"/>
      <c r="BM310" s="57"/>
      <c r="BN310" s="57"/>
      <c r="BO310" s="57"/>
      <c r="BP310" s="57"/>
      <c r="BQ310" s="57"/>
      <c r="BR310" s="57"/>
      <c r="BS310" s="57"/>
      <c r="BT310" s="57"/>
      <c r="BU310" s="57"/>
      <c r="BV310" s="57"/>
      <c r="BW310" s="57"/>
    </row>
    <row r="311" spans="3:75" ht="21" customHeight="1">
      <c r="C311" s="265"/>
      <c r="D311" s="431"/>
      <c r="E311" s="429"/>
      <c r="F311" s="288" t="s">
        <v>2462</v>
      </c>
      <c r="G311" s="249"/>
      <c r="H311" s="220" t="s">
        <v>156</v>
      </c>
      <c r="I311" s="220" t="s">
        <v>159</v>
      </c>
      <c r="J311" s="220" t="s">
        <v>0</v>
      </c>
      <c r="K311" s="220" t="s">
        <v>160</v>
      </c>
      <c r="L311" s="220" t="s">
        <v>0</v>
      </c>
      <c r="M311" s="220" t="s">
        <v>275</v>
      </c>
      <c r="N311" s="48" t="s">
        <v>162</v>
      </c>
      <c r="O311" s="48" t="s">
        <v>0</v>
      </c>
      <c r="P311" s="48" t="s">
        <v>477</v>
      </c>
      <c r="Q311" s="48"/>
      <c r="R311" s="48"/>
      <c r="S311" s="48"/>
      <c r="T311" s="48"/>
      <c r="U311" s="104"/>
      <c r="V311" s="73">
        <v>0</v>
      </c>
      <c r="W311" s="74"/>
      <c r="X311" s="75"/>
      <c r="Y311" s="298"/>
      <c r="Z311" s="301"/>
      <c r="BI311" s="57"/>
      <c r="BJ311" s="57"/>
      <c r="BK311" s="57"/>
      <c r="BL311" s="57"/>
      <c r="BM311" s="57"/>
      <c r="BN311" s="57"/>
      <c r="BO311" s="57"/>
      <c r="BP311" s="57"/>
      <c r="BQ311" s="57"/>
      <c r="BR311" s="57"/>
      <c r="BS311" s="57"/>
      <c r="BT311" s="57"/>
      <c r="BU311" s="57"/>
      <c r="BV311" s="57"/>
      <c r="BW311" s="57"/>
    </row>
    <row r="312" spans="3:75" ht="21" customHeight="1">
      <c r="C312" s="265"/>
      <c r="D312" s="431"/>
      <c r="E312" s="429"/>
      <c r="F312" s="288" t="s">
        <v>38</v>
      </c>
      <c r="G312" s="249"/>
      <c r="H312" s="220" t="s">
        <v>156</v>
      </c>
      <c r="I312" s="220" t="s">
        <v>159</v>
      </c>
      <c r="J312" s="220" t="s">
        <v>0</v>
      </c>
      <c r="K312" s="220" t="s">
        <v>160</v>
      </c>
      <c r="L312" s="220" t="s">
        <v>0</v>
      </c>
      <c r="M312" s="220" t="s">
        <v>276</v>
      </c>
      <c r="N312" s="48" t="s">
        <v>162</v>
      </c>
      <c r="O312" s="48" t="s">
        <v>0</v>
      </c>
      <c r="P312" s="48" t="s">
        <v>477</v>
      </c>
      <c r="Q312" s="48"/>
      <c r="R312" s="48"/>
      <c r="S312" s="48"/>
      <c r="T312" s="48"/>
      <c r="U312" s="104"/>
      <c r="V312" s="73">
        <v>7</v>
      </c>
      <c r="W312" s="74"/>
      <c r="X312" s="75"/>
      <c r="Y312" s="298"/>
      <c r="Z312" s="301"/>
      <c r="BI312" s="57"/>
      <c r="BJ312" s="57"/>
      <c r="BK312" s="57"/>
      <c r="BL312" s="57"/>
      <c r="BM312" s="57"/>
      <c r="BN312" s="57"/>
      <c r="BO312" s="57"/>
      <c r="BP312" s="57"/>
      <c r="BQ312" s="57"/>
      <c r="BR312" s="57"/>
      <c r="BS312" s="57"/>
      <c r="BT312" s="57"/>
      <c r="BU312" s="57"/>
      <c r="BV312" s="57"/>
      <c r="BW312" s="57"/>
    </row>
    <row r="313" spans="3:75" ht="21" customHeight="1">
      <c r="C313" s="265"/>
      <c r="D313" s="431"/>
      <c r="E313" s="429"/>
      <c r="F313" s="288" t="s">
        <v>39</v>
      </c>
      <c r="G313" s="249"/>
      <c r="H313" s="220" t="s">
        <v>156</v>
      </c>
      <c r="I313" s="220" t="s">
        <v>159</v>
      </c>
      <c r="J313" s="220" t="s">
        <v>0</v>
      </c>
      <c r="K313" s="220" t="s">
        <v>160</v>
      </c>
      <c r="L313" s="220" t="s">
        <v>0</v>
      </c>
      <c r="M313" s="220" t="s">
        <v>277</v>
      </c>
      <c r="N313" s="48" t="s">
        <v>162</v>
      </c>
      <c r="O313" s="48" t="s">
        <v>0</v>
      </c>
      <c r="P313" s="48" t="s">
        <v>477</v>
      </c>
      <c r="Q313" s="48"/>
      <c r="R313" s="48"/>
      <c r="S313" s="48"/>
      <c r="T313" s="48"/>
      <c r="U313" s="104"/>
      <c r="V313" s="73">
        <v>90</v>
      </c>
      <c r="W313" s="74"/>
      <c r="X313" s="75"/>
      <c r="Y313" s="298"/>
      <c r="Z313" s="301"/>
      <c r="BI313" s="57"/>
      <c r="BJ313" s="57"/>
      <c r="BK313" s="57"/>
      <c r="BL313" s="57"/>
      <c r="BM313" s="57"/>
      <c r="BN313" s="57"/>
      <c r="BO313" s="57"/>
      <c r="BP313" s="57"/>
      <c r="BQ313" s="57"/>
      <c r="BR313" s="57"/>
      <c r="BS313" s="57"/>
      <c r="BT313" s="57"/>
      <c r="BU313" s="57"/>
      <c r="BV313" s="57"/>
      <c r="BW313" s="57"/>
    </row>
    <row r="314" spans="3:75" ht="21" customHeight="1">
      <c r="C314" s="265"/>
      <c r="D314" s="431"/>
      <c r="E314" s="429"/>
      <c r="F314" s="288" t="s">
        <v>40</v>
      </c>
      <c r="G314" s="249"/>
      <c r="H314" s="220" t="s">
        <v>156</v>
      </c>
      <c r="I314" s="220" t="s">
        <v>159</v>
      </c>
      <c r="J314" s="220" t="s">
        <v>0</v>
      </c>
      <c r="K314" s="220" t="s">
        <v>160</v>
      </c>
      <c r="L314" s="220" t="s">
        <v>0</v>
      </c>
      <c r="M314" s="220" t="s">
        <v>278</v>
      </c>
      <c r="N314" s="48" t="s">
        <v>162</v>
      </c>
      <c r="O314" s="48" t="s">
        <v>0</v>
      </c>
      <c r="P314" s="48" t="s">
        <v>477</v>
      </c>
      <c r="Q314" s="48"/>
      <c r="R314" s="48"/>
      <c r="S314" s="48"/>
      <c r="T314" s="48"/>
      <c r="U314" s="104"/>
      <c r="V314" s="73">
        <v>0</v>
      </c>
      <c r="W314" s="74" t="s">
        <v>2784</v>
      </c>
      <c r="X314" s="75"/>
      <c r="Y314" s="298"/>
      <c r="Z314" s="301"/>
      <c r="BI314" s="57"/>
      <c r="BJ314" s="57"/>
      <c r="BK314" s="57"/>
      <c r="BL314" s="57"/>
      <c r="BM314" s="57"/>
      <c r="BN314" s="57"/>
      <c r="BO314" s="57"/>
      <c r="BP314" s="57"/>
      <c r="BQ314" s="57"/>
      <c r="BR314" s="57"/>
      <c r="BS314" s="57"/>
      <c r="BT314" s="57"/>
      <c r="BU314" s="57"/>
      <c r="BV314" s="57"/>
      <c r="BW314" s="57"/>
    </row>
    <row r="315" spans="3:75" ht="21" customHeight="1">
      <c r="C315" s="265"/>
      <c r="D315" s="431"/>
      <c r="E315" s="429"/>
      <c r="F315" s="288" t="s">
        <v>41</v>
      </c>
      <c r="G315" s="249"/>
      <c r="H315" s="220" t="s">
        <v>156</v>
      </c>
      <c r="I315" s="220" t="s">
        <v>159</v>
      </c>
      <c r="J315" s="220" t="s">
        <v>0</v>
      </c>
      <c r="K315" s="220" t="s">
        <v>160</v>
      </c>
      <c r="L315" s="220" t="s">
        <v>0</v>
      </c>
      <c r="M315" s="220" t="s">
        <v>279</v>
      </c>
      <c r="N315" s="48" t="s">
        <v>162</v>
      </c>
      <c r="O315" s="48" t="s">
        <v>0</v>
      </c>
      <c r="P315" s="48" t="s">
        <v>477</v>
      </c>
      <c r="Q315" s="48"/>
      <c r="R315" s="48"/>
      <c r="S315" s="48"/>
      <c r="T315" s="48"/>
      <c r="U315" s="104"/>
      <c r="V315" s="73">
        <v>7</v>
      </c>
      <c r="W315" s="74"/>
      <c r="X315" s="75"/>
      <c r="Y315" s="298"/>
      <c r="Z315" s="301"/>
      <c r="BI315" s="57"/>
      <c r="BJ315" s="57"/>
      <c r="BK315" s="57"/>
      <c r="BL315" s="57"/>
      <c r="BM315" s="57"/>
      <c r="BN315" s="57"/>
      <c r="BO315" s="57"/>
      <c r="BP315" s="57"/>
      <c r="BQ315" s="57"/>
      <c r="BR315" s="57"/>
      <c r="BS315" s="57"/>
      <c r="BT315" s="57"/>
      <c r="BU315" s="57"/>
      <c r="BV315" s="57"/>
      <c r="BW315" s="57"/>
    </row>
    <row r="316" spans="3:75" ht="21" customHeight="1">
      <c r="C316" s="265"/>
      <c r="D316" s="431"/>
      <c r="E316" s="429"/>
      <c r="F316" s="288" t="s">
        <v>2463</v>
      </c>
      <c r="G316" s="249"/>
      <c r="H316" s="220" t="s">
        <v>156</v>
      </c>
      <c r="I316" s="220" t="s">
        <v>159</v>
      </c>
      <c r="J316" s="220" t="s">
        <v>0</v>
      </c>
      <c r="K316" s="220" t="s">
        <v>160</v>
      </c>
      <c r="L316" s="220" t="s">
        <v>0</v>
      </c>
      <c r="M316" s="220" t="s">
        <v>280</v>
      </c>
      <c r="N316" s="48" t="s">
        <v>162</v>
      </c>
      <c r="O316" s="48" t="s">
        <v>0</v>
      </c>
      <c r="P316" s="48" t="s">
        <v>477</v>
      </c>
      <c r="Q316" s="48"/>
      <c r="R316" s="48"/>
      <c r="S316" s="48"/>
      <c r="T316" s="48"/>
      <c r="U316" s="104"/>
      <c r="V316" s="73">
        <v>0</v>
      </c>
      <c r="W316" s="74"/>
      <c r="X316" s="75"/>
      <c r="Y316" s="298"/>
      <c r="Z316" s="301"/>
      <c r="BI316" s="57"/>
      <c r="BJ316" s="57"/>
      <c r="BK316" s="57"/>
      <c r="BL316" s="57"/>
      <c r="BM316" s="57"/>
      <c r="BN316" s="57"/>
      <c r="BO316" s="57"/>
      <c r="BP316" s="57"/>
      <c r="BQ316" s="57"/>
      <c r="BR316" s="57"/>
      <c r="BS316" s="57"/>
      <c r="BT316" s="57"/>
      <c r="BU316" s="57"/>
      <c r="BV316" s="57"/>
      <c r="BW316" s="57"/>
    </row>
    <row r="317" spans="3:75" ht="21" customHeight="1">
      <c r="C317" s="265"/>
      <c r="D317" s="431"/>
      <c r="E317" s="429"/>
      <c r="F317" s="288" t="s">
        <v>42</v>
      </c>
      <c r="G317" s="249"/>
      <c r="H317" s="220" t="s">
        <v>156</v>
      </c>
      <c r="I317" s="220" t="s">
        <v>159</v>
      </c>
      <c r="J317" s="220" t="s">
        <v>0</v>
      </c>
      <c r="K317" s="220" t="s">
        <v>160</v>
      </c>
      <c r="L317" s="220" t="s">
        <v>0</v>
      </c>
      <c r="M317" s="220" t="s">
        <v>281</v>
      </c>
      <c r="N317" s="48" t="s">
        <v>162</v>
      </c>
      <c r="O317" s="48" t="s">
        <v>0</v>
      </c>
      <c r="P317" s="48" t="s">
        <v>477</v>
      </c>
      <c r="Q317" s="48"/>
      <c r="R317" s="48"/>
      <c r="S317" s="48"/>
      <c r="T317" s="48"/>
      <c r="U317" s="104"/>
      <c r="V317" s="73">
        <v>0</v>
      </c>
      <c r="W317" s="74"/>
      <c r="X317" s="75"/>
      <c r="Y317" s="298"/>
      <c r="Z317" s="301"/>
      <c r="BI317" s="57"/>
      <c r="BJ317" s="57"/>
      <c r="BK317" s="57"/>
      <c r="BL317" s="57"/>
      <c r="BM317" s="57"/>
      <c r="BN317" s="57"/>
      <c r="BO317" s="57"/>
      <c r="BP317" s="57"/>
      <c r="BQ317" s="57"/>
      <c r="BR317" s="57"/>
      <c r="BS317" s="57"/>
      <c r="BT317" s="57"/>
      <c r="BU317" s="57"/>
      <c r="BV317" s="57"/>
      <c r="BW317" s="57"/>
    </row>
    <row r="318" spans="3:75" ht="21" customHeight="1">
      <c r="C318" s="265"/>
      <c r="D318" s="431"/>
      <c r="E318" s="429"/>
      <c r="F318" s="288" t="s">
        <v>2464</v>
      </c>
      <c r="G318" s="249"/>
      <c r="H318" s="220" t="s">
        <v>156</v>
      </c>
      <c r="I318" s="220" t="s">
        <v>159</v>
      </c>
      <c r="J318" s="220" t="s">
        <v>0</v>
      </c>
      <c r="K318" s="220" t="s">
        <v>160</v>
      </c>
      <c r="L318" s="220" t="s">
        <v>0</v>
      </c>
      <c r="M318" s="220" t="s">
        <v>282</v>
      </c>
      <c r="N318" s="48" t="s">
        <v>162</v>
      </c>
      <c r="O318" s="48" t="s">
        <v>0</v>
      </c>
      <c r="P318" s="48" t="s">
        <v>477</v>
      </c>
      <c r="Q318" s="48"/>
      <c r="R318" s="48"/>
      <c r="S318" s="48"/>
      <c r="T318" s="48"/>
      <c r="U318" s="104"/>
      <c r="V318" s="73">
        <v>13</v>
      </c>
      <c r="W318" s="74"/>
      <c r="X318" s="75"/>
      <c r="Y318" s="298"/>
      <c r="Z318" s="301"/>
      <c r="BI318" s="57"/>
      <c r="BJ318" s="57"/>
      <c r="BK318" s="57"/>
      <c r="BL318" s="57"/>
      <c r="BM318" s="57"/>
      <c r="BN318" s="57"/>
      <c r="BO318" s="57"/>
      <c r="BP318" s="57"/>
      <c r="BQ318" s="57"/>
      <c r="BR318" s="57"/>
      <c r="BS318" s="57"/>
      <c r="BT318" s="57"/>
      <c r="BU318" s="57"/>
      <c r="BV318" s="57"/>
      <c r="BW318" s="57"/>
    </row>
    <row r="319" spans="3:75" ht="21" customHeight="1">
      <c r="C319" s="265"/>
      <c r="D319" s="431"/>
      <c r="E319" s="429"/>
      <c r="F319" s="288" t="s">
        <v>43</v>
      </c>
      <c r="G319" s="249"/>
      <c r="H319" s="220" t="s">
        <v>156</v>
      </c>
      <c r="I319" s="220" t="s">
        <v>159</v>
      </c>
      <c r="J319" s="220" t="s">
        <v>0</v>
      </c>
      <c r="K319" s="220" t="s">
        <v>160</v>
      </c>
      <c r="L319" s="220" t="s">
        <v>0</v>
      </c>
      <c r="M319" s="220" t="s">
        <v>283</v>
      </c>
      <c r="N319" s="48" t="s">
        <v>162</v>
      </c>
      <c r="O319" s="48" t="s">
        <v>0</v>
      </c>
      <c r="P319" s="48" t="s">
        <v>477</v>
      </c>
      <c r="Q319" s="48"/>
      <c r="R319" s="48"/>
      <c r="S319" s="48"/>
      <c r="T319" s="48"/>
      <c r="U319" s="104"/>
      <c r="V319" s="73">
        <v>13</v>
      </c>
      <c r="W319" s="74"/>
      <c r="X319" s="75"/>
      <c r="Y319" s="298"/>
      <c r="Z319" s="301"/>
      <c r="BI319" s="57"/>
      <c r="BJ319" s="57"/>
      <c r="BK319" s="57"/>
      <c r="BL319" s="57"/>
      <c r="BM319" s="57"/>
      <c r="BN319" s="57"/>
      <c r="BO319" s="57"/>
      <c r="BP319" s="57"/>
      <c r="BQ319" s="57"/>
      <c r="BR319" s="57"/>
      <c r="BS319" s="57"/>
      <c r="BT319" s="57"/>
      <c r="BU319" s="57"/>
      <c r="BV319" s="57"/>
      <c r="BW319" s="57"/>
    </row>
    <row r="320" spans="3:75" ht="21" customHeight="1">
      <c r="C320" s="265"/>
      <c r="D320" s="431"/>
      <c r="E320" s="429"/>
      <c r="F320" s="288" t="s">
        <v>44</v>
      </c>
      <c r="G320" s="249"/>
      <c r="H320" s="220" t="s">
        <v>156</v>
      </c>
      <c r="I320" s="220" t="s">
        <v>159</v>
      </c>
      <c r="J320" s="220" t="s">
        <v>0</v>
      </c>
      <c r="K320" s="220" t="s">
        <v>160</v>
      </c>
      <c r="L320" s="220" t="s">
        <v>0</v>
      </c>
      <c r="M320" s="220" t="s">
        <v>284</v>
      </c>
      <c r="N320" s="48" t="s">
        <v>162</v>
      </c>
      <c r="O320" s="48" t="s">
        <v>0</v>
      </c>
      <c r="P320" s="48" t="s">
        <v>477</v>
      </c>
      <c r="Q320" s="48"/>
      <c r="R320" s="48"/>
      <c r="S320" s="48"/>
      <c r="T320" s="48"/>
      <c r="U320" s="104"/>
      <c r="V320" s="73">
        <v>75</v>
      </c>
      <c r="W320" s="74"/>
      <c r="X320" s="75"/>
      <c r="Y320" s="298"/>
      <c r="Z320" s="301"/>
      <c r="BI320" s="57"/>
      <c r="BJ320" s="57"/>
      <c r="BK320" s="57"/>
      <c r="BL320" s="57"/>
      <c r="BM320" s="57"/>
      <c r="BN320" s="57"/>
      <c r="BO320" s="57"/>
      <c r="BP320" s="57"/>
      <c r="BQ320" s="57"/>
      <c r="BR320" s="57"/>
      <c r="BS320" s="57"/>
      <c r="BT320" s="57"/>
      <c r="BU320" s="57"/>
      <c r="BV320" s="57"/>
      <c r="BW320" s="57"/>
    </row>
    <row r="321" spans="3:75" ht="21" customHeight="1">
      <c r="C321" s="265"/>
      <c r="D321" s="431"/>
      <c r="E321" s="429"/>
      <c r="F321" s="288" t="s">
        <v>2465</v>
      </c>
      <c r="G321" s="249"/>
      <c r="H321" s="220" t="s">
        <v>156</v>
      </c>
      <c r="I321" s="220" t="s">
        <v>159</v>
      </c>
      <c r="J321" s="220" t="s">
        <v>0</v>
      </c>
      <c r="K321" s="220" t="s">
        <v>160</v>
      </c>
      <c r="L321" s="220" t="s">
        <v>0</v>
      </c>
      <c r="M321" s="220" t="s">
        <v>285</v>
      </c>
      <c r="N321" s="48" t="s">
        <v>162</v>
      </c>
      <c r="O321" s="48" t="s">
        <v>0</v>
      </c>
      <c r="P321" s="48" t="s">
        <v>477</v>
      </c>
      <c r="Q321" s="48"/>
      <c r="R321" s="48"/>
      <c r="S321" s="48"/>
      <c r="T321" s="48"/>
      <c r="U321" s="104"/>
      <c r="V321" s="73">
        <v>0</v>
      </c>
      <c r="W321" s="74"/>
      <c r="X321" s="75"/>
      <c r="Y321" s="298"/>
      <c r="Z321" s="301"/>
      <c r="BI321" s="57"/>
      <c r="BJ321" s="57"/>
      <c r="BK321" s="57"/>
      <c r="BL321" s="57"/>
      <c r="BM321" s="57"/>
      <c r="BN321" s="57"/>
      <c r="BO321" s="57"/>
      <c r="BP321" s="57"/>
      <c r="BQ321" s="57"/>
      <c r="BR321" s="57"/>
      <c r="BS321" s="57"/>
      <c r="BT321" s="57"/>
      <c r="BU321" s="57"/>
      <c r="BV321" s="57"/>
      <c r="BW321" s="57"/>
    </row>
    <row r="322" spans="3:75" ht="21" customHeight="1">
      <c r="C322" s="265"/>
      <c r="D322" s="431"/>
      <c r="E322" s="429"/>
      <c r="F322" s="288" t="s">
        <v>45</v>
      </c>
      <c r="G322" s="249"/>
      <c r="H322" s="220" t="s">
        <v>156</v>
      </c>
      <c r="I322" s="220" t="s">
        <v>159</v>
      </c>
      <c r="J322" s="220" t="s">
        <v>0</v>
      </c>
      <c r="K322" s="220" t="s">
        <v>160</v>
      </c>
      <c r="L322" s="220" t="s">
        <v>0</v>
      </c>
      <c r="M322" s="220" t="s">
        <v>286</v>
      </c>
      <c r="N322" s="48" t="s">
        <v>162</v>
      </c>
      <c r="O322" s="48" t="s">
        <v>0</v>
      </c>
      <c r="P322" s="48" t="s">
        <v>477</v>
      </c>
      <c r="Q322" s="48"/>
      <c r="R322" s="48"/>
      <c r="S322" s="48"/>
      <c r="T322" s="48"/>
      <c r="U322" s="104"/>
      <c r="V322" s="73">
        <v>28</v>
      </c>
      <c r="W322" s="74"/>
      <c r="X322" s="75"/>
      <c r="Y322" s="298"/>
      <c r="Z322" s="301"/>
      <c r="BI322" s="57"/>
      <c r="BJ322" s="57"/>
      <c r="BK322" s="57"/>
      <c r="BL322" s="57"/>
      <c r="BM322" s="57"/>
      <c r="BN322" s="57"/>
      <c r="BO322" s="57"/>
      <c r="BP322" s="57"/>
      <c r="BQ322" s="57"/>
      <c r="BR322" s="57"/>
      <c r="BS322" s="57"/>
      <c r="BT322" s="57"/>
      <c r="BU322" s="57"/>
      <c r="BV322" s="57"/>
      <c r="BW322" s="57"/>
    </row>
    <row r="323" spans="3:75" ht="21" customHeight="1">
      <c r="C323" s="265"/>
      <c r="D323" s="431"/>
      <c r="E323" s="429"/>
      <c r="F323" s="288" t="s">
        <v>46</v>
      </c>
      <c r="G323" s="249"/>
      <c r="H323" s="220" t="s">
        <v>156</v>
      </c>
      <c r="I323" s="220" t="s">
        <v>159</v>
      </c>
      <c r="J323" s="220" t="s">
        <v>0</v>
      </c>
      <c r="K323" s="220" t="s">
        <v>160</v>
      </c>
      <c r="L323" s="220" t="s">
        <v>0</v>
      </c>
      <c r="M323" s="220" t="s">
        <v>287</v>
      </c>
      <c r="N323" s="48" t="s">
        <v>162</v>
      </c>
      <c r="O323" s="48" t="s">
        <v>0</v>
      </c>
      <c r="P323" s="48" t="s">
        <v>477</v>
      </c>
      <c r="Q323" s="48"/>
      <c r="R323" s="48"/>
      <c r="S323" s="48"/>
      <c r="T323" s="48"/>
      <c r="U323" s="104"/>
      <c r="V323" s="73">
        <v>0</v>
      </c>
      <c r="W323" s="74"/>
      <c r="X323" s="75"/>
      <c r="Y323" s="298"/>
      <c r="Z323" s="301"/>
      <c r="BI323" s="57"/>
      <c r="BJ323" s="57"/>
      <c r="BK323" s="57"/>
      <c r="BL323" s="57"/>
      <c r="BM323" s="57"/>
      <c r="BN323" s="57"/>
      <c r="BO323" s="57"/>
      <c r="BP323" s="57"/>
      <c r="BQ323" s="57"/>
      <c r="BR323" s="57"/>
      <c r="BS323" s="57"/>
      <c r="BT323" s="57"/>
      <c r="BU323" s="57"/>
      <c r="BV323" s="57"/>
      <c r="BW323" s="57"/>
    </row>
    <row r="324" spans="3:75" ht="21" customHeight="1">
      <c r="C324" s="265"/>
      <c r="D324" s="431"/>
      <c r="E324" s="429"/>
      <c r="F324" s="288" t="s">
        <v>2466</v>
      </c>
      <c r="G324" s="249"/>
      <c r="H324" s="220" t="s">
        <v>156</v>
      </c>
      <c r="I324" s="220" t="s">
        <v>159</v>
      </c>
      <c r="J324" s="220" t="s">
        <v>0</v>
      </c>
      <c r="K324" s="220" t="s">
        <v>160</v>
      </c>
      <c r="L324" s="220" t="s">
        <v>0</v>
      </c>
      <c r="M324" s="220" t="s">
        <v>288</v>
      </c>
      <c r="N324" s="48" t="s">
        <v>162</v>
      </c>
      <c r="O324" s="48" t="s">
        <v>0</v>
      </c>
      <c r="P324" s="48" t="s">
        <v>477</v>
      </c>
      <c r="Q324" s="48"/>
      <c r="R324" s="48"/>
      <c r="S324" s="48"/>
      <c r="T324" s="48"/>
      <c r="U324" s="104"/>
      <c r="V324" s="73">
        <v>0</v>
      </c>
      <c r="W324" s="74"/>
      <c r="X324" s="75"/>
      <c r="Y324" s="298"/>
      <c r="Z324" s="301"/>
      <c r="BI324" s="57"/>
      <c r="BJ324" s="57"/>
      <c r="BK324" s="57"/>
      <c r="BL324" s="57"/>
      <c r="BM324" s="57"/>
      <c r="BN324" s="57"/>
      <c r="BO324" s="57"/>
      <c r="BP324" s="57"/>
      <c r="BQ324" s="57"/>
      <c r="BR324" s="57"/>
      <c r="BS324" s="57"/>
      <c r="BT324" s="57"/>
      <c r="BU324" s="57"/>
      <c r="BV324" s="57"/>
      <c r="BW324" s="57"/>
    </row>
    <row r="325" spans="3:75" ht="21" customHeight="1">
      <c r="C325" s="265"/>
      <c r="D325" s="431"/>
      <c r="E325" s="429"/>
      <c r="F325" s="288" t="s">
        <v>47</v>
      </c>
      <c r="G325" s="249"/>
      <c r="H325" s="220" t="s">
        <v>156</v>
      </c>
      <c r="I325" s="220" t="s">
        <v>159</v>
      </c>
      <c r="J325" s="220" t="s">
        <v>0</v>
      </c>
      <c r="K325" s="220" t="s">
        <v>160</v>
      </c>
      <c r="L325" s="220" t="s">
        <v>0</v>
      </c>
      <c r="M325" s="220" t="s">
        <v>289</v>
      </c>
      <c r="N325" s="48" t="s">
        <v>162</v>
      </c>
      <c r="O325" s="48" t="s">
        <v>0</v>
      </c>
      <c r="P325" s="48" t="s">
        <v>477</v>
      </c>
      <c r="Q325" s="48"/>
      <c r="R325" s="48"/>
      <c r="S325" s="48"/>
      <c r="T325" s="48"/>
      <c r="U325" s="104"/>
      <c r="V325" s="73">
        <v>44</v>
      </c>
      <c r="W325" s="74"/>
      <c r="X325" s="75"/>
      <c r="Y325" s="298"/>
      <c r="Z325" s="301"/>
      <c r="BI325" s="57"/>
      <c r="BJ325" s="57"/>
      <c r="BK325" s="57"/>
      <c r="BL325" s="57"/>
      <c r="BM325" s="57"/>
      <c r="BN325" s="57"/>
      <c r="BO325" s="57"/>
      <c r="BP325" s="57"/>
      <c r="BQ325" s="57"/>
      <c r="BR325" s="57"/>
      <c r="BS325" s="57"/>
      <c r="BT325" s="57"/>
      <c r="BU325" s="57"/>
      <c r="BV325" s="57"/>
      <c r="BW325" s="57"/>
    </row>
    <row r="326" spans="3:75" ht="21" customHeight="1">
      <c r="C326" s="265"/>
      <c r="D326" s="431"/>
      <c r="E326" s="429"/>
      <c r="F326" s="288" t="s">
        <v>48</v>
      </c>
      <c r="G326" s="249"/>
      <c r="H326" s="220" t="s">
        <v>156</v>
      </c>
      <c r="I326" s="220" t="s">
        <v>159</v>
      </c>
      <c r="J326" s="220" t="s">
        <v>0</v>
      </c>
      <c r="K326" s="220" t="s">
        <v>160</v>
      </c>
      <c r="L326" s="220" t="s">
        <v>0</v>
      </c>
      <c r="M326" s="220" t="s">
        <v>290</v>
      </c>
      <c r="N326" s="48" t="s">
        <v>162</v>
      </c>
      <c r="O326" s="48" t="s">
        <v>0</v>
      </c>
      <c r="P326" s="48" t="s">
        <v>477</v>
      </c>
      <c r="Q326" s="48"/>
      <c r="R326" s="48"/>
      <c r="S326" s="48"/>
      <c r="T326" s="48"/>
      <c r="U326" s="104"/>
      <c r="V326" s="73">
        <v>0</v>
      </c>
      <c r="W326" s="74"/>
      <c r="X326" s="75"/>
      <c r="Y326" s="298"/>
      <c r="Z326" s="301"/>
      <c r="BI326" s="57"/>
      <c r="BJ326" s="57"/>
      <c r="BK326" s="57"/>
      <c r="BL326" s="57"/>
      <c r="BM326" s="57"/>
      <c r="BN326" s="57"/>
      <c r="BO326" s="57"/>
      <c r="BP326" s="57"/>
      <c r="BQ326" s="57"/>
      <c r="BR326" s="57"/>
      <c r="BS326" s="57"/>
      <c r="BT326" s="57"/>
      <c r="BU326" s="57"/>
      <c r="BV326" s="57"/>
      <c r="BW326" s="57"/>
    </row>
    <row r="327" spans="3:75" ht="21" customHeight="1">
      <c r="C327" s="265"/>
      <c r="D327" s="431"/>
      <c r="E327" s="429"/>
      <c r="F327" s="288" t="s">
        <v>2467</v>
      </c>
      <c r="G327" s="249"/>
      <c r="H327" s="220" t="s">
        <v>156</v>
      </c>
      <c r="I327" s="220" t="s">
        <v>159</v>
      </c>
      <c r="J327" s="220" t="s">
        <v>0</v>
      </c>
      <c r="K327" s="220" t="s">
        <v>160</v>
      </c>
      <c r="L327" s="220" t="s">
        <v>0</v>
      </c>
      <c r="M327" s="220" t="s">
        <v>291</v>
      </c>
      <c r="N327" s="48" t="s">
        <v>162</v>
      </c>
      <c r="O327" s="48" t="s">
        <v>0</v>
      </c>
      <c r="P327" s="48" t="s">
        <v>477</v>
      </c>
      <c r="Q327" s="48"/>
      <c r="R327" s="48"/>
      <c r="S327" s="48"/>
      <c r="T327" s="48"/>
      <c r="U327" s="104"/>
      <c r="V327" s="73">
        <v>31</v>
      </c>
      <c r="W327" s="74"/>
      <c r="X327" s="75"/>
      <c r="Y327" s="298"/>
      <c r="Z327" s="301"/>
      <c r="BI327" s="57"/>
      <c r="BJ327" s="57"/>
      <c r="BK327" s="57"/>
      <c r="BL327" s="57"/>
      <c r="BM327" s="57"/>
      <c r="BN327" s="57"/>
      <c r="BO327" s="57"/>
      <c r="BP327" s="57"/>
      <c r="BQ327" s="57"/>
      <c r="BR327" s="57"/>
      <c r="BS327" s="57"/>
      <c r="BT327" s="57"/>
      <c r="BU327" s="57"/>
      <c r="BV327" s="57"/>
      <c r="BW327" s="57"/>
    </row>
    <row r="328" spans="3:75" ht="21" customHeight="1">
      <c r="C328" s="265"/>
      <c r="D328" s="431"/>
      <c r="E328" s="429"/>
      <c r="F328" s="288" t="s">
        <v>49</v>
      </c>
      <c r="G328" s="249"/>
      <c r="H328" s="220" t="s">
        <v>156</v>
      </c>
      <c r="I328" s="220" t="s">
        <v>159</v>
      </c>
      <c r="J328" s="220" t="s">
        <v>0</v>
      </c>
      <c r="K328" s="220" t="s">
        <v>160</v>
      </c>
      <c r="L328" s="220" t="s">
        <v>0</v>
      </c>
      <c r="M328" s="220" t="s">
        <v>292</v>
      </c>
      <c r="N328" s="48" t="s">
        <v>162</v>
      </c>
      <c r="O328" s="48" t="s">
        <v>0</v>
      </c>
      <c r="P328" s="48" t="s">
        <v>477</v>
      </c>
      <c r="Q328" s="48"/>
      <c r="R328" s="48"/>
      <c r="S328" s="48"/>
      <c r="T328" s="48"/>
      <c r="U328" s="104"/>
      <c r="V328" s="73">
        <v>0</v>
      </c>
      <c r="W328" s="74"/>
      <c r="X328" s="75"/>
      <c r="Y328" s="298"/>
      <c r="Z328" s="301"/>
      <c r="BI328" s="57"/>
      <c r="BJ328" s="57"/>
      <c r="BK328" s="57"/>
      <c r="BL328" s="57"/>
      <c r="BM328" s="57"/>
      <c r="BN328" s="57"/>
      <c r="BO328" s="57"/>
      <c r="BP328" s="57"/>
      <c r="BQ328" s="57"/>
      <c r="BR328" s="57"/>
      <c r="BS328" s="57"/>
      <c r="BT328" s="57"/>
      <c r="BU328" s="57"/>
      <c r="BV328" s="57"/>
      <c r="BW328" s="57"/>
    </row>
    <row r="329" spans="3:75" ht="21" customHeight="1">
      <c r="C329" s="265"/>
      <c r="D329" s="431"/>
      <c r="E329" s="429"/>
      <c r="F329" s="288" t="s">
        <v>50</v>
      </c>
      <c r="G329" s="249"/>
      <c r="H329" s="220" t="s">
        <v>156</v>
      </c>
      <c r="I329" s="220" t="s">
        <v>159</v>
      </c>
      <c r="J329" s="220" t="s">
        <v>0</v>
      </c>
      <c r="K329" s="220" t="s">
        <v>160</v>
      </c>
      <c r="L329" s="220" t="s">
        <v>0</v>
      </c>
      <c r="M329" s="220" t="s">
        <v>293</v>
      </c>
      <c r="N329" s="48" t="s">
        <v>162</v>
      </c>
      <c r="O329" s="48" t="s">
        <v>0</v>
      </c>
      <c r="P329" s="48" t="s">
        <v>477</v>
      </c>
      <c r="Q329" s="48"/>
      <c r="R329" s="48"/>
      <c r="S329" s="48"/>
      <c r="T329" s="48"/>
      <c r="U329" s="104"/>
      <c r="V329" s="73">
        <v>867</v>
      </c>
      <c r="W329" s="74"/>
      <c r="X329" s="75"/>
      <c r="Y329" s="298"/>
      <c r="Z329" s="301"/>
      <c r="BI329" s="57"/>
      <c r="BJ329" s="57"/>
      <c r="BK329" s="57"/>
      <c r="BL329" s="57"/>
      <c r="BM329" s="57"/>
      <c r="BN329" s="57"/>
      <c r="BO329" s="57"/>
      <c r="BP329" s="57"/>
      <c r="BQ329" s="57"/>
      <c r="BR329" s="57"/>
      <c r="BS329" s="57"/>
      <c r="BT329" s="57"/>
      <c r="BU329" s="57"/>
      <c r="BV329" s="57"/>
      <c r="BW329" s="57"/>
    </row>
    <row r="330" spans="3:75" ht="21" customHeight="1">
      <c r="C330" s="265"/>
      <c r="D330" s="431"/>
      <c r="E330" s="429"/>
      <c r="F330" s="288" t="s">
        <v>2468</v>
      </c>
      <c r="G330" s="249"/>
      <c r="H330" s="220" t="s">
        <v>156</v>
      </c>
      <c r="I330" s="220" t="s">
        <v>159</v>
      </c>
      <c r="J330" s="220" t="s">
        <v>0</v>
      </c>
      <c r="K330" s="220" t="s">
        <v>160</v>
      </c>
      <c r="L330" s="220" t="s">
        <v>0</v>
      </c>
      <c r="M330" s="220" t="s">
        <v>294</v>
      </c>
      <c r="N330" s="48" t="s">
        <v>162</v>
      </c>
      <c r="O330" s="48" t="s">
        <v>0</v>
      </c>
      <c r="P330" s="48" t="s">
        <v>477</v>
      </c>
      <c r="Q330" s="48"/>
      <c r="R330" s="48"/>
      <c r="S330" s="48"/>
      <c r="T330" s="48"/>
      <c r="U330" s="104"/>
      <c r="V330" s="73">
        <v>16</v>
      </c>
      <c r="W330" s="74"/>
      <c r="X330" s="75"/>
      <c r="Y330" s="298"/>
      <c r="Z330" s="301"/>
      <c r="BI330" s="57"/>
      <c r="BJ330" s="57"/>
      <c r="BK330" s="57"/>
      <c r="BL330" s="57"/>
      <c r="BM330" s="57"/>
      <c r="BN330" s="57"/>
      <c r="BO330" s="57"/>
      <c r="BP330" s="57"/>
      <c r="BQ330" s="57"/>
      <c r="BR330" s="57"/>
      <c r="BS330" s="57"/>
      <c r="BT330" s="57"/>
      <c r="BU330" s="57"/>
      <c r="BV330" s="57"/>
      <c r="BW330" s="57"/>
    </row>
    <row r="331" spans="3:75" ht="21" customHeight="1">
      <c r="C331" s="265"/>
      <c r="D331" s="431"/>
      <c r="E331" s="429"/>
      <c r="F331" s="288" t="s">
        <v>51</v>
      </c>
      <c r="G331" s="249"/>
      <c r="H331" s="220" t="s">
        <v>156</v>
      </c>
      <c r="I331" s="220" t="s">
        <v>159</v>
      </c>
      <c r="J331" s="220" t="s">
        <v>0</v>
      </c>
      <c r="K331" s="220" t="s">
        <v>160</v>
      </c>
      <c r="L331" s="220" t="s">
        <v>0</v>
      </c>
      <c r="M331" s="220" t="s">
        <v>295</v>
      </c>
      <c r="N331" s="48" t="s">
        <v>162</v>
      </c>
      <c r="O331" s="48" t="s">
        <v>0</v>
      </c>
      <c r="P331" s="48" t="s">
        <v>477</v>
      </c>
      <c r="Q331" s="48"/>
      <c r="R331" s="48"/>
      <c r="S331" s="48"/>
      <c r="T331" s="48"/>
      <c r="U331" s="104"/>
      <c r="V331" s="73">
        <v>1</v>
      </c>
      <c r="W331" s="74"/>
      <c r="X331" s="75"/>
      <c r="Y331" s="298"/>
      <c r="Z331" s="301"/>
      <c r="BI331" s="57"/>
      <c r="BJ331" s="57"/>
      <c r="BK331" s="57"/>
      <c r="BL331" s="57"/>
      <c r="BM331" s="57"/>
      <c r="BN331" s="57"/>
      <c r="BO331" s="57"/>
      <c r="BP331" s="57"/>
      <c r="BQ331" s="57"/>
      <c r="BR331" s="57"/>
      <c r="BS331" s="57"/>
      <c r="BT331" s="57"/>
      <c r="BU331" s="57"/>
      <c r="BV331" s="57"/>
      <c r="BW331" s="57"/>
    </row>
    <row r="332" spans="3:75" ht="21" customHeight="1">
      <c r="C332" s="265"/>
      <c r="D332" s="431"/>
      <c r="E332" s="429"/>
      <c r="F332" s="288" t="s">
        <v>2469</v>
      </c>
      <c r="G332" s="249"/>
      <c r="H332" s="220" t="s">
        <v>156</v>
      </c>
      <c r="I332" s="220" t="s">
        <v>159</v>
      </c>
      <c r="J332" s="220" t="s">
        <v>0</v>
      </c>
      <c r="K332" s="220" t="s">
        <v>160</v>
      </c>
      <c r="L332" s="220" t="s">
        <v>0</v>
      </c>
      <c r="M332" s="220" t="s">
        <v>296</v>
      </c>
      <c r="N332" s="48" t="s">
        <v>162</v>
      </c>
      <c r="O332" s="48" t="s">
        <v>0</v>
      </c>
      <c r="P332" s="48" t="s">
        <v>477</v>
      </c>
      <c r="Q332" s="48"/>
      <c r="R332" s="48"/>
      <c r="S332" s="48"/>
      <c r="T332" s="48"/>
      <c r="U332" s="104"/>
      <c r="V332" s="73">
        <v>16</v>
      </c>
      <c r="W332" s="74"/>
      <c r="X332" s="75"/>
      <c r="Y332" s="298"/>
      <c r="Z332" s="301"/>
      <c r="BI332" s="57"/>
      <c r="BJ332" s="57"/>
      <c r="BK332" s="57"/>
      <c r="BL332" s="57"/>
      <c r="BM332" s="57"/>
      <c r="BN332" s="57"/>
      <c r="BO332" s="57"/>
      <c r="BP332" s="57"/>
      <c r="BQ332" s="57"/>
      <c r="BR332" s="57"/>
      <c r="BS332" s="57"/>
      <c r="BT332" s="57"/>
      <c r="BU332" s="57"/>
      <c r="BV332" s="57"/>
      <c r="BW332" s="57"/>
    </row>
    <row r="333" spans="3:75" ht="21" customHeight="1">
      <c r="C333" s="265"/>
      <c r="D333" s="431"/>
      <c r="E333" s="429"/>
      <c r="F333" s="288" t="s">
        <v>52</v>
      </c>
      <c r="G333" s="249"/>
      <c r="H333" s="220" t="s">
        <v>156</v>
      </c>
      <c r="I333" s="220" t="s">
        <v>159</v>
      </c>
      <c r="J333" s="220" t="s">
        <v>0</v>
      </c>
      <c r="K333" s="220" t="s">
        <v>160</v>
      </c>
      <c r="L333" s="220" t="s">
        <v>0</v>
      </c>
      <c r="M333" s="220" t="s">
        <v>297</v>
      </c>
      <c r="N333" s="48" t="s">
        <v>162</v>
      </c>
      <c r="O333" s="48" t="s">
        <v>0</v>
      </c>
      <c r="P333" s="48" t="s">
        <v>477</v>
      </c>
      <c r="Q333" s="48"/>
      <c r="R333" s="48"/>
      <c r="S333" s="48"/>
      <c r="T333" s="48"/>
      <c r="U333" s="104"/>
      <c r="V333" s="73">
        <v>0</v>
      </c>
      <c r="W333" s="74"/>
      <c r="X333" s="75"/>
      <c r="Y333" s="298"/>
      <c r="Z333" s="301"/>
      <c r="BI333" s="57"/>
      <c r="BJ333" s="57"/>
      <c r="BK333" s="57"/>
      <c r="BL333" s="57"/>
      <c r="BM333" s="57"/>
      <c r="BN333" s="57"/>
      <c r="BO333" s="57"/>
      <c r="BP333" s="57"/>
      <c r="BQ333" s="57"/>
      <c r="BR333" s="57"/>
      <c r="BS333" s="57"/>
      <c r="BT333" s="57"/>
      <c r="BU333" s="57"/>
      <c r="BV333" s="57"/>
      <c r="BW333" s="57"/>
    </row>
    <row r="334" spans="3:75" ht="21" customHeight="1">
      <c r="C334" s="265"/>
      <c r="D334" s="431"/>
      <c r="E334" s="429"/>
      <c r="F334" s="288" t="s">
        <v>2470</v>
      </c>
      <c r="G334" s="249"/>
      <c r="H334" s="220" t="s">
        <v>156</v>
      </c>
      <c r="I334" s="220" t="s">
        <v>159</v>
      </c>
      <c r="J334" s="220" t="s">
        <v>0</v>
      </c>
      <c r="K334" s="220" t="s">
        <v>160</v>
      </c>
      <c r="L334" s="220" t="s">
        <v>0</v>
      </c>
      <c r="M334" s="220" t="s">
        <v>298</v>
      </c>
      <c r="N334" s="48" t="s">
        <v>162</v>
      </c>
      <c r="O334" s="48" t="s">
        <v>0</v>
      </c>
      <c r="P334" s="48" t="s">
        <v>477</v>
      </c>
      <c r="Q334" s="48"/>
      <c r="R334" s="48"/>
      <c r="S334" s="48"/>
      <c r="T334" s="48"/>
      <c r="U334" s="104"/>
      <c r="V334" s="73">
        <v>0</v>
      </c>
      <c r="W334" s="74"/>
      <c r="X334" s="75"/>
      <c r="Y334" s="298"/>
      <c r="Z334" s="301"/>
      <c r="BI334" s="57"/>
      <c r="BJ334" s="57"/>
      <c r="BK334" s="57"/>
      <c r="BL334" s="57"/>
      <c r="BM334" s="57"/>
      <c r="BN334" s="57"/>
      <c r="BO334" s="57"/>
      <c r="BP334" s="57"/>
      <c r="BQ334" s="57"/>
      <c r="BR334" s="57"/>
      <c r="BS334" s="57"/>
      <c r="BT334" s="57"/>
      <c r="BU334" s="57"/>
      <c r="BV334" s="57"/>
      <c r="BW334" s="57"/>
    </row>
    <row r="335" spans="3:75" ht="21" customHeight="1">
      <c r="C335" s="265"/>
      <c r="D335" s="431"/>
      <c r="E335" s="429"/>
      <c r="F335" s="288" t="s">
        <v>2471</v>
      </c>
      <c r="G335" s="249"/>
      <c r="H335" s="220" t="s">
        <v>156</v>
      </c>
      <c r="I335" s="220" t="s">
        <v>159</v>
      </c>
      <c r="J335" s="220" t="s">
        <v>0</v>
      </c>
      <c r="K335" s="220" t="s">
        <v>160</v>
      </c>
      <c r="L335" s="220" t="s">
        <v>0</v>
      </c>
      <c r="M335" s="220" t="s">
        <v>299</v>
      </c>
      <c r="N335" s="48" t="s">
        <v>162</v>
      </c>
      <c r="O335" s="48" t="s">
        <v>0</v>
      </c>
      <c r="P335" s="48" t="s">
        <v>477</v>
      </c>
      <c r="Q335" s="48"/>
      <c r="R335" s="48"/>
      <c r="S335" s="48"/>
      <c r="T335" s="48"/>
      <c r="U335" s="104"/>
      <c r="V335" s="73">
        <v>0</v>
      </c>
      <c r="W335" s="74"/>
      <c r="X335" s="75"/>
      <c r="Y335" s="298"/>
      <c r="Z335" s="301"/>
      <c r="BI335" s="57"/>
      <c r="BJ335" s="57"/>
      <c r="BK335" s="57"/>
      <c r="BL335" s="57"/>
      <c r="BM335" s="57"/>
      <c r="BN335" s="57"/>
      <c r="BO335" s="57"/>
      <c r="BP335" s="57"/>
      <c r="BQ335" s="57"/>
      <c r="BR335" s="57"/>
      <c r="BS335" s="57"/>
      <c r="BT335" s="57"/>
      <c r="BU335" s="57"/>
      <c r="BV335" s="57"/>
      <c r="BW335" s="57"/>
    </row>
    <row r="336" spans="3:75" ht="21" customHeight="1">
      <c r="C336" s="265"/>
      <c r="D336" s="431"/>
      <c r="E336" s="429"/>
      <c r="F336" s="288" t="s">
        <v>2472</v>
      </c>
      <c r="G336" s="249"/>
      <c r="H336" s="220" t="s">
        <v>156</v>
      </c>
      <c r="I336" s="220" t="s">
        <v>159</v>
      </c>
      <c r="J336" s="220" t="s">
        <v>0</v>
      </c>
      <c r="K336" s="220" t="s">
        <v>160</v>
      </c>
      <c r="L336" s="220" t="s">
        <v>0</v>
      </c>
      <c r="M336" s="220" t="s">
        <v>300</v>
      </c>
      <c r="N336" s="48" t="s">
        <v>162</v>
      </c>
      <c r="O336" s="48" t="s">
        <v>0</v>
      </c>
      <c r="P336" s="48" t="s">
        <v>477</v>
      </c>
      <c r="Q336" s="48"/>
      <c r="R336" s="48"/>
      <c r="S336" s="48"/>
      <c r="T336" s="48"/>
      <c r="U336" s="104"/>
      <c r="V336" s="73">
        <v>0</v>
      </c>
      <c r="W336" s="74"/>
      <c r="X336" s="75"/>
      <c r="Y336" s="298"/>
      <c r="Z336" s="298"/>
      <c r="AA336" s="299"/>
      <c r="AB336" s="299"/>
      <c r="AC336" s="299"/>
      <c r="AD336" s="299"/>
      <c r="AE336" s="299"/>
      <c r="AF336" s="299"/>
      <c r="AG336" s="299"/>
      <c r="AH336" s="299"/>
      <c r="AI336" s="299"/>
      <c r="AJ336" s="299"/>
      <c r="AK336" s="299"/>
      <c r="AL336" s="299"/>
      <c r="AM336" s="299"/>
      <c r="AN336" s="299"/>
      <c r="AO336" s="299"/>
      <c r="AP336" s="299"/>
      <c r="AQ336" s="299"/>
      <c r="AR336" s="299"/>
      <c r="AS336" s="299"/>
      <c r="BI336" s="57"/>
      <c r="BJ336" s="57"/>
      <c r="BK336" s="57"/>
      <c r="BL336" s="57"/>
      <c r="BM336" s="57"/>
      <c r="BN336" s="57"/>
      <c r="BO336" s="57"/>
      <c r="BP336" s="57"/>
      <c r="BQ336" s="57"/>
      <c r="BR336" s="57"/>
      <c r="BS336" s="57"/>
      <c r="BT336" s="57"/>
      <c r="BU336" s="57"/>
      <c r="BV336" s="57"/>
      <c r="BW336" s="57"/>
    </row>
    <row r="337" spans="3:75" ht="21" customHeight="1">
      <c r="C337" s="265"/>
      <c r="D337" s="431"/>
      <c r="E337" s="429"/>
      <c r="F337" s="288" t="s">
        <v>2473</v>
      </c>
      <c r="G337" s="249"/>
      <c r="H337" s="220" t="s">
        <v>156</v>
      </c>
      <c r="I337" s="220" t="s">
        <v>159</v>
      </c>
      <c r="J337" s="220" t="s">
        <v>0</v>
      </c>
      <c r="K337" s="220" t="s">
        <v>160</v>
      </c>
      <c r="L337" s="220" t="s">
        <v>0</v>
      </c>
      <c r="M337" s="220" t="s">
        <v>301</v>
      </c>
      <c r="N337" s="48" t="s">
        <v>162</v>
      </c>
      <c r="O337" s="48" t="s">
        <v>0</v>
      </c>
      <c r="P337" s="48" t="s">
        <v>477</v>
      </c>
      <c r="Q337" s="48"/>
      <c r="R337" s="48"/>
      <c r="S337" s="48"/>
      <c r="T337" s="48"/>
      <c r="U337" s="104"/>
      <c r="V337" s="73">
        <v>0</v>
      </c>
      <c r="W337" s="74"/>
      <c r="X337" s="75"/>
      <c r="Y337" s="298"/>
      <c r="Z337" s="298"/>
      <c r="AA337" s="299"/>
      <c r="AB337" s="299"/>
      <c r="AC337" s="299"/>
      <c r="AD337" s="299"/>
      <c r="AE337" s="299"/>
      <c r="AF337" s="299"/>
      <c r="AG337" s="299"/>
      <c r="AH337" s="299"/>
      <c r="AI337" s="299"/>
      <c r="AJ337" s="299"/>
      <c r="AK337" s="299"/>
      <c r="AL337" s="299"/>
      <c r="AM337" s="299"/>
      <c r="AN337" s="299"/>
      <c r="AO337" s="299"/>
      <c r="AP337" s="299"/>
      <c r="AQ337" s="299"/>
      <c r="AR337" s="299"/>
      <c r="AS337" s="299"/>
      <c r="BI337" s="57"/>
      <c r="BJ337" s="57"/>
      <c r="BK337" s="57"/>
      <c r="BL337" s="57"/>
      <c r="BM337" s="57"/>
      <c r="BN337" s="57"/>
      <c r="BO337" s="57"/>
      <c r="BP337" s="57"/>
      <c r="BQ337" s="57"/>
      <c r="BR337" s="57"/>
      <c r="BS337" s="57"/>
      <c r="BT337" s="57"/>
      <c r="BU337" s="57"/>
      <c r="BV337" s="57"/>
      <c r="BW337" s="57"/>
    </row>
    <row r="338" spans="3:75" ht="21" customHeight="1">
      <c r="C338" s="265"/>
      <c r="D338" s="431"/>
      <c r="E338" s="429"/>
      <c r="F338" s="288" t="s">
        <v>53</v>
      </c>
      <c r="G338" s="249"/>
      <c r="H338" s="220" t="s">
        <v>156</v>
      </c>
      <c r="I338" s="220" t="s">
        <v>159</v>
      </c>
      <c r="J338" s="220" t="s">
        <v>0</v>
      </c>
      <c r="K338" s="220" t="s">
        <v>160</v>
      </c>
      <c r="L338" s="220" t="s">
        <v>0</v>
      </c>
      <c r="M338" s="220" t="s">
        <v>302</v>
      </c>
      <c r="N338" s="48" t="s">
        <v>162</v>
      </c>
      <c r="O338" s="48" t="s">
        <v>0</v>
      </c>
      <c r="P338" s="48" t="s">
        <v>477</v>
      </c>
      <c r="Q338" s="48"/>
      <c r="R338" s="48"/>
      <c r="S338" s="48"/>
      <c r="T338" s="48"/>
      <c r="U338" s="104"/>
      <c r="V338" s="73">
        <v>0</v>
      </c>
      <c r="W338" s="74"/>
      <c r="X338" s="75"/>
      <c r="Y338" s="298"/>
      <c r="Z338" s="298"/>
      <c r="AA338" s="299"/>
      <c r="AB338" s="299"/>
      <c r="AC338" s="299"/>
      <c r="AD338" s="299"/>
      <c r="AE338" s="299"/>
      <c r="AF338" s="299"/>
      <c r="AG338" s="299"/>
      <c r="AH338" s="299"/>
      <c r="AI338" s="299"/>
      <c r="AJ338" s="299"/>
      <c r="AK338" s="299"/>
      <c r="AL338" s="299"/>
      <c r="AM338" s="299"/>
      <c r="AN338" s="299"/>
      <c r="AO338" s="299"/>
      <c r="AP338" s="299"/>
      <c r="AQ338" s="299"/>
      <c r="AR338" s="299"/>
      <c r="AS338" s="299"/>
      <c r="BI338" s="57"/>
      <c r="BJ338" s="57"/>
      <c r="BK338" s="57"/>
      <c r="BL338" s="57"/>
      <c r="BM338" s="57"/>
      <c r="BN338" s="57"/>
      <c r="BO338" s="57"/>
      <c r="BP338" s="57"/>
      <c r="BQ338" s="57"/>
      <c r="BR338" s="57"/>
      <c r="BS338" s="57"/>
      <c r="BT338" s="57"/>
      <c r="BU338" s="57"/>
      <c r="BV338" s="57"/>
      <c r="BW338" s="57"/>
    </row>
    <row r="339" spans="3:75" ht="21" customHeight="1">
      <c r="C339" s="265"/>
      <c r="D339" s="431"/>
      <c r="E339" s="429"/>
      <c r="F339" s="288" t="s">
        <v>2474</v>
      </c>
      <c r="G339" s="249"/>
      <c r="H339" s="220" t="s">
        <v>156</v>
      </c>
      <c r="I339" s="220" t="s">
        <v>159</v>
      </c>
      <c r="J339" s="220" t="s">
        <v>0</v>
      </c>
      <c r="K339" s="220" t="s">
        <v>160</v>
      </c>
      <c r="L339" s="220" t="s">
        <v>0</v>
      </c>
      <c r="M339" s="220" t="s">
        <v>303</v>
      </c>
      <c r="N339" s="48" t="s">
        <v>162</v>
      </c>
      <c r="O339" s="48" t="s">
        <v>0</v>
      </c>
      <c r="P339" s="48" t="s">
        <v>477</v>
      </c>
      <c r="Q339" s="48"/>
      <c r="R339" s="48"/>
      <c r="S339" s="48"/>
      <c r="T339" s="48"/>
      <c r="U339" s="104"/>
      <c r="V339" s="73">
        <v>0</v>
      </c>
      <c r="W339" s="74"/>
      <c r="X339" s="75"/>
      <c r="Y339" s="298"/>
      <c r="Z339" s="298"/>
      <c r="AA339" s="299"/>
      <c r="AB339" s="299"/>
      <c r="AC339" s="299"/>
      <c r="AD339" s="299"/>
      <c r="AE339" s="299"/>
      <c r="AF339" s="299"/>
      <c r="AG339" s="299"/>
      <c r="AH339" s="299"/>
      <c r="AI339" s="299"/>
      <c r="AJ339" s="299"/>
      <c r="AK339" s="299"/>
      <c r="AL339" s="299"/>
      <c r="AM339" s="299"/>
      <c r="AN339" s="299"/>
      <c r="AO339" s="299"/>
      <c r="AP339" s="299"/>
      <c r="AQ339" s="299"/>
      <c r="AR339" s="299"/>
      <c r="AS339" s="299"/>
      <c r="BI339" s="57"/>
      <c r="BJ339" s="57"/>
      <c r="BK339" s="57"/>
      <c r="BL339" s="57"/>
      <c r="BM339" s="57"/>
      <c r="BN339" s="57"/>
      <c r="BO339" s="57"/>
      <c r="BP339" s="57"/>
      <c r="BQ339" s="57"/>
      <c r="BR339" s="57"/>
      <c r="BS339" s="57"/>
      <c r="BT339" s="57"/>
      <c r="BU339" s="57"/>
      <c r="BV339" s="57"/>
      <c r="BW339" s="57"/>
    </row>
    <row r="340" spans="3:75" ht="21" customHeight="1">
      <c r="C340" s="265"/>
      <c r="D340" s="431"/>
      <c r="E340" s="429"/>
      <c r="F340" s="288" t="s">
        <v>2475</v>
      </c>
      <c r="G340" s="249"/>
      <c r="H340" s="220" t="s">
        <v>156</v>
      </c>
      <c r="I340" s="220" t="s">
        <v>159</v>
      </c>
      <c r="J340" s="220" t="s">
        <v>0</v>
      </c>
      <c r="K340" s="220" t="s">
        <v>160</v>
      </c>
      <c r="L340" s="220" t="s">
        <v>0</v>
      </c>
      <c r="M340" s="220" t="s">
        <v>304</v>
      </c>
      <c r="N340" s="48" t="s">
        <v>162</v>
      </c>
      <c r="O340" s="48" t="s">
        <v>0</v>
      </c>
      <c r="P340" s="48" t="s">
        <v>477</v>
      </c>
      <c r="Q340" s="48"/>
      <c r="R340" s="48"/>
      <c r="S340" s="48"/>
      <c r="T340" s="48"/>
      <c r="U340" s="104"/>
      <c r="V340" s="73">
        <v>0</v>
      </c>
      <c r="W340" s="74"/>
      <c r="X340" s="75"/>
      <c r="Y340" s="298"/>
      <c r="Z340" s="298"/>
      <c r="AA340" s="299"/>
      <c r="AB340" s="299"/>
      <c r="AC340" s="299"/>
      <c r="AD340" s="299"/>
      <c r="AE340" s="299"/>
      <c r="AF340" s="299"/>
      <c r="AG340" s="299"/>
      <c r="AH340" s="299"/>
      <c r="AI340" s="299"/>
      <c r="AJ340" s="299"/>
      <c r="AK340" s="299"/>
      <c r="AL340" s="299"/>
      <c r="AM340" s="299"/>
      <c r="AN340" s="299"/>
      <c r="AO340" s="299"/>
      <c r="AP340" s="299"/>
      <c r="AQ340" s="299"/>
      <c r="AR340" s="299"/>
      <c r="AS340" s="299"/>
      <c r="BI340" s="57"/>
      <c r="BJ340" s="57"/>
      <c r="BK340" s="57"/>
      <c r="BL340" s="57"/>
      <c r="BM340" s="57"/>
      <c r="BN340" s="57"/>
      <c r="BO340" s="57"/>
      <c r="BP340" s="57"/>
      <c r="BQ340" s="57"/>
      <c r="BR340" s="57"/>
      <c r="BS340" s="57"/>
      <c r="BT340" s="57"/>
      <c r="BU340" s="57"/>
      <c r="BV340" s="57"/>
      <c r="BW340" s="57"/>
    </row>
    <row r="341" spans="3:75" ht="21" customHeight="1">
      <c r="C341" s="265"/>
      <c r="D341" s="431"/>
      <c r="E341" s="429"/>
      <c r="F341" s="288" t="s">
        <v>54</v>
      </c>
      <c r="G341" s="249"/>
      <c r="H341" s="220" t="s">
        <v>156</v>
      </c>
      <c r="I341" s="220" t="s">
        <v>159</v>
      </c>
      <c r="J341" s="220" t="s">
        <v>0</v>
      </c>
      <c r="K341" s="220" t="s">
        <v>160</v>
      </c>
      <c r="L341" s="220" t="s">
        <v>0</v>
      </c>
      <c r="M341" s="220" t="s">
        <v>305</v>
      </c>
      <c r="N341" s="48" t="s">
        <v>162</v>
      </c>
      <c r="O341" s="48" t="s">
        <v>0</v>
      </c>
      <c r="P341" s="48" t="s">
        <v>477</v>
      </c>
      <c r="Q341" s="48"/>
      <c r="R341" s="48"/>
      <c r="S341" s="48"/>
      <c r="T341" s="48"/>
      <c r="U341" s="104"/>
      <c r="V341" s="73">
        <v>6</v>
      </c>
      <c r="W341" s="74"/>
      <c r="X341" s="75"/>
      <c r="Y341" s="298"/>
      <c r="Z341" s="298"/>
      <c r="AA341" s="299"/>
      <c r="AB341" s="299"/>
      <c r="AC341" s="299"/>
      <c r="AD341" s="299"/>
      <c r="AE341" s="299"/>
      <c r="AF341" s="299"/>
      <c r="AG341" s="299"/>
      <c r="AH341" s="299"/>
      <c r="AI341" s="299"/>
      <c r="AJ341" s="299"/>
      <c r="AK341" s="299"/>
      <c r="AL341" s="299"/>
      <c r="AM341" s="299"/>
      <c r="AN341" s="299"/>
      <c r="AO341" s="299"/>
      <c r="AP341" s="299"/>
      <c r="AQ341" s="299"/>
      <c r="AR341" s="299"/>
      <c r="AS341" s="299"/>
      <c r="BI341" s="57"/>
      <c r="BJ341" s="57"/>
      <c r="BK341" s="57"/>
      <c r="BL341" s="57"/>
      <c r="BM341" s="57"/>
      <c r="BN341" s="57"/>
      <c r="BO341" s="57"/>
      <c r="BP341" s="57"/>
      <c r="BQ341" s="57"/>
      <c r="BR341" s="57"/>
      <c r="BS341" s="57"/>
      <c r="BT341" s="57"/>
      <c r="BU341" s="57"/>
      <c r="BV341" s="57"/>
      <c r="BW341" s="57"/>
    </row>
    <row r="342" spans="3:75" ht="21" customHeight="1">
      <c r="C342" s="265"/>
      <c r="D342" s="431"/>
      <c r="E342" s="429"/>
      <c r="F342" s="288" t="s">
        <v>2476</v>
      </c>
      <c r="G342" s="249"/>
      <c r="H342" s="220" t="s">
        <v>156</v>
      </c>
      <c r="I342" s="220" t="s">
        <v>159</v>
      </c>
      <c r="J342" s="220" t="s">
        <v>0</v>
      </c>
      <c r="K342" s="220" t="s">
        <v>160</v>
      </c>
      <c r="L342" s="220" t="s">
        <v>0</v>
      </c>
      <c r="M342" s="220" t="s">
        <v>306</v>
      </c>
      <c r="N342" s="48" t="s">
        <v>162</v>
      </c>
      <c r="O342" s="48" t="s">
        <v>0</v>
      </c>
      <c r="P342" s="48" t="s">
        <v>477</v>
      </c>
      <c r="Q342" s="48"/>
      <c r="R342" s="48"/>
      <c r="S342" s="48"/>
      <c r="T342" s="48"/>
      <c r="U342" s="104"/>
      <c r="V342" s="73">
        <v>98</v>
      </c>
      <c r="W342" s="74"/>
      <c r="X342" s="75"/>
      <c r="Y342" s="298"/>
      <c r="Z342" s="298"/>
      <c r="AA342" s="299"/>
      <c r="AB342" s="299"/>
      <c r="AC342" s="299"/>
      <c r="AD342" s="299"/>
      <c r="AE342" s="299"/>
      <c r="AF342" s="299"/>
      <c r="AG342" s="299"/>
      <c r="AH342" s="299"/>
      <c r="AI342" s="299"/>
      <c r="AJ342" s="299"/>
      <c r="AK342" s="299"/>
      <c r="AL342" s="299"/>
      <c r="AM342" s="299"/>
      <c r="AN342" s="299"/>
      <c r="AO342" s="299"/>
      <c r="AP342" s="299"/>
      <c r="AQ342" s="299"/>
      <c r="AR342" s="299"/>
      <c r="AS342" s="299"/>
      <c r="BI342" s="57"/>
      <c r="BJ342" s="57"/>
      <c r="BK342" s="57"/>
      <c r="BL342" s="57"/>
      <c r="BM342" s="57"/>
      <c r="BN342" s="57"/>
      <c r="BO342" s="57"/>
      <c r="BP342" s="57"/>
      <c r="BQ342" s="57"/>
      <c r="BR342" s="57"/>
      <c r="BS342" s="57"/>
      <c r="BT342" s="57"/>
      <c r="BU342" s="57"/>
      <c r="BV342" s="57"/>
      <c r="BW342" s="57"/>
    </row>
    <row r="343" spans="3:75" ht="21" customHeight="1">
      <c r="C343" s="265"/>
      <c r="D343" s="431"/>
      <c r="E343" s="429"/>
      <c r="F343" s="288" t="s">
        <v>2401</v>
      </c>
      <c r="G343" s="249"/>
      <c r="H343" s="220" t="s">
        <v>156</v>
      </c>
      <c r="I343" s="220" t="s">
        <v>159</v>
      </c>
      <c r="J343" s="220" t="s">
        <v>0</v>
      </c>
      <c r="K343" s="220" t="s">
        <v>160</v>
      </c>
      <c r="L343" s="220" t="s">
        <v>0</v>
      </c>
      <c r="M343" s="220" t="s">
        <v>307</v>
      </c>
      <c r="N343" s="48" t="s">
        <v>162</v>
      </c>
      <c r="O343" s="48" t="s">
        <v>0</v>
      </c>
      <c r="P343" s="48" t="s">
        <v>477</v>
      </c>
      <c r="Q343" s="48"/>
      <c r="R343" s="48"/>
      <c r="S343" s="48"/>
      <c r="T343" s="48"/>
      <c r="U343" s="104"/>
      <c r="V343" s="73">
        <v>1</v>
      </c>
      <c r="W343" s="74"/>
      <c r="X343" s="75"/>
      <c r="Y343" s="298"/>
      <c r="Z343" s="298"/>
      <c r="AA343" s="299"/>
      <c r="AB343" s="299"/>
      <c r="AC343" s="299"/>
      <c r="AD343" s="299"/>
      <c r="AE343" s="299"/>
      <c r="AF343" s="299"/>
      <c r="AG343" s="299"/>
      <c r="AH343" s="299"/>
      <c r="AI343" s="299"/>
      <c r="AJ343" s="299"/>
      <c r="AK343" s="299"/>
      <c r="AL343" s="299"/>
      <c r="AM343" s="299"/>
      <c r="AN343" s="299"/>
      <c r="AO343" s="299"/>
      <c r="AP343" s="299"/>
      <c r="AQ343" s="299"/>
      <c r="AR343" s="299"/>
      <c r="AS343" s="299"/>
      <c r="BI343" s="57"/>
      <c r="BJ343" s="57"/>
      <c r="BK343" s="57"/>
      <c r="BL343" s="57"/>
      <c r="BM343" s="57"/>
      <c r="BN343" s="57"/>
      <c r="BO343" s="57"/>
      <c r="BP343" s="57"/>
      <c r="BQ343" s="57"/>
      <c r="BR343" s="57"/>
      <c r="BS343" s="57"/>
      <c r="BT343" s="57"/>
      <c r="BU343" s="57"/>
      <c r="BV343" s="57"/>
      <c r="BW343" s="57"/>
    </row>
    <row r="344" spans="3:75" ht="21" customHeight="1">
      <c r="C344" s="265"/>
      <c r="D344" s="431"/>
      <c r="E344" s="429"/>
      <c r="F344" s="294" t="s">
        <v>2402</v>
      </c>
      <c r="G344" s="249"/>
      <c r="H344" s="220" t="s">
        <v>156</v>
      </c>
      <c r="I344" s="220" t="s">
        <v>159</v>
      </c>
      <c r="J344" s="220" t="s">
        <v>0</v>
      </c>
      <c r="K344" s="220" t="s">
        <v>160</v>
      </c>
      <c r="L344" s="220" t="s">
        <v>0</v>
      </c>
      <c r="M344" s="220" t="s">
        <v>308</v>
      </c>
      <c r="N344" s="48" t="s">
        <v>162</v>
      </c>
      <c r="O344" s="48" t="s">
        <v>0</v>
      </c>
      <c r="P344" s="48" t="s">
        <v>477</v>
      </c>
      <c r="Q344" s="48"/>
      <c r="R344" s="48"/>
      <c r="S344" s="48"/>
      <c r="T344" s="48"/>
      <c r="U344" s="110"/>
      <c r="V344" s="21">
        <f>IF(OR(SUMPRODUCT(--(V301:V343=""),--(W301:W343=""))&gt;0,COUNTIF(W301:W343,"M")&gt;0,COUNTIF(W301:W343,"X")=43),"",SUM(V301:V343))</f>
        <v>1330</v>
      </c>
      <c r="W344" s="22" t="str">
        <f>IF(AND(COUNTIF(W301:W343,"X")=43,SUM(V301:V343)=0,ISNUMBER(V344)),"",IF(COUNTIF(W301:W343,"M")&gt;0,"M",IF(AND(COUNTIF(W301:W343,W301)=43,OR(W301="X",W301="W",W301="Z")),UPPER(W301),"")))</f>
        <v/>
      </c>
      <c r="X344" s="23"/>
      <c r="Y344" s="298"/>
      <c r="Z344" s="300"/>
      <c r="AA344" s="263"/>
      <c r="AB344" s="263"/>
      <c r="AC344" s="263"/>
      <c r="AD344" s="263"/>
      <c r="AE344" s="263"/>
      <c r="AF344" s="263"/>
      <c r="AG344" s="263"/>
      <c r="AH344" s="263"/>
      <c r="AI344" s="263"/>
      <c r="AJ344" s="263"/>
      <c r="AK344" s="263"/>
      <c r="AL344" s="263"/>
      <c r="AM344" s="263"/>
      <c r="AN344" s="263"/>
      <c r="AO344" s="263"/>
      <c r="AP344" s="263"/>
      <c r="AQ344" s="263"/>
      <c r="AR344" s="263"/>
      <c r="AS344" s="263"/>
      <c r="BI344" s="57"/>
      <c r="BJ344" s="57"/>
      <c r="BK344" s="57"/>
      <c r="BL344" s="57"/>
      <c r="BM344" s="57"/>
      <c r="BN344" s="57"/>
      <c r="BO344" s="57"/>
      <c r="BP344" s="57"/>
      <c r="BQ344" s="57"/>
      <c r="BR344" s="57"/>
      <c r="BS344" s="57"/>
      <c r="BT344" s="57"/>
      <c r="BU344" s="57"/>
      <c r="BV344" s="57"/>
      <c r="BW344" s="57"/>
    </row>
    <row r="345" spans="3:75" ht="21" customHeight="1">
      <c r="C345" s="265"/>
      <c r="D345" s="431" t="s">
        <v>2377</v>
      </c>
      <c r="E345" s="429" t="s">
        <v>55</v>
      </c>
      <c r="F345" s="288" t="s">
        <v>2477</v>
      </c>
      <c r="G345" s="249"/>
      <c r="H345" s="220" t="s">
        <v>156</v>
      </c>
      <c r="I345" s="220" t="s">
        <v>159</v>
      </c>
      <c r="J345" s="220" t="s">
        <v>0</v>
      </c>
      <c r="K345" s="220" t="s">
        <v>160</v>
      </c>
      <c r="L345" s="220" t="s">
        <v>0</v>
      </c>
      <c r="M345" s="220" t="s">
        <v>309</v>
      </c>
      <c r="N345" s="48" t="s">
        <v>162</v>
      </c>
      <c r="O345" s="48" t="s">
        <v>0</v>
      </c>
      <c r="P345" s="48" t="s">
        <v>477</v>
      </c>
      <c r="Q345" s="48"/>
      <c r="R345" s="48"/>
      <c r="S345" s="48"/>
      <c r="T345" s="48"/>
      <c r="U345" s="104"/>
      <c r="V345" s="73">
        <v>0</v>
      </c>
      <c r="W345" s="74"/>
      <c r="X345" s="75"/>
      <c r="Y345" s="298"/>
      <c r="Z345" s="298"/>
      <c r="AA345" s="299"/>
      <c r="AB345" s="299"/>
      <c r="AC345" s="299"/>
      <c r="AD345" s="299"/>
      <c r="AE345" s="299"/>
      <c r="AF345" s="299"/>
      <c r="AG345" s="299"/>
      <c r="AH345" s="299"/>
      <c r="AI345" s="299"/>
      <c r="AJ345" s="299"/>
      <c r="AK345" s="299"/>
      <c r="AL345" s="299"/>
      <c r="AM345" s="299"/>
      <c r="AN345" s="299"/>
      <c r="AO345" s="299"/>
      <c r="AP345" s="299"/>
      <c r="AQ345" s="299"/>
      <c r="AR345" s="299"/>
      <c r="AS345" s="299"/>
      <c r="BI345" s="57"/>
      <c r="BJ345" s="57"/>
      <c r="BK345" s="57"/>
      <c r="BL345" s="57"/>
      <c r="BM345" s="57"/>
      <c r="BN345" s="57"/>
      <c r="BO345" s="57"/>
      <c r="BP345" s="57"/>
      <c r="BQ345" s="57"/>
      <c r="BR345" s="57"/>
      <c r="BS345" s="57"/>
      <c r="BT345" s="57"/>
      <c r="BU345" s="57"/>
      <c r="BV345" s="57"/>
      <c r="BW345" s="57"/>
    </row>
    <row r="346" spans="3:75" ht="21" customHeight="1">
      <c r="C346" s="265"/>
      <c r="D346" s="431"/>
      <c r="E346" s="429"/>
      <c r="F346" s="288" t="s">
        <v>56</v>
      </c>
      <c r="G346" s="249"/>
      <c r="H346" s="220" t="s">
        <v>156</v>
      </c>
      <c r="I346" s="220" t="s">
        <v>159</v>
      </c>
      <c r="J346" s="220" t="s">
        <v>0</v>
      </c>
      <c r="K346" s="220" t="s">
        <v>160</v>
      </c>
      <c r="L346" s="220" t="s">
        <v>0</v>
      </c>
      <c r="M346" s="220" t="s">
        <v>310</v>
      </c>
      <c r="N346" s="48" t="s">
        <v>162</v>
      </c>
      <c r="O346" s="48" t="s">
        <v>0</v>
      </c>
      <c r="P346" s="48" t="s">
        <v>477</v>
      </c>
      <c r="Q346" s="48"/>
      <c r="R346" s="48"/>
      <c r="S346" s="48"/>
      <c r="T346" s="48"/>
      <c r="U346" s="104"/>
      <c r="V346" s="73">
        <v>0</v>
      </c>
      <c r="W346" s="74"/>
      <c r="X346" s="75"/>
      <c r="Y346" s="298"/>
      <c r="Z346" s="298"/>
      <c r="AA346" s="299"/>
      <c r="AB346" s="299"/>
      <c r="AC346" s="299"/>
      <c r="AD346" s="299"/>
      <c r="AE346" s="299"/>
      <c r="AF346" s="299"/>
      <c r="AG346" s="299"/>
      <c r="AH346" s="299"/>
      <c r="AI346" s="299"/>
      <c r="AJ346" s="299"/>
      <c r="AK346" s="299"/>
      <c r="AL346" s="299"/>
      <c r="AM346" s="299"/>
      <c r="AN346" s="299"/>
      <c r="AO346" s="299"/>
      <c r="AP346" s="299"/>
      <c r="AQ346" s="299"/>
      <c r="AR346" s="299"/>
      <c r="AS346" s="299"/>
      <c r="BI346" s="57"/>
      <c r="BJ346" s="57"/>
      <c r="BK346" s="57"/>
      <c r="BL346" s="57"/>
      <c r="BM346" s="57"/>
      <c r="BN346" s="57"/>
      <c r="BO346" s="57"/>
      <c r="BP346" s="57"/>
      <c r="BQ346" s="57"/>
      <c r="BR346" s="57"/>
      <c r="BS346" s="57"/>
      <c r="BT346" s="57"/>
      <c r="BU346" s="57"/>
      <c r="BV346" s="57"/>
      <c r="BW346" s="57"/>
    </row>
    <row r="347" spans="3:75" ht="21" customHeight="1">
      <c r="C347" s="265"/>
      <c r="D347" s="431"/>
      <c r="E347" s="429"/>
      <c r="F347" s="288" t="s">
        <v>2478</v>
      </c>
      <c r="G347" s="249"/>
      <c r="H347" s="220" t="s">
        <v>156</v>
      </c>
      <c r="I347" s="220" t="s">
        <v>159</v>
      </c>
      <c r="J347" s="220" t="s">
        <v>0</v>
      </c>
      <c r="K347" s="220" t="s">
        <v>160</v>
      </c>
      <c r="L347" s="220" t="s">
        <v>0</v>
      </c>
      <c r="M347" s="220" t="s">
        <v>311</v>
      </c>
      <c r="N347" s="48" t="s">
        <v>162</v>
      </c>
      <c r="O347" s="48" t="s">
        <v>0</v>
      </c>
      <c r="P347" s="48" t="s">
        <v>477</v>
      </c>
      <c r="Q347" s="48"/>
      <c r="R347" s="48"/>
      <c r="S347" s="48"/>
      <c r="T347" s="48"/>
      <c r="U347" s="104"/>
      <c r="V347" s="73">
        <v>0</v>
      </c>
      <c r="W347" s="74"/>
      <c r="X347" s="75"/>
      <c r="Y347" s="298"/>
      <c r="Z347" s="298"/>
      <c r="AA347" s="299"/>
      <c r="AB347" s="299"/>
      <c r="AC347" s="299"/>
      <c r="AD347" s="299"/>
      <c r="AE347" s="299"/>
      <c r="AF347" s="299"/>
      <c r="AG347" s="299"/>
      <c r="AH347" s="299"/>
      <c r="AI347" s="299"/>
      <c r="AJ347" s="299"/>
      <c r="AK347" s="299"/>
      <c r="AL347" s="299"/>
      <c r="AM347" s="299"/>
      <c r="AN347" s="299"/>
      <c r="AO347" s="299"/>
      <c r="AP347" s="299"/>
      <c r="AQ347" s="299"/>
      <c r="AR347" s="299"/>
      <c r="AS347" s="299"/>
      <c r="BI347" s="57"/>
      <c r="BJ347" s="57"/>
      <c r="BK347" s="57"/>
      <c r="BL347" s="57"/>
      <c r="BM347" s="57"/>
      <c r="BN347" s="57"/>
      <c r="BO347" s="57"/>
      <c r="BP347" s="57"/>
      <c r="BQ347" s="57"/>
      <c r="BR347" s="57"/>
      <c r="BS347" s="57"/>
      <c r="BT347" s="57"/>
      <c r="BU347" s="57"/>
      <c r="BV347" s="57"/>
      <c r="BW347" s="57"/>
    </row>
    <row r="348" spans="3:75" ht="21" customHeight="1">
      <c r="C348" s="265"/>
      <c r="D348" s="431"/>
      <c r="E348" s="429"/>
      <c r="F348" s="288" t="s">
        <v>2479</v>
      </c>
      <c r="G348" s="249"/>
      <c r="H348" s="220" t="s">
        <v>156</v>
      </c>
      <c r="I348" s="220" t="s">
        <v>159</v>
      </c>
      <c r="J348" s="220" t="s">
        <v>0</v>
      </c>
      <c r="K348" s="220" t="s">
        <v>160</v>
      </c>
      <c r="L348" s="220" t="s">
        <v>0</v>
      </c>
      <c r="M348" s="220" t="s">
        <v>312</v>
      </c>
      <c r="N348" s="48" t="s">
        <v>162</v>
      </c>
      <c r="O348" s="48" t="s">
        <v>0</v>
      </c>
      <c r="P348" s="48" t="s">
        <v>477</v>
      </c>
      <c r="Q348" s="48"/>
      <c r="R348" s="48"/>
      <c r="S348" s="48"/>
      <c r="T348" s="48"/>
      <c r="U348" s="104"/>
      <c r="V348" s="73">
        <v>0</v>
      </c>
      <c r="W348" s="74"/>
      <c r="X348" s="75"/>
      <c r="Y348" s="298"/>
      <c r="Z348" s="298"/>
      <c r="AA348" s="299"/>
      <c r="AB348" s="299"/>
      <c r="AC348" s="299"/>
      <c r="AD348" s="299"/>
      <c r="AE348" s="299"/>
      <c r="AF348" s="299"/>
      <c r="AG348" s="299"/>
      <c r="AH348" s="299"/>
      <c r="AI348" s="299"/>
      <c r="AJ348" s="299"/>
      <c r="AK348" s="299"/>
      <c r="AL348" s="299"/>
      <c r="AM348" s="299"/>
      <c r="AN348" s="299"/>
      <c r="AO348" s="299"/>
      <c r="AP348" s="299"/>
      <c r="AQ348" s="299"/>
      <c r="AR348" s="299"/>
      <c r="AS348" s="299"/>
      <c r="BI348" s="57"/>
      <c r="BJ348" s="57"/>
      <c r="BK348" s="57"/>
      <c r="BL348" s="57"/>
      <c r="BM348" s="57"/>
      <c r="BN348" s="57"/>
      <c r="BO348" s="57"/>
      <c r="BP348" s="57"/>
      <c r="BQ348" s="57"/>
      <c r="BR348" s="57"/>
      <c r="BS348" s="57"/>
      <c r="BT348" s="57"/>
      <c r="BU348" s="57"/>
      <c r="BV348" s="57"/>
      <c r="BW348" s="57"/>
    </row>
    <row r="349" spans="3:75" ht="21" customHeight="1">
      <c r="C349" s="265"/>
      <c r="D349" s="431"/>
      <c r="E349" s="429"/>
      <c r="F349" s="288" t="s">
        <v>57</v>
      </c>
      <c r="G349" s="249"/>
      <c r="H349" s="220" t="s">
        <v>156</v>
      </c>
      <c r="I349" s="220" t="s">
        <v>159</v>
      </c>
      <c r="J349" s="220" t="s">
        <v>0</v>
      </c>
      <c r="K349" s="220" t="s">
        <v>160</v>
      </c>
      <c r="L349" s="220" t="s">
        <v>0</v>
      </c>
      <c r="M349" s="220" t="s">
        <v>313</v>
      </c>
      <c r="N349" s="48" t="s">
        <v>162</v>
      </c>
      <c r="O349" s="48" t="s">
        <v>0</v>
      </c>
      <c r="P349" s="48" t="s">
        <v>477</v>
      </c>
      <c r="Q349" s="48"/>
      <c r="R349" s="48"/>
      <c r="S349" s="48"/>
      <c r="T349" s="48"/>
      <c r="U349" s="104"/>
      <c r="V349" s="73">
        <v>0</v>
      </c>
      <c r="W349" s="74"/>
      <c r="X349" s="75"/>
      <c r="Y349" s="298"/>
      <c r="Z349" s="298"/>
      <c r="AA349" s="299"/>
      <c r="AB349" s="299"/>
      <c r="AC349" s="299"/>
      <c r="AD349" s="299"/>
      <c r="AE349" s="299"/>
      <c r="AF349" s="299"/>
      <c r="AG349" s="299"/>
      <c r="AH349" s="299"/>
      <c r="AI349" s="299"/>
      <c r="AJ349" s="299"/>
      <c r="AK349" s="299"/>
      <c r="AL349" s="299"/>
      <c r="AM349" s="299"/>
      <c r="AN349" s="299"/>
      <c r="AO349" s="299"/>
      <c r="AP349" s="299"/>
      <c r="AQ349" s="299"/>
      <c r="AR349" s="299"/>
      <c r="AS349" s="299"/>
      <c r="BI349" s="57"/>
      <c r="BJ349" s="57"/>
      <c r="BK349" s="57"/>
      <c r="BL349" s="57"/>
      <c r="BM349" s="57"/>
      <c r="BN349" s="57"/>
      <c r="BO349" s="57"/>
      <c r="BP349" s="57"/>
      <c r="BQ349" s="57"/>
      <c r="BR349" s="57"/>
      <c r="BS349" s="57"/>
      <c r="BT349" s="57"/>
      <c r="BU349" s="57"/>
      <c r="BV349" s="57"/>
      <c r="BW349" s="57"/>
    </row>
    <row r="350" spans="3:75" ht="21" customHeight="1">
      <c r="C350" s="265"/>
      <c r="D350" s="431"/>
      <c r="E350" s="429"/>
      <c r="F350" s="288" t="s">
        <v>2480</v>
      </c>
      <c r="G350" s="249"/>
      <c r="H350" s="220" t="s">
        <v>156</v>
      </c>
      <c r="I350" s="220" t="s">
        <v>159</v>
      </c>
      <c r="J350" s="220" t="s">
        <v>0</v>
      </c>
      <c r="K350" s="220" t="s">
        <v>160</v>
      </c>
      <c r="L350" s="220" t="s">
        <v>0</v>
      </c>
      <c r="M350" s="220" t="s">
        <v>314</v>
      </c>
      <c r="N350" s="48" t="s">
        <v>162</v>
      </c>
      <c r="O350" s="48" t="s">
        <v>0</v>
      </c>
      <c r="P350" s="48" t="s">
        <v>477</v>
      </c>
      <c r="Q350" s="48"/>
      <c r="R350" s="48"/>
      <c r="S350" s="48"/>
      <c r="T350" s="48"/>
      <c r="U350" s="104"/>
      <c r="V350" s="73">
        <v>0</v>
      </c>
      <c r="W350" s="74"/>
      <c r="X350" s="75"/>
      <c r="Y350" s="298"/>
      <c r="Z350" s="298"/>
      <c r="AA350" s="299"/>
      <c r="AB350" s="299"/>
      <c r="AC350" s="299"/>
      <c r="AD350" s="299"/>
      <c r="AE350" s="299"/>
      <c r="AF350" s="299"/>
      <c r="AG350" s="299"/>
      <c r="AH350" s="299"/>
      <c r="AI350" s="299"/>
      <c r="AJ350" s="299"/>
      <c r="AK350" s="299"/>
      <c r="AL350" s="299"/>
      <c r="AM350" s="299"/>
      <c r="AN350" s="299"/>
      <c r="AO350" s="299"/>
      <c r="AP350" s="299"/>
      <c r="AQ350" s="299"/>
      <c r="AR350" s="299"/>
      <c r="AS350" s="299"/>
      <c r="BI350" s="57"/>
      <c r="BJ350" s="57"/>
      <c r="BK350" s="57"/>
      <c r="BL350" s="57"/>
      <c r="BM350" s="57"/>
      <c r="BN350" s="57"/>
      <c r="BO350" s="57"/>
      <c r="BP350" s="57"/>
      <c r="BQ350" s="57"/>
      <c r="BR350" s="57"/>
      <c r="BS350" s="57"/>
      <c r="BT350" s="57"/>
      <c r="BU350" s="57"/>
      <c r="BV350" s="57"/>
      <c r="BW350" s="57"/>
    </row>
    <row r="351" spans="3:75" ht="21" customHeight="1">
      <c r="C351" s="265"/>
      <c r="D351" s="431"/>
      <c r="E351" s="429"/>
      <c r="F351" s="288" t="s">
        <v>58</v>
      </c>
      <c r="G351" s="249"/>
      <c r="H351" s="220" t="s">
        <v>156</v>
      </c>
      <c r="I351" s="220" t="s">
        <v>159</v>
      </c>
      <c r="J351" s="220" t="s">
        <v>0</v>
      </c>
      <c r="K351" s="220" t="s">
        <v>160</v>
      </c>
      <c r="L351" s="220" t="s">
        <v>0</v>
      </c>
      <c r="M351" s="220" t="s">
        <v>315</v>
      </c>
      <c r="N351" s="48" t="s">
        <v>162</v>
      </c>
      <c r="O351" s="48" t="s">
        <v>0</v>
      </c>
      <c r="P351" s="48" t="s">
        <v>477</v>
      </c>
      <c r="Q351" s="48"/>
      <c r="R351" s="48"/>
      <c r="S351" s="48"/>
      <c r="T351" s="48"/>
      <c r="U351" s="104"/>
      <c r="V351" s="73">
        <v>0</v>
      </c>
      <c r="W351" s="74"/>
      <c r="X351" s="75"/>
      <c r="Y351" s="298"/>
      <c r="Z351" s="301"/>
      <c r="BI351" s="57"/>
      <c r="BJ351" s="57"/>
      <c r="BK351" s="57"/>
      <c r="BL351" s="57"/>
      <c r="BM351" s="57"/>
      <c r="BN351" s="57"/>
      <c r="BO351" s="57"/>
      <c r="BP351" s="57"/>
      <c r="BQ351" s="57"/>
      <c r="BR351" s="57"/>
      <c r="BS351" s="57"/>
      <c r="BT351" s="57"/>
      <c r="BU351" s="57"/>
      <c r="BV351" s="57"/>
      <c r="BW351" s="57"/>
    </row>
    <row r="352" spans="3:75" ht="21" customHeight="1">
      <c r="C352" s="265"/>
      <c r="D352" s="431"/>
      <c r="E352" s="429"/>
      <c r="F352" s="288" t="s">
        <v>2481</v>
      </c>
      <c r="G352" s="249"/>
      <c r="H352" s="220" t="s">
        <v>156</v>
      </c>
      <c r="I352" s="220" t="s">
        <v>159</v>
      </c>
      <c r="J352" s="220" t="s">
        <v>0</v>
      </c>
      <c r="K352" s="220" t="s">
        <v>160</v>
      </c>
      <c r="L352" s="220" t="s">
        <v>0</v>
      </c>
      <c r="M352" s="220" t="s">
        <v>316</v>
      </c>
      <c r="N352" s="48" t="s">
        <v>162</v>
      </c>
      <c r="O352" s="48" t="s">
        <v>0</v>
      </c>
      <c r="P352" s="48" t="s">
        <v>477</v>
      </c>
      <c r="Q352" s="48"/>
      <c r="R352" s="48"/>
      <c r="S352" s="48"/>
      <c r="T352" s="48"/>
      <c r="U352" s="104"/>
      <c r="V352" s="73">
        <v>0</v>
      </c>
      <c r="W352" s="74"/>
      <c r="X352" s="75"/>
      <c r="Y352" s="298"/>
      <c r="Z352" s="301"/>
      <c r="BI352" s="57"/>
      <c r="BJ352" s="57"/>
      <c r="BK352" s="57"/>
      <c r="BL352" s="57"/>
      <c r="BM352" s="57"/>
      <c r="BN352" s="57"/>
      <c r="BO352" s="57"/>
      <c r="BP352" s="57"/>
      <c r="BQ352" s="57"/>
      <c r="BR352" s="57"/>
      <c r="BS352" s="57"/>
      <c r="BT352" s="57"/>
      <c r="BU352" s="57"/>
      <c r="BV352" s="57"/>
      <c r="BW352" s="57"/>
    </row>
    <row r="353" spans="3:75" ht="21" customHeight="1">
      <c r="C353" s="265"/>
      <c r="D353" s="431"/>
      <c r="E353" s="429"/>
      <c r="F353" s="288" t="s">
        <v>59</v>
      </c>
      <c r="G353" s="249"/>
      <c r="H353" s="220" t="s">
        <v>156</v>
      </c>
      <c r="I353" s="220" t="s">
        <v>159</v>
      </c>
      <c r="J353" s="220" t="s">
        <v>0</v>
      </c>
      <c r="K353" s="220" t="s">
        <v>160</v>
      </c>
      <c r="L353" s="220" t="s">
        <v>0</v>
      </c>
      <c r="M353" s="220" t="s">
        <v>317</v>
      </c>
      <c r="N353" s="48" t="s">
        <v>162</v>
      </c>
      <c r="O353" s="48" t="s">
        <v>0</v>
      </c>
      <c r="P353" s="48" t="s">
        <v>477</v>
      </c>
      <c r="Q353" s="48"/>
      <c r="R353" s="48"/>
      <c r="S353" s="48"/>
      <c r="T353" s="48"/>
      <c r="U353" s="104"/>
      <c r="V353" s="73">
        <v>18</v>
      </c>
      <c r="W353" s="74"/>
      <c r="X353" s="75"/>
      <c r="Y353" s="298"/>
      <c r="Z353" s="301"/>
      <c r="BI353" s="57"/>
      <c r="BJ353" s="57"/>
      <c r="BK353" s="57"/>
      <c r="BL353" s="57"/>
      <c r="BM353" s="57"/>
      <c r="BN353" s="57"/>
      <c r="BO353" s="57"/>
      <c r="BP353" s="57"/>
      <c r="BQ353" s="57"/>
      <c r="BR353" s="57"/>
      <c r="BS353" s="57"/>
      <c r="BT353" s="57"/>
      <c r="BU353" s="57"/>
      <c r="BV353" s="57"/>
      <c r="BW353" s="57"/>
    </row>
    <row r="354" spans="3:75" ht="21" customHeight="1">
      <c r="C354" s="265"/>
      <c r="D354" s="431"/>
      <c r="E354" s="429"/>
      <c r="F354" s="288" t="s">
        <v>2482</v>
      </c>
      <c r="G354" s="249"/>
      <c r="H354" s="220" t="s">
        <v>156</v>
      </c>
      <c r="I354" s="220" t="s">
        <v>159</v>
      </c>
      <c r="J354" s="220" t="s">
        <v>0</v>
      </c>
      <c r="K354" s="220" t="s">
        <v>160</v>
      </c>
      <c r="L354" s="220" t="s">
        <v>0</v>
      </c>
      <c r="M354" s="220" t="s">
        <v>318</v>
      </c>
      <c r="N354" s="48" t="s">
        <v>162</v>
      </c>
      <c r="O354" s="48" t="s">
        <v>0</v>
      </c>
      <c r="P354" s="48" t="s">
        <v>477</v>
      </c>
      <c r="Q354" s="48"/>
      <c r="R354" s="48"/>
      <c r="S354" s="48"/>
      <c r="T354" s="48"/>
      <c r="U354" s="104"/>
      <c r="V354" s="73">
        <v>0</v>
      </c>
      <c r="W354" s="74"/>
      <c r="X354" s="75"/>
      <c r="Y354" s="298"/>
      <c r="Z354" s="301"/>
      <c r="BI354" s="57"/>
      <c r="BJ354" s="57"/>
      <c r="BK354" s="57"/>
      <c r="BL354" s="57"/>
      <c r="BM354" s="57"/>
      <c r="BN354" s="57"/>
      <c r="BO354" s="57"/>
      <c r="BP354" s="57"/>
      <c r="BQ354" s="57"/>
      <c r="BR354" s="57"/>
      <c r="BS354" s="57"/>
      <c r="BT354" s="57"/>
      <c r="BU354" s="57"/>
      <c r="BV354" s="57"/>
      <c r="BW354" s="57"/>
    </row>
    <row r="355" spans="3:75" ht="21" customHeight="1">
      <c r="C355" s="265"/>
      <c r="D355" s="431"/>
      <c r="E355" s="429"/>
      <c r="F355" s="288" t="s">
        <v>2483</v>
      </c>
      <c r="G355" s="249"/>
      <c r="H355" s="220" t="s">
        <v>156</v>
      </c>
      <c r="I355" s="220" t="s">
        <v>159</v>
      </c>
      <c r="J355" s="220" t="s">
        <v>0</v>
      </c>
      <c r="K355" s="220" t="s">
        <v>160</v>
      </c>
      <c r="L355" s="220" t="s">
        <v>0</v>
      </c>
      <c r="M355" s="220" t="s">
        <v>319</v>
      </c>
      <c r="N355" s="48" t="s">
        <v>162</v>
      </c>
      <c r="O355" s="48" t="s">
        <v>0</v>
      </c>
      <c r="P355" s="48" t="s">
        <v>477</v>
      </c>
      <c r="Q355" s="48"/>
      <c r="R355" s="48"/>
      <c r="S355" s="48"/>
      <c r="T355" s="48"/>
      <c r="U355" s="104"/>
      <c r="V355" s="73">
        <v>0</v>
      </c>
      <c r="W355" s="74"/>
      <c r="X355" s="75"/>
      <c r="Y355" s="298"/>
      <c r="Z355" s="301"/>
      <c r="BI355" s="57"/>
      <c r="BJ355" s="57"/>
      <c r="BK355" s="57"/>
      <c r="BL355" s="57"/>
      <c r="BM355" s="57"/>
      <c r="BN355" s="57"/>
      <c r="BO355" s="57"/>
      <c r="BP355" s="57"/>
      <c r="BQ355" s="57"/>
      <c r="BR355" s="57"/>
      <c r="BS355" s="57"/>
      <c r="BT355" s="57"/>
      <c r="BU355" s="57"/>
      <c r="BV355" s="57"/>
      <c r="BW355" s="57"/>
    </row>
    <row r="356" spans="3:75" ht="21" customHeight="1">
      <c r="C356" s="265"/>
      <c r="D356" s="431"/>
      <c r="E356" s="429"/>
      <c r="F356" s="288" t="s">
        <v>2484</v>
      </c>
      <c r="G356" s="249"/>
      <c r="H356" s="220" t="s">
        <v>156</v>
      </c>
      <c r="I356" s="220" t="s">
        <v>159</v>
      </c>
      <c r="J356" s="220" t="s">
        <v>0</v>
      </c>
      <c r="K356" s="220" t="s">
        <v>160</v>
      </c>
      <c r="L356" s="220" t="s">
        <v>0</v>
      </c>
      <c r="M356" s="220" t="s">
        <v>320</v>
      </c>
      <c r="N356" s="48" t="s">
        <v>162</v>
      </c>
      <c r="O356" s="48" t="s">
        <v>0</v>
      </c>
      <c r="P356" s="48" t="s">
        <v>477</v>
      </c>
      <c r="Q356" s="48"/>
      <c r="R356" s="48"/>
      <c r="S356" s="48"/>
      <c r="T356" s="48"/>
      <c r="U356" s="104"/>
      <c r="V356" s="73">
        <v>0</v>
      </c>
      <c r="W356" s="74"/>
      <c r="X356" s="75"/>
      <c r="Y356" s="298"/>
      <c r="Z356" s="301"/>
      <c r="BI356" s="57"/>
      <c r="BJ356" s="57"/>
      <c r="BK356" s="57"/>
      <c r="BL356" s="57"/>
      <c r="BM356" s="57"/>
      <c r="BN356" s="57"/>
      <c r="BO356" s="57"/>
      <c r="BP356" s="57"/>
      <c r="BQ356" s="57"/>
      <c r="BR356" s="57"/>
      <c r="BS356" s="57"/>
      <c r="BT356" s="57"/>
      <c r="BU356" s="57"/>
      <c r="BV356" s="57"/>
      <c r="BW356" s="57"/>
    </row>
    <row r="357" spans="3:75" ht="21" customHeight="1">
      <c r="C357" s="265"/>
      <c r="D357" s="431"/>
      <c r="E357" s="429"/>
      <c r="F357" s="288" t="s">
        <v>2485</v>
      </c>
      <c r="G357" s="249"/>
      <c r="H357" s="220" t="s">
        <v>156</v>
      </c>
      <c r="I357" s="220" t="s">
        <v>159</v>
      </c>
      <c r="J357" s="220" t="s">
        <v>0</v>
      </c>
      <c r="K357" s="220" t="s">
        <v>160</v>
      </c>
      <c r="L357" s="220" t="s">
        <v>0</v>
      </c>
      <c r="M357" s="220" t="s">
        <v>330</v>
      </c>
      <c r="N357" s="48" t="s">
        <v>162</v>
      </c>
      <c r="O357" s="48" t="s">
        <v>0</v>
      </c>
      <c r="P357" s="48" t="s">
        <v>477</v>
      </c>
      <c r="Q357" s="48"/>
      <c r="R357" s="48"/>
      <c r="S357" s="48"/>
      <c r="T357" s="48"/>
      <c r="U357" s="104"/>
      <c r="V357" s="73">
        <v>1</v>
      </c>
      <c r="W357" s="74"/>
      <c r="X357" s="75"/>
      <c r="Y357" s="298"/>
      <c r="Z357" s="301"/>
      <c r="BI357" s="57"/>
      <c r="BJ357" s="57"/>
      <c r="BK357" s="57"/>
      <c r="BL357" s="57"/>
      <c r="BM357" s="57"/>
      <c r="BN357" s="57"/>
      <c r="BO357" s="57"/>
      <c r="BP357" s="57"/>
      <c r="BQ357" s="57"/>
      <c r="BR357" s="57"/>
      <c r="BS357" s="57"/>
      <c r="BT357" s="57"/>
      <c r="BU357" s="57"/>
      <c r="BV357" s="57"/>
      <c r="BW357" s="57"/>
    </row>
    <row r="358" spans="3:75" ht="21" customHeight="1">
      <c r="C358" s="265"/>
      <c r="D358" s="431"/>
      <c r="E358" s="429"/>
      <c r="F358" s="288" t="s">
        <v>60</v>
      </c>
      <c r="G358" s="249"/>
      <c r="H358" s="220" t="s">
        <v>156</v>
      </c>
      <c r="I358" s="220" t="s">
        <v>159</v>
      </c>
      <c r="J358" s="220" t="s">
        <v>0</v>
      </c>
      <c r="K358" s="220" t="s">
        <v>160</v>
      </c>
      <c r="L358" s="220" t="s">
        <v>0</v>
      </c>
      <c r="M358" s="220" t="s">
        <v>321</v>
      </c>
      <c r="N358" s="48" t="s">
        <v>162</v>
      </c>
      <c r="O358" s="48" t="s">
        <v>0</v>
      </c>
      <c r="P358" s="48" t="s">
        <v>477</v>
      </c>
      <c r="Q358" s="48"/>
      <c r="R358" s="48"/>
      <c r="S358" s="48"/>
      <c r="T358" s="48"/>
      <c r="U358" s="104"/>
      <c r="V358" s="73">
        <v>0</v>
      </c>
      <c r="W358" s="74"/>
      <c r="X358" s="75"/>
      <c r="Y358" s="298"/>
      <c r="Z358" s="301"/>
      <c r="BI358" s="57"/>
      <c r="BJ358" s="57"/>
      <c r="BK358" s="57"/>
      <c r="BL358" s="57"/>
      <c r="BM358" s="57"/>
      <c r="BN358" s="57"/>
      <c r="BO358" s="57"/>
      <c r="BP358" s="57"/>
      <c r="BQ358" s="57"/>
      <c r="BR358" s="57"/>
      <c r="BS358" s="57"/>
      <c r="BT358" s="57"/>
      <c r="BU358" s="57"/>
      <c r="BV358" s="57"/>
      <c r="BW358" s="57"/>
    </row>
    <row r="359" spans="3:75" ht="21" customHeight="1">
      <c r="C359" s="265"/>
      <c r="D359" s="431"/>
      <c r="E359" s="429"/>
      <c r="F359" s="288" t="s">
        <v>61</v>
      </c>
      <c r="G359" s="249"/>
      <c r="H359" s="220" t="s">
        <v>156</v>
      </c>
      <c r="I359" s="220" t="s">
        <v>159</v>
      </c>
      <c r="J359" s="220" t="s">
        <v>0</v>
      </c>
      <c r="K359" s="220" t="s">
        <v>160</v>
      </c>
      <c r="L359" s="220" t="s">
        <v>0</v>
      </c>
      <c r="M359" s="220" t="s">
        <v>322</v>
      </c>
      <c r="N359" s="48" t="s">
        <v>162</v>
      </c>
      <c r="O359" s="48" t="s">
        <v>0</v>
      </c>
      <c r="P359" s="48" t="s">
        <v>477</v>
      </c>
      <c r="Q359" s="48"/>
      <c r="R359" s="48"/>
      <c r="S359" s="48"/>
      <c r="T359" s="48"/>
      <c r="U359" s="104"/>
      <c r="V359" s="73">
        <v>0</v>
      </c>
      <c r="W359" s="74"/>
      <c r="X359" s="75"/>
      <c r="Y359" s="298"/>
      <c r="Z359" s="301"/>
      <c r="BI359" s="57"/>
      <c r="BJ359" s="57"/>
      <c r="BK359" s="57"/>
      <c r="BL359" s="57"/>
      <c r="BM359" s="57"/>
      <c r="BN359" s="57"/>
      <c r="BO359" s="57"/>
      <c r="BP359" s="57"/>
      <c r="BQ359" s="57"/>
      <c r="BR359" s="57"/>
      <c r="BS359" s="57"/>
      <c r="BT359" s="57"/>
      <c r="BU359" s="57"/>
      <c r="BV359" s="57"/>
      <c r="BW359" s="57"/>
    </row>
    <row r="360" spans="3:75" ht="21" customHeight="1">
      <c r="C360" s="265"/>
      <c r="D360" s="431"/>
      <c r="E360" s="429"/>
      <c r="F360" s="288" t="s">
        <v>62</v>
      </c>
      <c r="G360" s="249"/>
      <c r="H360" s="220" t="s">
        <v>156</v>
      </c>
      <c r="I360" s="220" t="s">
        <v>159</v>
      </c>
      <c r="J360" s="220" t="s">
        <v>0</v>
      </c>
      <c r="K360" s="220" t="s">
        <v>160</v>
      </c>
      <c r="L360" s="220" t="s">
        <v>0</v>
      </c>
      <c r="M360" s="220" t="s">
        <v>323</v>
      </c>
      <c r="N360" s="48" t="s">
        <v>162</v>
      </c>
      <c r="O360" s="48" t="s">
        <v>0</v>
      </c>
      <c r="P360" s="48" t="s">
        <v>477</v>
      </c>
      <c r="Q360" s="48"/>
      <c r="R360" s="48"/>
      <c r="S360" s="48"/>
      <c r="T360" s="48"/>
      <c r="U360" s="104"/>
      <c r="V360" s="73">
        <v>0</v>
      </c>
      <c r="W360" s="74"/>
      <c r="X360" s="75"/>
      <c r="Y360" s="298"/>
      <c r="Z360" s="301"/>
      <c r="BI360" s="57"/>
      <c r="BJ360" s="57"/>
      <c r="BK360" s="57"/>
      <c r="BL360" s="57"/>
      <c r="BM360" s="57"/>
      <c r="BN360" s="57"/>
      <c r="BO360" s="57"/>
      <c r="BP360" s="57"/>
      <c r="BQ360" s="57"/>
      <c r="BR360" s="57"/>
      <c r="BS360" s="57"/>
      <c r="BT360" s="57"/>
      <c r="BU360" s="57"/>
      <c r="BV360" s="57"/>
      <c r="BW360" s="57"/>
    </row>
    <row r="361" spans="3:75" ht="21" customHeight="1">
      <c r="C361" s="265"/>
      <c r="D361" s="431"/>
      <c r="E361" s="429"/>
      <c r="F361" s="288" t="s">
        <v>2486</v>
      </c>
      <c r="G361" s="249"/>
      <c r="H361" s="220" t="s">
        <v>156</v>
      </c>
      <c r="I361" s="220" t="s">
        <v>159</v>
      </c>
      <c r="J361" s="220" t="s">
        <v>0</v>
      </c>
      <c r="K361" s="220" t="s">
        <v>160</v>
      </c>
      <c r="L361" s="220" t="s">
        <v>0</v>
      </c>
      <c r="M361" s="220" t="s">
        <v>324</v>
      </c>
      <c r="N361" s="48" t="s">
        <v>162</v>
      </c>
      <c r="O361" s="48" t="s">
        <v>0</v>
      </c>
      <c r="P361" s="48" t="s">
        <v>477</v>
      </c>
      <c r="Q361" s="48"/>
      <c r="R361" s="48"/>
      <c r="S361" s="48"/>
      <c r="T361" s="48"/>
      <c r="U361" s="104"/>
      <c r="V361" s="73">
        <v>0</v>
      </c>
      <c r="W361" s="74"/>
      <c r="X361" s="75"/>
      <c r="Y361" s="298"/>
      <c r="Z361" s="301"/>
      <c r="BI361" s="57"/>
      <c r="BJ361" s="57"/>
      <c r="BK361" s="57"/>
      <c r="BL361" s="57"/>
      <c r="BM361" s="57"/>
      <c r="BN361" s="57"/>
      <c r="BO361" s="57"/>
      <c r="BP361" s="57"/>
      <c r="BQ361" s="57"/>
      <c r="BR361" s="57"/>
      <c r="BS361" s="57"/>
      <c r="BT361" s="57"/>
      <c r="BU361" s="57"/>
      <c r="BV361" s="57"/>
      <c r="BW361" s="57"/>
    </row>
    <row r="362" spans="3:75" ht="21" customHeight="1">
      <c r="C362" s="265"/>
      <c r="D362" s="431"/>
      <c r="E362" s="429"/>
      <c r="F362" s="288" t="s">
        <v>63</v>
      </c>
      <c r="G362" s="249"/>
      <c r="H362" s="220" t="s">
        <v>156</v>
      </c>
      <c r="I362" s="220" t="s">
        <v>159</v>
      </c>
      <c r="J362" s="220" t="s">
        <v>0</v>
      </c>
      <c r="K362" s="220" t="s">
        <v>160</v>
      </c>
      <c r="L362" s="220" t="s">
        <v>0</v>
      </c>
      <c r="M362" s="220" t="s">
        <v>325</v>
      </c>
      <c r="N362" s="48" t="s">
        <v>162</v>
      </c>
      <c r="O362" s="48" t="s">
        <v>0</v>
      </c>
      <c r="P362" s="48" t="s">
        <v>477</v>
      </c>
      <c r="Q362" s="48"/>
      <c r="R362" s="48"/>
      <c r="S362" s="48"/>
      <c r="T362" s="48"/>
      <c r="U362" s="104"/>
      <c r="V362" s="73">
        <v>0</v>
      </c>
      <c r="W362" s="74"/>
      <c r="X362" s="75"/>
      <c r="Y362" s="298"/>
      <c r="Z362" s="301"/>
      <c r="BI362" s="57"/>
      <c r="BJ362" s="57"/>
      <c r="BK362" s="57"/>
      <c r="BL362" s="57"/>
      <c r="BM362" s="57"/>
      <c r="BN362" s="57"/>
      <c r="BO362" s="57"/>
      <c r="BP362" s="57"/>
      <c r="BQ362" s="57"/>
      <c r="BR362" s="57"/>
      <c r="BS362" s="57"/>
      <c r="BT362" s="57"/>
      <c r="BU362" s="57"/>
      <c r="BV362" s="57"/>
      <c r="BW362" s="57"/>
    </row>
    <row r="363" spans="3:75" ht="21" customHeight="1">
      <c r="C363" s="265"/>
      <c r="D363" s="431"/>
      <c r="E363" s="429"/>
      <c r="F363" s="288" t="s">
        <v>64</v>
      </c>
      <c r="G363" s="249"/>
      <c r="H363" s="220" t="s">
        <v>156</v>
      </c>
      <c r="I363" s="220" t="s">
        <v>159</v>
      </c>
      <c r="J363" s="220" t="s">
        <v>0</v>
      </c>
      <c r="K363" s="220" t="s">
        <v>160</v>
      </c>
      <c r="L363" s="220" t="s">
        <v>0</v>
      </c>
      <c r="M363" s="220" t="s">
        <v>326</v>
      </c>
      <c r="N363" s="48" t="s">
        <v>162</v>
      </c>
      <c r="O363" s="48" t="s">
        <v>0</v>
      </c>
      <c r="P363" s="48" t="s">
        <v>477</v>
      </c>
      <c r="Q363" s="48"/>
      <c r="R363" s="48"/>
      <c r="S363" s="48"/>
      <c r="T363" s="48"/>
      <c r="U363" s="104"/>
      <c r="V363" s="73">
        <v>2</v>
      </c>
      <c r="W363" s="74"/>
      <c r="X363" s="75"/>
      <c r="Y363" s="298"/>
      <c r="Z363" s="301"/>
      <c r="BI363" s="57"/>
      <c r="BJ363" s="57"/>
      <c r="BK363" s="57"/>
      <c r="BL363" s="57"/>
      <c r="BM363" s="57"/>
      <c r="BN363" s="57"/>
      <c r="BO363" s="57"/>
      <c r="BP363" s="57"/>
      <c r="BQ363" s="57"/>
      <c r="BR363" s="57"/>
      <c r="BS363" s="57"/>
      <c r="BT363" s="57"/>
      <c r="BU363" s="57"/>
      <c r="BV363" s="57"/>
      <c r="BW363" s="57"/>
    </row>
    <row r="364" spans="3:75" ht="21" customHeight="1">
      <c r="C364" s="265"/>
      <c r="D364" s="431"/>
      <c r="E364" s="429"/>
      <c r="F364" s="288" t="s">
        <v>2487</v>
      </c>
      <c r="G364" s="249"/>
      <c r="H364" s="220" t="s">
        <v>156</v>
      </c>
      <c r="I364" s="220" t="s">
        <v>159</v>
      </c>
      <c r="J364" s="220" t="s">
        <v>0</v>
      </c>
      <c r="K364" s="220" t="s">
        <v>160</v>
      </c>
      <c r="L364" s="220" t="s">
        <v>0</v>
      </c>
      <c r="M364" s="220" t="s">
        <v>327</v>
      </c>
      <c r="N364" s="48" t="s">
        <v>162</v>
      </c>
      <c r="O364" s="48" t="s">
        <v>0</v>
      </c>
      <c r="P364" s="48" t="s">
        <v>477</v>
      </c>
      <c r="Q364" s="48"/>
      <c r="R364" s="48"/>
      <c r="S364" s="48"/>
      <c r="T364" s="48"/>
      <c r="U364" s="104"/>
      <c r="V364" s="73">
        <v>1</v>
      </c>
      <c r="W364" s="74"/>
      <c r="X364" s="75"/>
      <c r="Y364" s="298"/>
      <c r="Z364" s="301"/>
      <c r="BI364" s="57"/>
      <c r="BJ364" s="57"/>
      <c r="BK364" s="57"/>
      <c r="BL364" s="57"/>
      <c r="BM364" s="57"/>
      <c r="BN364" s="57"/>
      <c r="BO364" s="57"/>
      <c r="BP364" s="57"/>
      <c r="BQ364" s="57"/>
      <c r="BR364" s="57"/>
      <c r="BS364" s="57"/>
      <c r="BT364" s="57"/>
      <c r="BU364" s="57"/>
      <c r="BV364" s="57"/>
      <c r="BW364" s="57"/>
    </row>
    <row r="365" spans="3:75" ht="21" customHeight="1">
      <c r="C365" s="265"/>
      <c r="D365" s="431"/>
      <c r="E365" s="429"/>
      <c r="F365" s="288" t="s">
        <v>2488</v>
      </c>
      <c r="G365" s="249"/>
      <c r="H365" s="220" t="s">
        <v>156</v>
      </c>
      <c r="I365" s="220" t="s">
        <v>159</v>
      </c>
      <c r="J365" s="220" t="s">
        <v>0</v>
      </c>
      <c r="K365" s="220" t="s">
        <v>160</v>
      </c>
      <c r="L365" s="220" t="s">
        <v>0</v>
      </c>
      <c r="M365" s="220" t="s">
        <v>328</v>
      </c>
      <c r="N365" s="48" t="s">
        <v>162</v>
      </c>
      <c r="O365" s="48" t="s">
        <v>0</v>
      </c>
      <c r="P365" s="48" t="s">
        <v>477</v>
      </c>
      <c r="Q365" s="48"/>
      <c r="R365" s="48"/>
      <c r="S365" s="48"/>
      <c r="T365" s="48"/>
      <c r="U365" s="104"/>
      <c r="V365" s="73">
        <v>0</v>
      </c>
      <c r="W365" s="74"/>
      <c r="X365" s="75"/>
      <c r="Y365" s="298"/>
      <c r="Z365" s="301"/>
      <c r="BI365" s="57"/>
      <c r="BJ365" s="57"/>
      <c r="BK365" s="57"/>
      <c r="BL365" s="57"/>
      <c r="BM365" s="57"/>
      <c r="BN365" s="57"/>
      <c r="BO365" s="57"/>
      <c r="BP365" s="57"/>
      <c r="BQ365" s="57"/>
      <c r="BR365" s="57"/>
      <c r="BS365" s="57"/>
      <c r="BT365" s="57"/>
      <c r="BU365" s="57"/>
      <c r="BV365" s="57"/>
      <c r="BW365" s="57"/>
    </row>
    <row r="366" spans="3:75" ht="21" customHeight="1">
      <c r="C366" s="265"/>
      <c r="D366" s="431"/>
      <c r="E366" s="429"/>
      <c r="F366" s="288" t="s">
        <v>2489</v>
      </c>
      <c r="G366" s="249"/>
      <c r="H366" s="220" t="s">
        <v>156</v>
      </c>
      <c r="I366" s="220" t="s">
        <v>159</v>
      </c>
      <c r="J366" s="220" t="s">
        <v>0</v>
      </c>
      <c r="K366" s="220" t="s">
        <v>160</v>
      </c>
      <c r="L366" s="220" t="s">
        <v>0</v>
      </c>
      <c r="M366" s="220" t="s">
        <v>329</v>
      </c>
      <c r="N366" s="48" t="s">
        <v>162</v>
      </c>
      <c r="O366" s="48" t="s">
        <v>0</v>
      </c>
      <c r="P366" s="48" t="s">
        <v>477</v>
      </c>
      <c r="Q366" s="48"/>
      <c r="R366" s="48"/>
      <c r="S366" s="48"/>
      <c r="T366" s="48"/>
      <c r="U366" s="104"/>
      <c r="V366" s="73">
        <v>0</v>
      </c>
      <c r="W366" s="74"/>
      <c r="X366" s="75"/>
      <c r="Y366" s="298"/>
      <c r="Z366" s="301"/>
      <c r="BI366" s="57"/>
      <c r="BJ366" s="57"/>
      <c r="BK366" s="57"/>
      <c r="BL366" s="57"/>
      <c r="BM366" s="57"/>
      <c r="BN366" s="57"/>
      <c r="BO366" s="57"/>
      <c r="BP366" s="57"/>
      <c r="BQ366" s="57"/>
      <c r="BR366" s="57"/>
      <c r="BS366" s="57"/>
      <c r="BT366" s="57"/>
      <c r="BU366" s="57"/>
      <c r="BV366" s="57"/>
      <c r="BW366" s="57"/>
    </row>
    <row r="367" spans="3:75" ht="21" customHeight="1">
      <c r="C367" s="265"/>
      <c r="D367" s="431"/>
      <c r="E367" s="429"/>
      <c r="F367" s="288" t="s">
        <v>65</v>
      </c>
      <c r="G367" s="249"/>
      <c r="H367" s="220" t="s">
        <v>156</v>
      </c>
      <c r="I367" s="220" t="s">
        <v>159</v>
      </c>
      <c r="J367" s="220" t="s">
        <v>0</v>
      </c>
      <c r="K367" s="220" t="s">
        <v>160</v>
      </c>
      <c r="L367" s="220" t="s">
        <v>0</v>
      </c>
      <c r="M367" s="220" t="s">
        <v>332</v>
      </c>
      <c r="N367" s="48" t="s">
        <v>162</v>
      </c>
      <c r="O367" s="48" t="s">
        <v>0</v>
      </c>
      <c r="P367" s="48" t="s">
        <v>477</v>
      </c>
      <c r="Q367" s="48"/>
      <c r="R367" s="48"/>
      <c r="S367" s="48"/>
      <c r="T367" s="48"/>
      <c r="U367" s="104"/>
      <c r="V367" s="73">
        <v>0</v>
      </c>
      <c r="W367" s="74"/>
      <c r="X367" s="75"/>
      <c r="Y367" s="298"/>
      <c r="Z367" s="301"/>
      <c r="BI367" s="57"/>
      <c r="BJ367" s="57"/>
      <c r="BK367" s="57"/>
      <c r="BL367" s="57"/>
      <c r="BM367" s="57"/>
      <c r="BN367" s="57"/>
      <c r="BO367" s="57"/>
      <c r="BP367" s="57"/>
      <c r="BQ367" s="57"/>
      <c r="BR367" s="57"/>
      <c r="BS367" s="57"/>
      <c r="BT367" s="57"/>
      <c r="BU367" s="57"/>
      <c r="BV367" s="57"/>
      <c r="BW367" s="57"/>
    </row>
    <row r="368" spans="3:75" ht="21" customHeight="1">
      <c r="C368" s="265"/>
      <c r="D368" s="431"/>
      <c r="E368" s="429"/>
      <c r="F368" s="288" t="s">
        <v>2490</v>
      </c>
      <c r="G368" s="249"/>
      <c r="H368" s="220" t="s">
        <v>156</v>
      </c>
      <c r="I368" s="220" t="s">
        <v>159</v>
      </c>
      <c r="J368" s="220" t="s">
        <v>0</v>
      </c>
      <c r="K368" s="220" t="s">
        <v>160</v>
      </c>
      <c r="L368" s="220" t="s">
        <v>0</v>
      </c>
      <c r="M368" s="220" t="s">
        <v>333</v>
      </c>
      <c r="N368" s="48" t="s">
        <v>162</v>
      </c>
      <c r="O368" s="48" t="s">
        <v>0</v>
      </c>
      <c r="P368" s="48" t="s">
        <v>477</v>
      </c>
      <c r="Q368" s="48"/>
      <c r="R368" s="48"/>
      <c r="S368" s="48"/>
      <c r="T368" s="48"/>
      <c r="U368" s="104"/>
      <c r="V368" s="73">
        <v>0</v>
      </c>
      <c r="W368" s="74"/>
      <c r="X368" s="75"/>
      <c r="Y368" s="298"/>
      <c r="Z368" s="301"/>
      <c r="BI368" s="57"/>
      <c r="BJ368" s="57"/>
      <c r="BK368" s="57"/>
      <c r="BL368" s="57"/>
      <c r="BM368" s="57"/>
      <c r="BN368" s="57"/>
      <c r="BO368" s="57"/>
      <c r="BP368" s="57"/>
      <c r="BQ368" s="57"/>
      <c r="BR368" s="57"/>
      <c r="BS368" s="57"/>
      <c r="BT368" s="57"/>
      <c r="BU368" s="57"/>
      <c r="BV368" s="57"/>
      <c r="BW368" s="57"/>
    </row>
    <row r="369" spans="3:75" ht="21" customHeight="1">
      <c r="C369" s="265"/>
      <c r="D369" s="431"/>
      <c r="E369" s="429"/>
      <c r="F369" s="288" t="s">
        <v>2491</v>
      </c>
      <c r="G369" s="249"/>
      <c r="H369" s="220" t="s">
        <v>156</v>
      </c>
      <c r="I369" s="220" t="s">
        <v>159</v>
      </c>
      <c r="J369" s="220" t="s">
        <v>0</v>
      </c>
      <c r="K369" s="220" t="s">
        <v>160</v>
      </c>
      <c r="L369" s="220" t="s">
        <v>0</v>
      </c>
      <c r="M369" s="220" t="s">
        <v>334</v>
      </c>
      <c r="N369" s="48" t="s">
        <v>162</v>
      </c>
      <c r="O369" s="48" t="s">
        <v>0</v>
      </c>
      <c r="P369" s="48" t="s">
        <v>477</v>
      </c>
      <c r="Q369" s="48"/>
      <c r="R369" s="48"/>
      <c r="S369" s="48"/>
      <c r="T369" s="48"/>
      <c r="U369" s="104"/>
      <c r="V369" s="73">
        <v>0</v>
      </c>
      <c r="W369" s="74"/>
      <c r="X369" s="75"/>
      <c r="Y369" s="298"/>
      <c r="Z369" s="301"/>
      <c r="BI369" s="57"/>
      <c r="BJ369" s="57"/>
      <c r="BK369" s="57"/>
      <c r="BL369" s="57"/>
      <c r="BM369" s="57"/>
      <c r="BN369" s="57"/>
      <c r="BO369" s="57"/>
      <c r="BP369" s="57"/>
      <c r="BQ369" s="57"/>
      <c r="BR369" s="57"/>
      <c r="BS369" s="57"/>
      <c r="BT369" s="57"/>
      <c r="BU369" s="57"/>
      <c r="BV369" s="57"/>
      <c r="BW369" s="57"/>
    </row>
    <row r="370" spans="3:75" ht="21" customHeight="1">
      <c r="C370" s="265"/>
      <c r="D370" s="431"/>
      <c r="E370" s="429"/>
      <c r="F370" s="288" t="s">
        <v>2492</v>
      </c>
      <c r="G370" s="249"/>
      <c r="H370" s="220" t="s">
        <v>156</v>
      </c>
      <c r="I370" s="220" t="s">
        <v>159</v>
      </c>
      <c r="J370" s="220" t="s">
        <v>0</v>
      </c>
      <c r="K370" s="220" t="s">
        <v>160</v>
      </c>
      <c r="L370" s="220" t="s">
        <v>0</v>
      </c>
      <c r="M370" s="220" t="s">
        <v>335</v>
      </c>
      <c r="N370" s="48" t="s">
        <v>162</v>
      </c>
      <c r="O370" s="48" t="s">
        <v>0</v>
      </c>
      <c r="P370" s="48" t="s">
        <v>477</v>
      </c>
      <c r="Q370" s="48"/>
      <c r="R370" s="48"/>
      <c r="S370" s="48"/>
      <c r="T370" s="48"/>
      <c r="U370" s="104"/>
      <c r="V370" s="73">
        <v>1</v>
      </c>
      <c r="W370" s="74"/>
      <c r="X370" s="75"/>
      <c r="Y370" s="298"/>
      <c r="Z370" s="301"/>
      <c r="BI370" s="57"/>
      <c r="BJ370" s="57"/>
      <c r="BK370" s="57"/>
      <c r="BL370" s="57"/>
      <c r="BM370" s="57"/>
      <c r="BN370" s="57"/>
      <c r="BO370" s="57"/>
      <c r="BP370" s="57"/>
      <c r="BQ370" s="57"/>
      <c r="BR370" s="57"/>
      <c r="BS370" s="57"/>
      <c r="BT370" s="57"/>
      <c r="BU370" s="57"/>
      <c r="BV370" s="57"/>
      <c r="BW370" s="57"/>
    </row>
    <row r="371" spans="3:75" ht="21" customHeight="1">
      <c r="C371" s="265"/>
      <c r="D371" s="431"/>
      <c r="E371" s="429"/>
      <c r="F371" s="288" t="s">
        <v>2493</v>
      </c>
      <c r="G371" s="249"/>
      <c r="H371" s="220" t="s">
        <v>156</v>
      </c>
      <c r="I371" s="220" t="s">
        <v>159</v>
      </c>
      <c r="J371" s="220" t="s">
        <v>0</v>
      </c>
      <c r="K371" s="220" t="s">
        <v>160</v>
      </c>
      <c r="L371" s="220" t="s">
        <v>0</v>
      </c>
      <c r="M371" s="220" t="s">
        <v>336</v>
      </c>
      <c r="N371" s="48" t="s">
        <v>162</v>
      </c>
      <c r="O371" s="48" t="s">
        <v>0</v>
      </c>
      <c r="P371" s="48" t="s">
        <v>477</v>
      </c>
      <c r="Q371" s="48"/>
      <c r="R371" s="48"/>
      <c r="S371" s="48"/>
      <c r="T371" s="48"/>
      <c r="U371" s="104"/>
      <c r="V371" s="73">
        <v>0</v>
      </c>
      <c r="W371" s="74"/>
      <c r="X371" s="75"/>
      <c r="Y371" s="298"/>
      <c r="Z371" s="301"/>
      <c r="BI371" s="57"/>
      <c r="BJ371" s="57"/>
      <c r="BK371" s="57"/>
      <c r="BL371" s="57"/>
      <c r="BM371" s="57"/>
      <c r="BN371" s="57"/>
      <c r="BO371" s="57"/>
      <c r="BP371" s="57"/>
      <c r="BQ371" s="57"/>
      <c r="BR371" s="57"/>
      <c r="BS371" s="57"/>
      <c r="BT371" s="57"/>
      <c r="BU371" s="57"/>
      <c r="BV371" s="57"/>
      <c r="BW371" s="57"/>
    </row>
    <row r="372" spans="3:75" ht="21" customHeight="1">
      <c r="C372" s="265"/>
      <c r="D372" s="431"/>
      <c r="E372" s="429"/>
      <c r="F372" s="288" t="s">
        <v>2494</v>
      </c>
      <c r="G372" s="249"/>
      <c r="H372" s="220" t="s">
        <v>156</v>
      </c>
      <c r="I372" s="220" t="s">
        <v>159</v>
      </c>
      <c r="J372" s="220" t="s">
        <v>0</v>
      </c>
      <c r="K372" s="220" t="s">
        <v>160</v>
      </c>
      <c r="L372" s="220" t="s">
        <v>0</v>
      </c>
      <c r="M372" s="220" t="s">
        <v>337</v>
      </c>
      <c r="N372" s="48" t="s">
        <v>162</v>
      </c>
      <c r="O372" s="48" t="s">
        <v>0</v>
      </c>
      <c r="P372" s="48" t="s">
        <v>477</v>
      </c>
      <c r="Q372" s="48"/>
      <c r="R372" s="48"/>
      <c r="S372" s="48"/>
      <c r="T372" s="48"/>
      <c r="U372" s="104"/>
      <c r="V372" s="73">
        <v>0</v>
      </c>
      <c r="W372" s="74"/>
      <c r="X372" s="75"/>
      <c r="Y372" s="298"/>
      <c r="Z372" s="301"/>
      <c r="BI372" s="57"/>
      <c r="BJ372" s="57"/>
      <c r="BK372" s="57"/>
      <c r="BL372" s="57"/>
      <c r="BM372" s="57"/>
      <c r="BN372" s="57"/>
      <c r="BO372" s="57"/>
      <c r="BP372" s="57"/>
      <c r="BQ372" s="57"/>
      <c r="BR372" s="57"/>
      <c r="BS372" s="57"/>
      <c r="BT372" s="57"/>
      <c r="BU372" s="57"/>
      <c r="BV372" s="57"/>
      <c r="BW372" s="57"/>
    </row>
    <row r="373" spans="3:75" ht="21" customHeight="1">
      <c r="C373" s="265"/>
      <c r="D373" s="431"/>
      <c r="E373" s="429"/>
      <c r="F373" s="288" t="s">
        <v>66</v>
      </c>
      <c r="G373" s="249"/>
      <c r="H373" s="220" t="s">
        <v>156</v>
      </c>
      <c r="I373" s="220" t="s">
        <v>159</v>
      </c>
      <c r="J373" s="220" t="s">
        <v>0</v>
      </c>
      <c r="K373" s="220" t="s">
        <v>160</v>
      </c>
      <c r="L373" s="220" t="s">
        <v>0</v>
      </c>
      <c r="M373" s="220" t="s">
        <v>338</v>
      </c>
      <c r="N373" s="48" t="s">
        <v>162</v>
      </c>
      <c r="O373" s="48" t="s">
        <v>0</v>
      </c>
      <c r="P373" s="48" t="s">
        <v>477</v>
      </c>
      <c r="Q373" s="48"/>
      <c r="R373" s="48"/>
      <c r="S373" s="48"/>
      <c r="T373" s="48"/>
      <c r="U373" s="104"/>
      <c r="V373" s="73">
        <v>0</v>
      </c>
      <c r="W373" s="74"/>
      <c r="X373" s="75"/>
      <c r="Y373" s="298"/>
      <c r="Z373" s="301"/>
      <c r="BI373" s="57"/>
      <c r="BJ373" s="57"/>
      <c r="BK373" s="57"/>
      <c r="BL373" s="57"/>
      <c r="BM373" s="57"/>
      <c r="BN373" s="57"/>
      <c r="BO373" s="57"/>
      <c r="BP373" s="57"/>
      <c r="BQ373" s="57"/>
      <c r="BR373" s="57"/>
      <c r="BS373" s="57"/>
      <c r="BT373" s="57"/>
      <c r="BU373" s="57"/>
      <c r="BV373" s="57"/>
      <c r="BW373" s="57"/>
    </row>
    <row r="374" spans="3:75" ht="21" customHeight="1">
      <c r="C374" s="265"/>
      <c r="D374" s="431"/>
      <c r="E374" s="429"/>
      <c r="F374" s="288" t="s">
        <v>67</v>
      </c>
      <c r="G374" s="249"/>
      <c r="H374" s="220" t="s">
        <v>156</v>
      </c>
      <c r="I374" s="220" t="s">
        <v>159</v>
      </c>
      <c r="J374" s="220" t="s">
        <v>0</v>
      </c>
      <c r="K374" s="220" t="s">
        <v>160</v>
      </c>
      <c r="L374" s="220" t="s">
        <v>0</v>
      </c>
      <c r="M374" s="220" t="s">
        <v>339</v>
      </c>
      <c r="N374" s="48" t="s">
        <v>162</v>
      </c>
      <c r="O374" s="48" t="s">
        <v>0</v>
      </c>
      <c r="P374" s="48" t="s">
        <v>477</v>
      </c>
      <c r="Q374" s="48"/>
      <c r="R374" s="48"/>
      <c r="S374" s="48"/>
      <c r="T374" s="48"/>
      <c r="U374" s="104"/>
      <c r="V374" s="73">
        <v>0</v>
      </c>
      <c r="W374" s="74"/>
      <c r="X374" s="75"/>
      <c r="Y374" s="298"/>
      <c r="Z374" s="301"/>
      <c r="BI374" s="57"/>
      <c r="BJ374" s="57"/>
      <c r="BK374" s="57"/>
      <c r="BL374" s="57"/>
      <c r="BM374" s="57"/>
      <c r="BN374" s="57"/>
      <c r="BO374" s="57"/>
      <c r="BP374" s="57"/>
      <c r="BQ374" s="57"/>
      <c r="BR374" s="57"/>
      <c r="BS374" s="57"/>
      <c r="BT374" s="57"/>
      <c r="BU374" s="57"/>
      <c r="BV374" s="57"/>
      <c r="BW374" s="57"/>
    </row>
    <row r="375" spans="3:75" ht="21" customHeight="1">
      <c r="C375" s="265"/>
      <c r="D375" s="431"/>
      <c r="E375" s="429"/>
      <c r="F375" s="288" t="s">
        <v>68</v>
      </c>
      <c r="G375" s="249"/>
      <c r="H375" s="220" t="s">
        <v>156</v>
      </c>
      <c r="I375" s="220" t="s">
        <v>159</v>
      </c>
      <c r="J375" s="220" t="s">
        <v>0</v>
      </c>
      <c r="K375" s="220" t="s">
        <v>160</v>
      </c>
      <c r="L375" s="220" t="s">
        <v>0</v>
      </c>
      <c r="M375" s="220" t="s">
        <v>340</v>
      </c>
      <c r="N375" s="48" t="s">
        <v>162</v>
      </c>
      <c r="O375" s="48" t="s">
        <v>0</v>
      </c>
      <c r="P375" s="48" t="s">
        <v>477</v>
      </c>
      <c r="Q375" s="48"/>
      <c r="R375" s="48"/>
      <c r="S375" s="48"/>
      <c r="T375" s="48"/>
      <c r="U375" s="104"/>
      <c r="V375" s="73">
        <v>0</v>
      </c>
      <c r="W375" s="74"/>
      <c r="X375" s="75"/>
      <c r="Y375" s="298"/>
      <c r="Z375" s="301"/>
      <c r="BI375" s="57"/>
      <c r="BJ375" s="57"/>
      <c r="BK375" s="57"/>
      <c r="BL375" s="57"/>
      <c r="BM375" s="57"/>
      <c r="BN375" s="57"/>
      <c r="BO375" s="57"/>
      <c r="BP375" s="57"/>
      <c r="BQ375" s="57"/>
      <c r="BR375" s="57"/>
      <c r="BS375" s="57"/>
      <c r="BT375" s="57"/>
      <c r="BU375" s="57"/>
      <c r="BV375" s="57"/>
      <c r="BW375" s="57"/>
    </row>
    <row r="376" spans="3:75" ht="21" customHeight="1">
      <c r="C376" s="265"/>
      <c r="D376" s="431"/>
      <c r="E376" s="429"/>
      <c r="F376" s="288" t="s">
        <v>2495</v>
      </c>
      <c r="G376" s="249"/>
      <c r="H376" s="220" t="s">
        <v>156</v>
      </c>
      <c r="I376" s="220" t="s">
        <v>159</v>
      </c>
      <c r="J376" s="220" t="s">
        <v>0</v>
      </c>
      <c r="K376" s="220" t="s">
        <v>160</v>
      </c>
      <c r="L376" s="220" t="s">
        <v>0</v>
      </c>
      <c r="M376" s="220" t="s">
        <v>341</v>
      </c>
      <c r="N376" s="48" t="s">
        <v>162</v>
      </c>
      <c r="O376" s="48" t="s">
        <v>0</v>
      </c>
      <c r="P376" s="48" t="s">
        <v>477</v>
      </c>
      <c r="Q376" s="48"/>
      <c r="R376" s="48"/>
      <c r="S376" s="48"/>
      <c r="T376" s="48"/>
      <c r="U376" s="104"/>
      <c r="V376" s="73">
        <v>0</v>
      </c>
      <c r="W376" s="74"/>
      <c r="X376" s="75"/>
      <c r="Y376" s="298"/>
      <c r="Z376" s="301"/>
      <c r="BI376" s="57"/>
      <c r="BJ376" s="57"/>
      <c r="BK376" s="57"/>
      <c r="BL376" s="57"/>
      <c r="BM376" s="57"/>
      <c r="BN376" s="57"/>
      <c r="BO376" s="57"/>
      <c r="BP376" s="57"/>
      <c r="BQ376" s="57"/>
      <c r="BR376" s="57"/>
      <c r="BS376" s="57"/>
      <c r="BT376" s="57"/>
      <c r="BU376" s="57"/>
      <c r="BV376" s="57"/>
      <c r="BW376" s="57"/>
    </row>
    <row r="377" spans="3:75" ht="21" customHeight="1">
      <c r="C377" s="265"/>
      <c r="D377" s="431"/>
      <c r="E377" s="429"/>
      <c r="F377" s="288" t="s">
        <v>2496</v>
      </c>
      <c r="G377" s="249"/>
      <c r="H377" s="220" t="s">
        <v>156</v>
      </c>
      <c r="I377" s="220" t="s">
        <v>159</v>
      </c>
      <c r="J377" s="220" t="s">
        <v>0</v>
      </c>
      <c r="K377" s="220" t="s">
        <v>160</v>
      </c>
      <c r="L377" s="220" t="s">
        <v>0</v>
      </c>
      <c r="M377" s="220" t="s">
        <v>342</v>
      </c>
      <c r="N377" s="48" t="s">
        <v>162</v>
      </c>
      <c r="O377" s="48" t="s">
        <v>0</v>
      </c>
      <c r="P377" s="48" t="s">
        <v>477</v>
      </c>
      <c r="Q377" s="48"/>
      <c r="R377" s="48"/>
      <c r="S377" s="48"/>
      <c r="T377" s="48"/>
      <c r="U377" s="104"/>
      <c r="V377" s="73">
        <v>0</v>
      </c>
      <c r="W377" s="74"/>
      <c r="X377" s="75"/>
      <c r="Y377" s="298"/>
      <c r="Z377" s="301"/>
      <c r="BI377" s="57"/>
      <c r="BJ377" s="57"/>
      <c r="BK377" s="57"/>
      <c r="BL377" s="57"/>
      <c r="BM377" s="57"/>
      <c r="BN377" s="57"/>
      <c r="BO377" s="57"/>
      <c r="BP377" s="57"/>
      <c r="BQ377" s="57"/>
      <c r="BR377" s="57"/>
      <c r="BS377" s="57"/>
      <c r="BT377" s="57"/>
      <c r="BU377" s="57"/>
      <c r="BV377" s="57"/>
      <c r="BW377" s="57"/>
    </row>
    <row r="378" spans="3:75" ht="21" customHeight="1">
      <c r="C378" s="265"/>
      <c r="D378" s="431"/>
      <c r="E378" s="429"/>
      <c r="F378" s="288" t="s">
        <v>2497</v>
      </c>
      <c r="G378" s="249"/>
      <c r="H378" s="220" t="s">
        <v>156</v>
      </c>
      <c r="I378" s="220" t="s">
        <v>159</v>
      </c>
      <c r="J378" s="220" t="s">
        <v>0</v>
      </c>
      <c r="K378" s="220" t="s">
        <v>160</v>
      </c>
      <c r="L378" s="220" t="s">
        <v>0</v>
      </c>
      <c r="M378" s="220" t="s">
        <v>343</v>
      </c>
      <c r="N378" s="48" t="s">
        <v>162</v>
      </c>
      <c r="O378" s="48" t="s">
        <v>0</v>
      </c>
      <c r="P378" s="48" t="s">
        <v>477</v>
      </c>
      <c r="Q378" s="48"/>
      <c r="R378" s="48"/>
      <c r="S378" s="48"/>
      <c r="T378" s="48"/>
      <c r="U378" s="104"/>
      <c r="V378" s="73">
        <v>0</v>
      </c>
      <c r="W378" s="74"/>
      <c r="X378" s="75"/>
      <c r="Y378" s="298"/>
      <c r="Z378" s="301"/>
      <c r="BI378" s="57"/>
      <c r="BJ378" s="57"/>
      <c r="BK378" s="57"/>
      <c r="BL378" s="57"/>
      <c r="BM378" s="57"/>
      <c r="BN378" s="57"/>
      <c r="BO378" s="57"/>
      <c r="BP378" s="57"/>
      <c r="BQ378" s="57"/>
      <c r="BR378" s="57"/>
      <c r="BS378" s="57"/>
      <c r="BT378" s="57"/>
      <c r="BU378" s="57"/>
      <c r="BV378" s="57"/>
      <c r="BW378" s="57"/>
    </row>
    <row r="379" spans="3:75" ht="21" customHeight="1">
      <c r="C379" s="265"/>
      <c r="D379" s="431"/>
      <c r="E379" s="429"/>
      <c r="F379" s="288" t="s">
        <v>2498</v>
      </c>
      <c r="G379" s="249"/>
      <c r="H379" s="220" t="s">
        <v>156</v>
      </c>
      <c r="I379" s="220" t="s">
        <v>159</v>
      </c>
      <c r="J379" s="220" t="s">
        <v>0</v>
      </c>
      <c r="K379" s="220" t="s">
        <v>160</v>
      </c>
      <c r="L379" s="220" t="s">
        <v>0</v>
      </c>
      <c r="M379" s="220" t="s">
        <v>344</v>
      </c>
      <c r="N379" s="48" t="s">
        <v>162</v>
      </c>
      <c r="O379" s="48" t="s">
        <v>0</v>
      </c>
      <c r="P379" s="48" t="s">
        <v>477</v>
      </c>
      <c r="Q379" s="48"/>
      <c r="R379" s="48"/>
      <c r="S379" s="48"/>
      <c r="T379" s="48"/>
      <c r="U379" s="104"/>
      <c r="V379" s="73">
        <v>1</v>
      </c>
      <c r="W379" s="74"/>
      <c r="X379" s="75"/>
      <c r="Y379" s="298"/>
      <c r="Z379" s="301"/>
      <c r="BI379" s="57"/>
      <c r="BJ379" s="57"/>
      <c r="BK379" s="57"/>
      <c r="BL379" s="57"/>
      <c r="BM379" s="57"/>
      <c r="BN379" s="57"/>
      <c r="BO379" s="57"/>
      <c r="BP379" s="57"/>
      <c r="BQ379" s="57"/>
      <c r="BR379" s="57"/>
      <c r="BS379" s="57"/>
      <c r="BT379" s="57"/>
      <c r="BU379" s="57"/>
      <c r="BV379" s="57"/>
      <c r="BW379" s="57"/>
    </row>
    <row r="380" spans="3:75" ht="21" customHeight="1">
      <c r="C380" s="265"/>
      <c r="D380" s="431"/>
      <c r="E380" s="429"/>
      <c r="F380" s="288" t="s">
        <v>69</v>
      </c>
      <c r="G380" s="249"/>
      <c r="H380" s="220" t="s">
        <v>156</v>
      </c>
      <c r="I380" s="220" t="s">
        <v>159</v>
      </c>
      <c r="J380" s="220" t="s">
        <v>0</v>
      </c>
      <c r="K380" s="220" t="s">
        <v>160</v>
      </c>
      <c r="L380" s="220" t="s">
        <v>0</v>
      </c>
      <c r="M380" s="220" t="s">
        <v>345</v>
      </c>
      <c r="N380" s="48" t="s">
        <v>162</v>
      </c>
      <c r="O380" s="48" t="s">
        <v>0</v>
      </c>
      <c r="P380" s="48" t="s">
        <v>477</v>
      </c>
      <c r="Q380" s="48"/>
      <c r="R380" s="48"/>
      <c r="S380" s="48"/>
      <c r="T380" s="48"/>
      <c r="U380" s="104"/>
      <c r="V380" s="73">
        <v>0</v>
      </c>
      <c r="W380" s="74"/>
      <c r="X380" s="75"/>
      <c r="Y380" s="298"/>
      <c r="Z380" s="301"/>
      <c r="BI380" s="57"/>
      <c r="BJ380" s="57"/>
      <c r="BK380" s="57"/>
      <c r="BL380" s="57"/>
      <c r="BM380" s="57"/>
      <c r="BN380" s="57"/>
      <c r="BO380" s="57"/>
      <c r="BP380" s="57"/>
      <c r="BQ380" s="57"/>
      <c r="BR380" s="57"/>
      <c r="BS380" s="57"/>
      <c r="BT380" s="57"/>
      <c r="BU380" s="57"/>
      <c r="BV380" s="57"/>
      <c r="BW380" s="57"/>
    </row>
    <row r="381" spans="3:75" ht="21" customHeight="1">
      <c r="C381" s="265"/>
      <c r="D381" s="431"/>
      <c r="E381" s="429"/>
      <c r="F381" s="288" t="s">
        <v>2499</v>
      </c>
      <c r="G381" s="249"/>
      <c r="H381" s="220" t="s">
        <v>156</v>
      </c>
      <c r="I381" s="220" t="s">
        <v>159</v>
      </c>
      <c r="J381" s="220" t="s">
        <v>0</v>
      </c>
      <c r="K381" s="220" t="s">
        <v>160</v>
      </c>
      <c r="L381" s="220" t="s">
        <v>0</v>
      </c>
      <c r="M381" s="220" t="s">
        <v>331</v>
      </c>
      <c r="N381" s="48" t="s">
        <v>162</v>
      </c>
      <c r="O381" s="48" t="s">
        <v>0</v>
      </c>
      <c r="P381" s="48" t="s">
        <v>477</v>
      </c>
      <c r="Q381" s="48"/>
      <c r="R381" s="48"/>
      <c r="S381" s="48"/>
      <c r="T381" s="48"/>
      <c r="U381" s="104"/>
      <c r="V381" s="73">
        <v>1</v>
      </c>
      <c r="W381" s="74"/>
      <c r="X381" s="75"/>
      <c r="Y381" s="298"/>
      <c r="Z381" s="301"/>
      <c r="BI381" s="57"/>
      <c r="BJ381" s="57"/>
      <c r="BK381" s="57"/>
      <c r="BL381" s="57"/>
      <c r="BM381" s="57"/>
      <c r="BN381" s="57"/>
      <c r="BO381" s="57"/>
      <c r="BP381" s="57"/>
      <c r="BQ381" s="57"/>
      <c r="BR381" s="57"/>
      <c r="BS381" s="57"/>
      <c r="BT381" s="57"/>
      <c r="BU381" s="57"/>
      <c r="BV381" s="57"/>
      <c r="BW381" s="57"/>
    </row>
    <row r="382" spans="3:75" ht="21" customHeight="1">
      <c r="C382" s="265"/>
      <c r="D382" s="431"/>
      <c r="E382" s="429"/>
      <c r="F382" s="288" t="s">
        <v>2500</v>
      </c>
      <c r="G382" s="249"/>
      <c r="H382" s="220" t="s">
        <v>156</v>
      </c>
      <c r="I382" s="220" t="s">
        <v>159</v>
      </c>
      <c r="J382" s="220" t="s">
        <v>0</v>
      </c>
      <c r="K382" s="220" t="s">
        <v>160</v>
      </c>
      <c r="L382" s="220" t="s">
        <v>0</v>
      </c>
      <c r="M382" s="220" t="s">
        <v>346</v>
      </c>
      <c r="N382" s="48" t="s">
        <v>162</v>
      </c>
      <c r="O382" s="48" t="s">
        <v>0</v>
      </c>
      <c r="P382" s="48" t="s">
        <v>477</v>
      </c>
      <c r="Q382" s="48"/>
      <c r="R382" s="48"/>
      <c r="S382" s="48"/>
      <c r="T382" s="48"/>
      <c r="U382" s="104"/>
      <c r="V382" s="73">
        <v>0</v>
      </c>
      <c r="W382" s="74"/>
      <c r="X382" s="75"/>
      <c r="Y382" s="298"/>
      <c r="Z382" s="301"/>
      <c r="BI382" s="57"/>
      <c r="BJ382" s="57"/>
      <c r="BK382" s="57"/>
      <c r="BL382" s="57"/>
      <c r="BM382" s="57"/>
      <c r="BN382" s="57"/>
      <c r="BO382" s="57"/>
      <c r="BP382" s="57"/>
      <c r="BQ382" s="57"/>
      <c r="BR382" s="57"/>
      <c r="BS382" s="57"/>
      <c r="BT382" s="57"/>
      <c r="BU382" s="57"/>
      <c r="BV382" s="57"/>
      <c r="BW382" s="57"/>
    </row>
    <row r="383" spans="3:75" ht="21" customHeight="1">
      <c r="C383" s="265"/>
      <c r="D383" s="431"/>
      <c r="E383" s="429"/>
      <c r="F383" s="288" t="s">
        <v>2501</v>
      </c>
      <c r="G383" s="249"/>
      <c r="H383" s="220" t="s">
        <v>156</v>
      </c>
      <c r="I383" s="220" t="s">
        <v>159</v>
      </c>
      <c r="J383" s="220" t="s">
        <v>0</v>
      </c>
      <c r="K383" s="220" t="s">
        <v>160</v>
      </c>
      <c r="L383" s="220" t="s">
        <v>0</v>
      </c>
      <c r="M383" s="220" t="s">
        <v>347</v>
      </c>
      <c r="N383" s="48" t="s">
        <v>162</v>
      </c>
      <c r="O383" s="48" t="s">
        <v>0</v>
      </c>
      <c r="P383" s="48" t="s">
        <v>477</v>
      </c>
      <c r="Q383" s="48"/>
      <c r="R383" s="48"/>
      <c r="S383" s="48"/>
      <c r="T383" s="48"/>
      <c r="U383" s="104"/>
      <c r="V383" s="73">
        <v>0</v>
      </c>
      <c r="W383" s="74"/>
      <c r="X383" s="75"/>
      <c r="Y383" s="298"/>
      <c r="Z383" s="298"/>
      <c r="AA383" s="299"/>
      <c r="AB383" s="299"/>
      <c r="AC383" s="299"/>
      <c r="AD383" s="299"/>
      <c r="AE383" s="299"/>
      <c r="AF383" s="299"/>
      <c r="AG383" s="299"/>
      <c r="AH383" s="299"/>
      <c r="AI383" s="299"/>
      <c r="AJ383" s="299"/>
      <c r="AK383" s="299"/>
      <c r="AL383" s="299"/>
      <c r="AM383" s="299"/>
      <c r="AN383" s="299"/>
      <c r="AO383" s="299"/>
      <c r="AP383" s="299"/>
      <c r="AQ383" s="299"/>
      <c r="AR383" s="299"/>
      <c r="AS383" s="299"/>
      <c r="BI383" s="57"/>
      <c r="BJ383" s="57"/>
      <c r="BK383" s="57"/>
      <c r="BL383" s="57"/>
      <c r="BM383" s="57"/>
      <c r="BN383" s="57"/>
      <c r="BO383" s="57"/>
      <c r="BP383" s="57"/>
      <c r="BQ383" s="57"/>
      <c r="BR383" s="57"/>
      <c r="BS383" s="57"/>
      <c r="BT383" s="57"/>
      <c r="BU383" s="57"/>
      <c r="BV383" s="57"/>
      <c r="BW383" s="57"/>
    </row>
    <row r="384" spans="3:75" ht="21" customHeight="1">
      <c r="C384" s="265"/>
      <c r="D384" s="431"/>
      <c r="E384" s="429"/>
      <c r="F384" s="288" t="s">
        <v>70</v>
      </c>
      <c r="G384" s="249"/>
      <c r="H384" s="220" t="s">
        <v>156</v>
      </c>
      <c r="I384" s="220" t="s">
        <v>159</v>
      </c>
      <c r="J384" s="220" t="s">
        <v>0</v>
      </c>
      <c r="K384" s="220" t="s">
        <v>160</v>
      </c>
      <c r="L384" s="220" t="s">
        <v>0</v>
      </c>
      <c r="M384" s="220" t="s">
        <v>348</v>
      </c>
      <c r="N384" s="48" t="s">
        <v>162</v>
      </c>
      <c r="O384" s="48" t="s">
        <v>0</v>
      </c>
      <c r="P384" s="48" t="s">
        <v>477</v>
      </c>
      <c r="Q384" s="48"/>
      <c r="R384" s="48"/>
      <c r="S384" s="48"/>
      <c r="T384" s="48"/>
      <c r="U384" s="104"/>
      <c r="V384" s="73">
        <v>0</v>
      </c>
      <c r="W384" s="74"/>
      <c r="X384" s="75"/>
      <c r="Y384" s="298"/>
      <c r="Z384" s="298"/>
      <c r="AA384" s="299"/>
      <c r="AB384" s="299"/>
      <c r="AC384" s="299"/>
      <c r="AD384" s="299"/>
      <c r="AE384" s="299"/>
      <c r="AF384" s="299"/>
      <c r="AG384" s="299"/>
      <c r="AH384" s="299"/>
      <c r="AI384" s="299"/>
      <c r="AJ384" s="299"/>
      <c r="AK384" s="299"/>
      <c r="AL384" s="299"/>
      <c r="AM384" s="299"/>
      <c r="AN384" s="299"/>
      <c r="AO384" s="299"/>
      <c r="AP384" s="299"/>
      <c r="AQ384" s="299"/>
      <c r="AR384" s="299"/>
      <c r="AS384" s="299"/>
      <c r="BI384" s="57"/>
      <c r="BJ384" s="57"/>
      <c r="BK384" s="57"/>
      <c r="BL384" s="57"/>
      <c r="BM384" s="57"/>
      <c r="BN384" s="57"/>
      <c r="BO384" s="57"/>
      <c r="BP384" s="57"/>
      <c r="BQ384" s="57"/>
      <c r="BR384" s="57"/>
      <c r="BS384" s="57"/>
      <c r="BT384" s="57"/>
      <c r="BU384" s="57"/>
      <c r="BV384" s="57"/>
      <c r="BW384" s="57"/>
    </row>
    <row r="385" spans="3:75" ht="21" customHeight="1">
      <c r="C385" s="265"/>
      <c r="D385" s="431"/>
      <c r="E385" s="429"/>
      <c r="F385" s="288" t="s">
        <v>2502</v>
      </c>
      <c r="G385" s="249"/>
      <c r="H385" s="220" t="s">
        <v>156</v>
      </c>
      <c r="I385" s="220" t="s">
        <v>159</v>
      </c>
      <c r="J385" s="220" t="s">
        <v>0</v>
      </c>
      <c r="K385" s="220" t="s">
        <v>160</v>
      </c>
      <c r="L385" s="220" t="s">
        <v>0</v>
      </c>
      <c r="M385" s="220" t="s">
        <v>349</v>
      </c>
      <c r="N385" s="48" t="s">
        <v>162</v>
      </c>
      <c r="O385" s="48" t="s">
        <v>0</v>
      </c>
      <c r="P385" s="48" t="s">
        <v>477</v>
      </c>
      <c r="Q385" s="48"/>
      <c r="R385" s="48"/>
      <c r="S385" s="48"/>
      <c r="T385" s="48"/>
      <c r="U385" s="104"/>
      <c r="V385" s="73">
        <v>0</v>
      </c>
      <c r="W385" s="74"/>
      <c r="X385" s="75"/>
      <c r="Y385" s="298"/>
      <c r="Z385" s="298"/>
      <c r="AA385" s="299"/>
      <c r="AB385" s="299"/>
      <c r="AC385" s="299"/>
      <c r="AD385" s="299"/>
      <c r="AE385" s="299"/>
      <c r="AF385" s="299"/>
      <c r="AG385" s="299"/>
      <c r="AH385" s="299"/>
      <c r="AI385" s="299"/>
      <c r="AJ385" s="299"/>
      <c r="AK385" s="299"/>
      <c r="AL385" s="299"/>
      <c r="AM385" s="299"/>
      <c r="AN385" s="299"/>
      <c r="AO385" s="299"/>
      <c r="AP385" s="299"/>
      <c r="AQ385" s="299"/>
      <c r="AR385" s="299"/>
      <c r="AS385" s="299"/>
      <c r="BI385" s="57"/>
      <c r="BJ385" s="57"/>
      <c r="BK385" s="57"/>
      <c r="BL385" s="57"/>
      <c r="BM385" s="57"/>
      <c r="BN385" s="57"/>
      <c r="BO385" s="57"/>
      <c r="BP385" s="57"/>
      <c r="BQ385" s="57"/>
      <c r="BR385" s="57"/>
      <c r="BS385" s="57"/>
      <c r="BT385" s="57"/>
      <c r="BU385" s="57"/>
      <c r="BV385" s="57"/>
      <c r="BW385" s="57"/>
    </row>
    <row r="386" spans="3:75" ht="21" customHeight="1">
      <c r="C386" s="265"/>
      <c r="D386" s="431"/>
      <c r="E386" s="429"/>
      <c r="F386" s="288" t="s">
        <v>2503</v>
      </c>
      <c r="G386" s="249"/>
      <c r="H386" s="220" t="s">
        <v>156</v>
      </c>
      <c r="I386" s="220" t="s">
        <v>159</v>
      </c>
      <c r="J386" s="220" t="s">
        <v>0</v>
      </c>
      <c r="K386" s="220" t="s">
        <v>160</v>
      </c>
      <c r="L386" s="220" t="s">
        <v>0</v>
      </c>
      <c r="M386" s="220" t="s">
        <v>350</v>
      </c>
      <c r="N386" s="48" t="s">
        <v>162</v>
      </c>
      <c r="O386" s="48" t="s">
        <v>0</v>
      </c>
      <c r="P386" s="48" t="s">
        <v>477</v>
      </c>
      <c r="Q386" s="48"/>
      <c r="R386" s="48"/>
      <c r="S386" s="48"/>
      <c r="T386" s="48"/>
      <c r="U386" s="104"/>
      <c r="V386" s="73">
        <v>0</v>
      </c>
      <c r="W386" s="74"/>
      <c r="X386" s="75"/>
      <c r="Y386" s="298"/>
      <c r="Z386" s="298"/>
      <c r="AA386" s="299"/>
      <c r="AB386" s="299"/>
      <c r="AC386" s="299"/>
      <c r="AD386" s="299"/>
      <c r="AE386" s="299"/>
      <c r="AF386" s="299"/>
      <c r="AG386" s="299"/>
      <c r="AH386" s="299"/>
      <c r="AI386" s="299"/>
      <c r="AJ386" s="299"/>
      <c r="AK386" s="299"/>
      <c r="AL386" s="299"/>
      <c r="AM386" s="299"/>
      <c r="AN386" s="299"/>
      <c r="AO386" s="299"/>
      <c r="AP386" s="299"/>
      <c r="AQ386" s="299"/>
      <c r="AR386" s="299"/>
      <c r="AS386" s="299"/>
      <c r="BI386" s="57"/>
      <c r="BJ386" s="57"/>
      <c r="BK386" s="57"/>
      <c r="BL386" s="57"/>
      <c r="BM386" s="57"/>
      <c r="BN386" s="57"/>
      <c r="BO386" s="57"/>
      <c r="BP386" s="57"/>
      <c r="BQ386" s="57"/>
      <c r="BR386" s="57"/>
      <c r="BS386" s="57"/>
      <c r="BT386" s="57"/>
      <c r="BU386" s="57"/>
      <c r="BV386" s="57"/>
      <c r="BW386" s="57"/>
    </row>
    <row r="387" spans="3:75" ht="21" customHeight="1">
      <c r="C387" s="265"/>
      <c r="D387" s="431"/>
      <c r="E387" s="429"/>
      <c r="F387" s="288" t="s">
        <v>2504</v>
      </c>
      <c r="G387" s="249"/>
      <c r="H387" s="220" t="s">
        <v>156</v>
      </c>
      <c r="I387" s="220" t="s">
        <v>159</v>
      </c>
      <c r="J387" s="220" t="s">
        <v>0</v>
      </c>
      <c r="K387" s="220" t="s">
        <v>160</v>
      </c>
      <c r="L387" s="220" t="s">
        <v>0</v>
      </c>
      <c r="M387" s="220" t="s">
        <v>351</v>
      </c>
      <c r="N387" s="48" t="s">
        <v>162</v>
      </c>
      <c r="O387" s="48" t="s">
        <v>0</v>
      </c>
      <c r="P387" s="48" t="s">
        <v>477</v>
      </c>
      <c r="Q387" s="48"/>
      <c r="R387" s="48"/>
      <c r="S387" s="48"/>
      <c r="T387" s="48"/>
      <c r="U387" s="104"/>
      <c r="V387" s="73">
        <v>0</v>
      </c>
      <c r="W387" s="74"/>
      <c r="X387" s="75"/>
      <c r="Y387" s="298"/>
      <c r="Z387" s="298"/>
      <c r="AA387" s="299"/>
      <c r="AB387" s="299"/>
      <c r="AC387" s="299"/>
      <c r="AD387" s="299"/>
      <c r="AE387" s="299"/>
      <c r="AF387" s="299"/>
      <c r="AG387" s="299"/>
      <c r="AH387" s="299"/>
      <c r="AI387" s="299"/>
      <c r="AJ387" s="299"/>
      <c r="AK387" s="299"/>
      <c r="AL387" s="299"/>
      <c r="AM387" s="299"/>
      <c r="AN387" s="299"/>
      <c r="AO387" s="299"/>
      <c r="AP387" s="299"/>
      <c r="AQ387" s="299"/>
      <c r="AR387" s="299"/>
      <c r="AS387" s="299"/>
      <c r="BI387" s="57"/>
      <c r="BJ387" s="57"/>
      <c r="BK387" s="57"/>
      <c r="BL387" s="57"/>
      <c r="BM387" s="57"/>
      <c r="BN387" s="57"/>
      <c r="BO387" s="57"/>
      <c r="BP387" s="57"/>
      <c r="BQ387" s="57"/>
      <c r="BR387" s="57"/>
      <c r="BS387" s="57"/>
      <c r="BT387" s="57"/>
      <c r="BU387" s="57"/>
      <c r="BV387" s="57"/>
      <c r="BW387" s="57"/>
    </row>
    <row r="388" spans="3:75" ht="21" customHeight="1">
      <c r="C388" s="265"/>
      <c r="D388" s="431"/>
      <c r="E388" s="429"/>
      <c r="F388" s="288" t="s">
        <v>71</v>
      </c>
      <c r="G388" s="249"/>
      <c r="H388" s="220" t="s">
        <v>156</v>
      </c>
      <c r="I388" s="220" t="s">
        <v>159</v>
      </c>
      <c r="J388" s="220" t="s">
        <v>0</v>
      </c>
      <c r="K388" s="220" t="s">
        <v>160</v>
      </c>
      <c r="L388" s="220" t="s">
        <v>0</v>
      </c>
      <c r="M388" s="220" t="s">
        <v>352</v>
      </c>
      <c r="N388" s="48" t="s">
        <v>162</v>
      </c>
      <c r="O388" s="48" t="s">
        <v>0</v>
      </c>
      <c r="P388" s="48" t="s">
        <v>477</v>
      </c>
      <c r="Q388" s="48"/>
      <c r="R388" s="48"/>
      <c r="S388" s="48"/>
      <c r="T388" s="48"/>
      <c r="U388" s="104"/>
      <c r="V388" s="73">
        <v>0</v>
      </c>
      <c r="W388" s="74"/>
      <c r="X388" s="75"/>
      <c r="Y388" s="298"/>
      <c r="Z388" s="298"/>
      <c r="AA388" s="299"/>
      <c r="AB388" s="299"/>
      <c r="AC388" s="299"/>
      <c r="AD388" s="299"/>
      <c r="AE388" s="299"/>
      <c r="AF388" s="299"/>
      <c r="AG388" s="299"/>
      <c r="AH388" s="299"/>
      <c r="AI388" s="299"/>
      <c r="AJ388" s="299"/>
      <c r="AK388" s="299"/>
      <c r="AL388" s="299"/>
      <c r="AM388" s="299"/>
      <c r="AN388" s="299"/>
      <c r="AO388" s="299"/>
      <c r="AP388" s="299"/>
      <c r="AQ388" s="299"/>
      <c r="AR388" s="299"/>
      <c r="AS388" s="299"/>
      <c r="BI388" s="57"/>
      <c r="BJ388" s="57"/>
      <c r="BK388" s="57"/>
      <c r="BL388" s="57"/>
      <c r="BM388" s="57"/>
      <c r="BN388" s="57"/>
      <c r="BO388" s="57"/>
      <c r="BP388" s="57"/>
      <c r="BQ388" s="57"/>
      <c r="BR388" s="57"/>
      <c r="BS388" s="57"/>
      <c r="BT388" s="57"/>
      <c r="BU388" s="57"/>
      <c r="BV388" s="57"/>
      <c r="BW388" s="57"/>
    </row>
    <row r="389" spans="3:75" ht="21" customHeight="1">
      <c r="C389" s="265"/>
      <c r="D389" s="431"/>
      <c r="E389" s="429"/>
      <c r="F389" s="288" t="s">
        <v>2505</v>
      </c>
      <c r="G389" s="249"/>
      <c r="H389" s="220" t="s">
        <v>156</v>
      </c>
      <c r="I389" s="220" t="s">
        <v>159</v>
      </c>
      <c r="J389" s="220" t="s">
        <v>0</v>
      </c>
      <c r="K389" s="220" t="s">
        <v>160</v>
      </c>
      <c r="L389" s="220" t="s">
        <v>0</v>
      </c>
      <c r="M389" s="220" t="s">
        <v>353</v>
      </c>
      <c r="N389" s="48" t="s">
        <v>162</v>
      </c>
      <c r="O389" s="48" t="s">
        <v>0</v>
      </c>
      <c r="P389" s="48" t="s">
        <v>477</v>
      </c>
      <c r="Q389" s="48"/>
      <c r="R389" s="48"/>
      <c r="S389" s="48"/>
      <c r="T389" s="48"/>
      <c r="U389" s="104"/>
      <c r="V389" s="73">
        <v>0</v>
      </c>
      <c r="W389" s="74"/>
      <c r="X389" s="75"/>
      <c r="Y389" s="298"/>
      <c r="Z389" s="298"/>
      <c r="AA389" s="299"/>
      <c r="AB389" s="299"/>
      <c r="AC389" s="299"/>
      <c r="AD389" s="299"/>
      <c r="AE389" s="299"/>
      <c r="AF389" s="299"/>
      <c r="AG389" s="299"/>
      <c r="AH389" s="299"/>
      <c r="AI389" s="299"/>
      <c r="AJ389" s="299"/>
      <c r="AK389" s="299"/>
      <c r="AL389" s="299"/>
      <c r="AM389" s="299"/>
      <c r="AN389" s="299"/>
      <c r="AO389" s="299"/>
      <c r="AP389" s="299"/>
      <c r="AQ389" s="299"/>
      <c r="AR389" s="299"/>
      <c r="AS389" s="299"/>
      <c r="BI389" s="57"/>
      <c r="BJ389" s="57"/>
      <c r="BK389" s="57"/>
      <c r="BL389" s="57"/>
      <c r="BM389" s="57"/>
      <c r="BN389" s="57"/>
      <c r="BO389" s="57"/>
      <c r="BP389" s="57"/>
      <c r="BQ389" s="57"/>
      <c r="BR389" s="57"/>
      <c r="BS389" s="57"/>
      <c r="BT389" s="57"/>
      <c r="BU389" s="57"/>
      <c r="BV389" s="57"/>
      <c r="BW389" s="57"/>
    </row>
    <row r="390" spans="3:75" ht="21" customHeight="1">
      <c r="C390" s="265"/>
      <c r="D390" s="431"/>
      <c r="E390" s="429"/>
      <c r="F390" s="288" t="s">
        <v>2506</v>
      </c>
      <c r="G390" s="249"/>
      <c r="H390" s="220" t="s">
        <v>156</v>
      </c>
      <c r="I390" s="220" t="s">
        <v>159</v>
      </c>
      <c r="J390" s="220" t="s">
        <v>0</v>
      </c>
      <c r="K390" s="220" t="s">
        <v>160</v>
      </c>
      <c r="L390" s="220" t="s">
        <v>0</v>
      </c>
      <c r="M390" s="220" t="s">
        <v>354</v>
      </c>
      <c r="N390" s="48" t="s">
        <v>162</v>
      </c>
      <c r="O390" s="48" t="s">
        <v>0</v>
      </c>
      <c r="P390" s="48" t="s">
        <v>477</v>
      </c>
      <c r="Q390" s="48"/>
      <c r="R390" s="48"/>
      <c r="S390" s="48"/>
      <c r="T390" s="48"/>
      <c r="U390" s="104"/>
      <c r="V390" s="73">
        <v>0</v>
      </c>
      <c r="W390" s="74"/>
      <c r="X390" s="75"/>
      <c r="Y390" s="298"/>
      <c r="Z390" s="298"/>
      <c r="AA390" s="299"/>
      <c r="AB390" s="299"/>
      <c r="AC390" s="299"/>
      <c r="AD390" s="299"/>
      <c r="AE390" s="299"/>
      <c r="AF390" s="299"/>
      <c r="AG390" s="299"/>
      <c r="AH390" s="299"/>
      <c r="AI390" s="299"/>
      <c r="AJ390" s="299"/>
      <c r="AK390" s="299"/>
      <c r="AL390" s="299"/>
      <c r="AM390" s="299"/>
      <c r="AN390" s="299"/>
      <c r="AO390" s="299"/>
      <c r="AP390" s="299"/>
      <c r="AQ390" s="299"/>
      <c r="AR390" s="299"/>
      <c r="AS390" s="299"/>
      <c r="BI390" s="57"/>
      <c r="BJ390" s="57"/>
      <c r="BK390" s="57"/>
      <c r="BL390" s="57"/>
      <c r="BM390" s="57"/>
      <c r="BN390" s="57"/>
      <c r="BO390" s="57"/>
      <c r="BP390" s="57"/>
      <c r="BQ390" s="57"/>
      <c r="BR390" s="57"/>
      <c r="BS390" s="57"/>
      <c r="BT390" s="57"/>
      <c r="BU390" s="57"/>
      <c r="BV390" s="57"/>
      <c r="BW390" s="57"/>
    </row>
    <row r="391" spans="3:75" ht="21" customHeight="1">
      <c r="C391" s="265"/>
      <c r="D391" s="431"/>
      <c r="E391" s="429"/>
      <c r="F391" s="288" t="s">
        <v>2507</v>
      </c>
      <c r="G391" s="249"/>
      <c r="H391" s="220" t="s">
        <v>156</v>
      </c>
      <c r="I391" s="220" t="s">
        <v>159</v>
      </c>
      <c r="J391" s="220" t="s">
        <v>0</v>
      </c>
      <c r="K391" s="220" t="s">
        <v>160</v>
      </c>
      <c r="L391" s="220" t="s">
        <v>0</v>
      </c>
      <c r="M391" s="220" t="s">
        <v>355</v>
      </c>
      <c r="N391" s="48" t="s">
        <v>162</v>
      </c>
      <c r="O391" s="48" t="s">
        <v>0</v>
      </c>
      <c r="P391" s="48" t="s">
        <v>477</v>
      </c>
      <c r="Q391" s="48"/>
      <c r="R391" s="48"/>
      <c r="S391" s="48"/>
      <c r="T391" s="48"/>
      <c r="U391" s="104"/>
      <c r="V391" s="73">
        <v>0</v>
      </c>
      <c r="W391" s="74"/>
      <c r="X391" s="75"/>
      <c r="Y391" s="298"/>
      <c r="Z391" s="298"/>
      <c r="AA391" s="299"/>
      <c r="AB391" s="299"/>
      <c r="AC391" s="299"/>
      <c r="AD391" s="299"/>
      <c r="AE391" s="299"/>
      <c r="AF391" s="299"/>
      <c r="AG391" s="299"/>
      <c r="AH391" s="299"/>
      <c r="AI391" s="299"/>
      <c r="AJ391" s="299"/>
      <c r="AK391" s="299"/>
      <c r="AL391" s="299"/>
      <c r="AM391" s="299"/>
      <c r="AN391" s="299"/>
      <c r="AO391" s="299"/>
      <c r="AP391" s="299"/>
      <c r="AQ391" s="299"/>
      <c r="AR391" s="299"/>
      <c r="AS391" s="299"/>
      <c r="BI391" s="57"/>
      <c r="BJ391" s="57"/>
      <c r="BK391" s="57"/>
      <c r="BL391" s="57"/>
      <c r="BM391" s="57"/>
      <c r="BN391" s="57"/>
      <c r="BO391" s="57"/>
      <c r="BP391" s="57"/>
      <c r="BQ391" s="57"/>
      <c r="BR391" s="57"/>
      <c r="BS391" s="57"/>
      <c r="BT391" s="57"/>
      <c r="BU391" s="57"/>
      <c r="BV391" s="57"/>
      <c r="BW391" s="57"/>
    </row>
    <row r="392" spans="3:75" ht="21" customHeight="1">
      <c r="C392" s="265"/>
      <c r="D392" s="431"/>
      <c r="E392" s="429"/>
      <c r="F392" s="288" t="s">
        <v>2508</v>
      </c>
      <c r="G392" s="249"/>
      <c r="H392" s="220" t="s">
        <v>156</v>
      </c>
      <c r="I392" s="220" t="s">
        <v>159</v>
      </c>
      <c r="J392" s="220" t="s">
        <v>0</v>
      </c>
      <c r="K392" s="220" t="s">
        <v>160</v>
      </c>
      <c r="L392" s="220" t="s">
        <v>0</v>
      </c>
      <c r="M392" s="220" t="s">
        <v>356</v>
      </c>
      <c r="N392" s="48" t="s">
        <v>162</v>
      </c>
      <c r="O392" s="48" t="s">
        <v>0</v>
      </c>
      <c r="P392" s="48" t="s">
        <v>477</v>
      </c>
      <c r="Q392" s="48"/>
      <c r="R392" s="48"/>
      <c r="S392" s="48"/>
      <c r="T392" s="48"/>
      <c r="U392" s="104"/>
      <c r="V392" s="73">
        <v>0</v>
      </c>
      <c r="W392" s="74"/>
      <c r="X392" s="75"/>
      <c r="Y392" s="298"/>
      <c r="Z392" s="298"/>
      <c r="AA392" s="299"/>
      <c r="AB392" s="299"/>
      <c r="AC392" s="299"/>
      <c r="AD392" s="299"/>
      <c r="AE392" s="299"/>
      <c r="AF392" s="299"/>
      <c r="AG392" s="299"/>
      <c r="AH392" s="299"/>
      <c r="AI392" s="299"/>
      <c r="AJ392" s="299"/>
      <c r="AK392" s="299"/>
      <c r="AL392" s="299"/>
      <c r="AM392" s="299"/>
      <c r="AN392" s="299"/>
      <c r="AO392" s="299"/>
      <c r="AP392" s="299"/>
      <c r="AQ392" s="299"/>
      <c r="AR392" s="299"/>
      <c r="AS392" s="299"/>
      <c r="BI392" s="57"/>
      <c r="BJ392" s="57"/>
      <c r="BK392" s="57"/>
      <c r="BL392" s="57"/>
      <c r="BM392" s="57"/>
      <c r="BN392" s="57"/>
      <c r="BO392" s="57"/>
      <c r="BP392" s="57"/>
      <c r="BQ392" s="57"/>
      <c r="BR392" s="57"/>
      <c r="BS392" s="57"/>
      <c r="BT392" s="57"/>
      <c r="BU392" s="57"/>
      <c r="BV392" s="57"/>
      <c r="BW392" s="57"/>
    </row>
    <row r="393" spans="3:75" ht="21" customHeight="1">
      <c r="C393" s="265"/>
      <c r="D393" s="431"/>
      <c r="E393" s="429"/>
      <c r="F393" s="288" t="s">
        <v>72</v>
      </c>
      <c r="G393" s="249"/>
      <c r="H393" s="220" t="s">
        <v>156</v>
      </c>
      <c r="I393" s="220" t="s">
        <v>159</v>
      </c>
      <c r="J393" s="220" t="s">
        <v>0</v>
      </c>
      <c r="K393" s="220" t="s">
        <v>160</v>
      </c>
      <c r="L393" s="220" t="s">
        <v>0</v>
      </c>
      <c r="M393" s="220" t="s">
        <v>357</v>
      </c>
      <c r="N393" s="48" t="s">
        <v>162</v>
      </c>
      <c r="O393" s="48" t="s">
        <v>0</v>
      </c>
      <c r="P393" s="48" t="s">
        <v>477</v>
      </c>
      <c r="Q393" s="48"/>
      <c r="R393" s="48"/>
      <c r="S393" s="48"/>
      <c r="T393" s="48"/>
      <c r="U393" s="104"/>
      <c r="V393" s="73">
        <v>0</v>
      </c>
      <c r="W393" s="74"/>
      <c r="X393" s="75"/>
      <c r="Y393" s="298"/>
      <c r="Z393" s="298"/>
      <c r="AA393" s="299"/>
      <c r="AB393" s="299"/>
      <c r="AC393" s="299"/>
      <c r="AD393" s="299"/>
      <c r="AE393" s="299"/>
      <c r="AF393" s="299"/>
      <c r="AG393" s="299"/>
      <c r="AH393" s="299"/>
      <c r="AI393" s="299"/>
      <c r="AJ393" s="299"/>
      <c r="AK393" s="299"/>
      <c r="AL393" s="299"/>
      <c r="AM393" s="299"/>
      <c r="AN393" s="299"/>
      <c r="AO393" s="299"/>
      <c r="AP393" s="299"/>
      <c r="AQ393" s="299"/>
      <c r="AR393" s="299"/>
      <c r="AS393" s="299"/>
      <c r="BI393" s="57"/>
      <c r="BJ393" s="57"/>
      <c r="BK393" s="57"/>
      <c r="BL393" s="57"/>
      <c r="BM393" s="57"/>
      <c r="BN393" s="57"/>
      <c r="BO393" s="57"/>
      <c r="BP393" s="57"/>
      <c r="BQ393" s="57"/>
      <c r="BR393" s="57"/>
      <c r="BS393" s="57"/>
      <c r="BT393" s="57"/>
      <c r="BU393" s="57"/>
      <c r="BV393" s="57"/>
      <c r="BW393" s="57"/>
    </row>
    <row r="394" spans="3:75" ht="21" customHeight="1">
      <c r="C394" s="265"/>
      <c r="D394" s="431"/>
      <c r="E394" s="429"/>
      <c r="F394" s="288" t="s">
        <v>73</v>
      </c>
      <c r="G394" s="249"/>
      <c r="H394" s="220" t="s">
        <v>156</v>
      </c>
      <c r="I394" s="220" t="s">
        <v>159</v>
      </c>
      <c r="J394" s="220" t="s">
        <v>0</v>
      </c>
      <c r="K394" s="220" t="s">
        <v>160</v>
      </c>
      <c r="L394" s="220" t="s">
        <v>0</v>
      </c>
      <c r="M394" s="220" t="s">
        <v>358</v>
      </c>
      <c r="N394" s="48" t="s">
        <v>162</v>
      </c>
      <c r="O394" s="48" t="s">
        <v>0</v>
      </c>
      <c r="P394" s="48" t="s">
        <v>477</v>
      </c>
      <c r="Q394" s="48"/>
      <c r="R394" s="48"/>
      <c r="S394" s="48"/>
      <c r="T394" s="48"/>
      <c r="U394" s="104"/>
      <c r="V394" s="73">
        <v>0</v>
      </c>
      <c r="W394" s="74"/>
      <c r="X394" s="75"/>
      <c r="Y394" s="298"/>
      <c r="Z394" s="298"/>
      <c r="AA394" s="299"/>
      <c r="AB394" s="299"/>
      <c r="AC394" s="299"/>
      <c r="AD394" s="299"/>
      <c r="AE394" s="299"/>
      <c r="AF394" s="299"/>
      <c r="AG394" s="299"/>
      <c r="AH394" s="299"/>
      <c r="AI394" s="299"/>
      <c r="AJ394" s="299"/>
      <c r="AK394" s="299"/>
      <c r="AL394" s="299"/>
      <c r="AM394" s="299"/>
      <c r="AN394" s="299"/>
      <c r="AO394" s="299"/>
      <c r="AP394" s="299"/>
      <c r="AQ394" s="299"/>
      <c r="AR394" s="299"/>
      <c r="AS394" s="299"/>
      <c r="BI394" s="57"/>
      <c r="BJ394" s="57"/>
      <c r="BK394" s="57"/>
      <c r="BL394" s="57"/>
      <c r="BM394" s="57"/>
      <c r="BN394" s="57"/>
      <c r="BO394" s="57"/>
      <c r="BP394" s="57"/>
      <c r="BQ394" s="57"/>
      <c r="BR394" s="57"/>
      <c r="BS394" s="57"/>
      <c r="BT394" s="57"/>
      <c r="BU394" s="57"/>
      <c r="BV394" s="57"/>
      <c r="BW394" s="57"/>
    </row>
    <row r="395" spans="3:75" ht="21" customHeight="1">
      <c r="C395" s="265"/>
      <c r="D395" s="431"/>
      <c r="E395" s="429"/>
      <c r="F395" s="288" t="s">
        <v>2509</v>
      </c>
      <c r="G395" s="249"/>
      <c r="H395" s="220" t="s">
        <v>156</v>
      </c>
      <c r="I395" s="220" t="s">
        <v>159</v>
      </c>
      <c r="J395" s="220" t="s">
        <v>0</v>
      </c>
      <c r="K395" s="220" t="s">
        <v>160</v>
      </c>
      <c r="L395" s="220" t="s">
        <v>0</v>
      </c>
      <c r="M395" s="220" t="s">
        <v>359</v>
      </c>
      <c r="N395" s="48" t="s">
        <v>162</v>
      </c>
      <c r="O395" s="48" t="s">
        <v>0</v>
      </c>
      <c r="P395" s="48" t="s">
        <v>477</v>
      </c>
      <c r="Q395" s="48"/>
      <c r="R395" s="48"/>
      <c r="S395" s="48"/>
      <c r="T395" s="48"/>
      <c r="U395" s="104"/>
      <c r="V395" s="73">
        <v>0</v>
      </c>
      <c r="W395" s="74"/>
      <c r="X395" s="75"/>
      <c r="Y395" s="298"/>
      <c r="Z395" s="300"/>
      <c r="AA395" s="263"/>
      <c r="AB395" s="263"/>
      <c r="AC395" s="263"/>
      <c r="AD395" s="263"/>
      <c r="AE395" s="263"/>
      <c r="AF395" s="263"/>
      <c r="AG395" s="263"/>
      <c r="AH395" s="263"/>
      <c r="AI395" s="263"/>
      <c r="AJ395" s="263"/>
      <c r="AK395" s="263"/>
      <c r="AL395" s="263"/>
      <c r="AM395" s="263"/>
      <c r="AN395" s="263"/>
      <c r="AO395" s="263"/>
      <c r="AP395" s="263"/>
      <c r="AQ395" s="263"/>
      <c r="AR395" s="263"/>
      <c r="AS395" s="263"/>
      <c r="BI395" s="57"/>
      <c r="BJ395" s="57"/>
      <c r="BK395" s="57"/>
      <c r="BL395" s="57"/>
      <c r="BM395" s="57"/>
      <c r="BN395" s="57"/>
      <c r="BO395" s="57"/>
      <c r="BP395" s="57"/>
      <c r="BQ395" s="57"/>
      <c r="BR395" s="57"/>
      <c r="BS395" s="57"/>
      <c r="BT395" s="57"/>
      <c r="BU395" s="57"/>
      <c r="BV395" s="57"/>
      <c r="BW395" s="57"/>
    </row>
    <row r="396" spans="3:75" ht="21" customHeight="1">
      <c r="C396" s="265"/>
      <c r="D396" s="431"/>
      <c r="E396" s="429"/>
      <c r="F396" s="294" t="s">
        <v>74</v>
      </c>
      <c r="G396" s="249"/>
      <c r="H396" s="220" t="s">
        <v>156</v>
      </c>
      <c r="I396" s="220" t="s">
        <v>159</v>
      </c>
      <c r="J396" s="220" t="s">
        <v>0</v>
      </c>
      <c r="K396" s="220" t="s">
        <v>160</v>
      </c>
      <c r="L396" s="220" t="s">
        <v>0</v>
      </c>
      <c r="M396" s="220" t="s">
        <v>438</v>
      </c>
      <c r="N396" s="48" t="s">
        <v>162</v>
      </c>
      <c r="O396" s="48" t="s">
        <v>0</v>
      </c>
      <c r="P396" s="48" t="s">
        <v>477</v>
      </c>
      <c r="Q396" s="48"/>
      <c r="R396" s="48"/>
      <c r="S396" s="48"/>
      <c r="T396" s="48"/>
      <c r="U396" s="110"/>
      <c r="V396" s="21">
        <f>IF(OR(SUMPRODUCT(--(V345:V395=""),--(W345:W395=""))&gt;0,COUNTIF(W345:W395,"M")&gt;0,COUNTIF(W345:W395,"X")=51),"",SUM(V345:V395))</f>
        <v>25</v>
      </c>
      <c r="W396" s="22" t="str">
        <f>IF(AND(COUNTIF(W345:W395,"X")=51,SUM(V345:V395)=0,ISNUMBER(V396)),"",IF(COUNTIF(W345:W395,"M")&gt;0,"M",IF(AND(COUNTIF(W345:W395,W345)=51,OR(W345="X",W345="W",W345="Z")),UPPER(W345),"")))</f>
        <v/>
      </c>
      <c r="X396" s="23"/>
      <c r="Y396" s="298"/>
      <c r="Z396" s="298"/>
      <c r="AA396" s="299"/>
      <c r="AB396" s="299"/>
      <c r="AC396" s="299"/>
      <c r="AD396" s="299"/>
      <c r="AE396" s="299"/>
      <c r="AF396" s="299"/>
      <c r="AG396" s="299"/>
      <c r="AH396" s="299"/>
      <c r="AI396" s="299"/>
      <c r="AJ396" s="299"/>
      <c r="AK396" s="299"/>
      <c r="AL396" s="299"/>
      <c r="AM396" s="299"/>
      <c r="AN396" s="299"/>
      <c r="AO396" s="299"/>
      <c r="AP396" s="299"/>
      <c r="AQ396" s="299"/>
      <c r="AR396" s="299"/>
      <c r="AS396" s="299"/>
      <c r="BI396" s="57"/>
      <c r="BJ396" s="57"/>
      <c r="BK396" s="57"/>
      <c r="BL396" s="57"/>
      <c r="BM396" s="57"/>
      <c r="BN396" s="57"/>
      <c r="BO396" s="57"/>
      <c r="BP396" s="57"/>
      <c r="BQ396" s="57"/>
      <c r="BR396" s="57"/>
      <c r="BS396" s="57"/>
      <c r="BT396" s="57"/>
      <c r="BU396" s="57"/>
      <c r="BV396" s="57"/>
      <c r="BW396" s="57"/>
    </row>
    <row r="397" spans="3:75" ht="21" customHeight="1">
      <c r="C397" s="265"/>
      <c r="D397" s="431" t="s">
        <v>2377</v>
      </c>
      <c r="E397" s="429" t="s">
        <v>2403</v>
      </c>
      <c r="F397" s="288" t="s">
        <v>75</v>
      </c>
      <c r="G397" s="249"/>
      <c r="H397" s="220" t="s">
        <v>156</v>
      </c>
      <c r="I397" s="220" t="s">
        <v>159</v>
      </c>
      <c r="J397" s="220" t="s">
        <v>0</v>
      </c>
      <c r="K397" s="220" t="s">
        <v>160</v>
      </c>
      <c r="L397" s="220" t="s">
        <v>0</v>
      </c>
      <c r="M397" s="220" t="s">
        <v>360</v>
      </c>
      <c r="N397" s="48" t="s">
        <v>162</v>
      </c>
      <c r="O397" s="48" t="s">
        <v>0</v>
      </c>
      <c r="P397" s="48" t="s">
        <v>477</v>
      </c>
      <c r="Q397" s="48"/>
      <c r="R397" s="48"/>
      <c r="S397" s="48"/>
      <c r="T397" s="48"/>
      <c r="U397" s="104"/>
      <c r="V397" s="73">
        <v>0</v>
      </c>
      <c r="W397" s="74"/>
      <c r="X397" s="75"/>
      <c r="Y397" s="298"/>
      <c r="Z397" s="298"/>
      <c r="AA397" s="299"/>
      <c r="AB397" s="299"/>
      <c r="AC397" s="299"/>
      <c r="AD397" s="299"/>
      <c r="AE397" s="299"/>
      <c r="AF397" s="299"/>
      <c r="AG397" s="299"/>
      <c r="AH397" s="299"/>
      <c r="AI397" s="299"/>
      <c r="AJ397" s="299"/>
      <c r="AK397" s="299"/>
      <c r="AL397" s="299"/>
      <c r="AM397" s="299"/>
      <c r="AN397" s="299"/>
      <c r="AO397" s="299"/>
      <c r="AP397" s="299"/>
      <c r="AQ397" s="299"/>
      <c r="AR397" s="299"/>
      <c r="AS397" s="299"/>
      <c r="BI397" s="57"/>
      <c r="BJ397" s="57"/>
      <c r="BK397" s="57"/>
      <c r="BL397" s="57"/>
      <c r="BM397" s="57"/>
      <c r="BN397" s="57"/>
      <c r="BO397" s="57"/>
      <c r="BP397" s="57"/>
      <c r="BQ397" s="57"/>
      <c r="BR397" s="57"/>
      <c r="BS397" s="57"/>
      <c r="BT397" s="57"/>
      <c r="BU397" s="57"/>
      <c r="BV397" s="57"/>
      <c r="BW397" s="57"/>
    </row>
    <row r="398" spans="3:75" ht="21" customHeight="1">
      <c r="C398" s="265"/>
      <c r="D398" s="431"/>
      <c r="E398" s="429"/>
      <c r="F398" s="288" t="s">
        <v>76</v>
      </c>
      <c r="G398" s="249"/>
      <c r="H398" s="220" t="s">
        <v>156</v>
      </c>
      <c r="I398" s="220" t="s">
        <v>159</v>
      </c>
      <c r="J398" s="220" t="s">
        <v>0</v>
      </c>
      <c r="K398" s="220" t="s">
        <v>160</v>
      </c>
      <c r="L398" s="220" t="s">
        <v>0</v>
      </c>
      <c r="M398" s="220" t="s">
        <v>361</v>
      </c>
      <c r="N398" s="48" t="s">
        <v>162</v>
      </c>
      <c r="O398" s="48" t="s">
        <v>0</v>
      </c>
      <c r="P398" s="48" t="s">
        <v>477</v>
      </c>
      <c r="Q398" s="48"/>
      <c r="R398" s="48"/>
      <c r="S398" s="48"/>
      <c r="T398" s="48"/>
      <c r="U398" s="104"/>
      <c r="V398" s="73">
        <v>0</v>
      </c>
      <c r="W398" s="74"/>
      <c r="X398" s="75"/>
      <c r="Y398" s="298"/>
      <c r="Z398" s="298"/>
      <c r="AA398" s="299"/>
      <c r="AB398" s="299"/>
      <c r="AC398" s="299"/>
      <c r="AD398" s="299"/>
      <c r="AE398" s="299"/>
      <c r="AF398" s="299"/>
      <c r="AG398" s="299"/>
      <c r="AH398" s="299"/>
      <c r="AI398" s="299"/>
      <c r="AJ398" s="299"/>
      <c r="AK398" s="299"/>
      <c r="AL398" s="299"/>
      <c r="AM398" s="299"/>
      <c r="AN398" s="299"/>
      <c r="AO398" s="299"/>
      <c r="AP398" s="299"/>
      <c r="AQ398" s="299"/>
      <c r="AR398" s="299"/>
      <c r="AS398" s="299"/>
      <c r="BI398" s="57"/>
      <c r="BJ398" s="57"/>
      <c r="BK398" s="57"/>
      <c r="BL398" s="57"/>
      <c r="BM398" s="57"/>
      <c r="BN398" s="57"/>
      <c r="BO398" s="57"/>
      <c r="BP398" s="57"/>
      <c r="BQ398" s="57"/>
      <c r="BR398" s="57"/>
      <c r="BS398" s="57"/>
      <c r="BT398" s="57"/>
      <c r="BU398" s="57"/>
      <c r="BV398" s="57"/>
      <c r="BW398" s="57"/>
    </row>
    <row r="399" spans="3:75" ht="21" customHeight="1">
      <c r="C399" s="265"/>
      <c r="D399" s="431"/>
      <c r="E399" s="429"/>
      <c r="F399" s="288" t="s">
        <v>77</v>
      </c>
      <c r="G399" s="249"/>
      <c r="H399" s="220" t="s">
        <v>156</v>
      </c>
      <c r="I399" s="220" t="s">
        <v>159</v>
      </c>
      <c r="J399" s="220" t="s">
        <v>0</v>
      </c>
      <c r="K399" s="220" t="s">
        <v>160</v>
      </c>
      <c r="L399" s="220" t="s">
        <v>0</v>
      </c>
      <c r="M399" s="220" t="s">
        <v>170</v>
      </c>
      <c r="N399" s="48" t="s">
        <v>162</v>
      </c>
      <c r="O399" s="48" t="s">
        <v>0</v>
      </c>
      <c r="P399" s="48" t="s">
        <v>477</v>
      </c>
      <c r="Q399" s="48"/>
      <c r="R399" s="48"/>
      <c r="S399" s="48"/>
      <c r="T399" s="48"/>
      <c r="U399" s="104"/>
      <c r="V399" s="73">
        <v>1</v>
      </c>
      <c r="W399" s="74"/>
      <c r="X399" s="75"/>
      <c r="Y399" s="298"/>
      <c r="Z399" s="301"/>
      <c r="BI399" s="57"/>
      <c r="BJ399" s="57"/>
      <c r="BK399" s="57"/>
      <c r="BL399" s="57"/>
      <c r="BM399" s="57"/>
      <c r="BN399" s="57"/>
      <c r="BO399" s="57"/>
      <c r="BP399" s="57"/>
      <c r="BQ399" s="57"/>
      <c r="BR399" s="57"/>
      <c r="BS399" s="57"/>
      <c r="BT399" s="57"/>
      <c r="BU399" s="57"/>
      <c r="BV399" s="57"/>
      <c r="BW399" s="57"/>
    </row>
    <row r="400" spans="3:75" ht="21" customHeight="1">
      <c r="C400" s="265"/>
      <c r="D400" s="431"/>
      <c r="E400" s="429"/>
      <c r="F400" s="288" t="s">
        <v>2510</v>
      </c>
      <c r="G400" s="249"/>
      <c r="H400" s="220" t="s">
        <v>156</v>
      </c>
      <c r="I400" s="220" t="s">
        <v>159</v>
      </c>
      <c r="J400" s="220" t="s">
        <v>0</v>
      </c>
      <c r="K400" s="220" t="s">
        <v>160</v>
      </c>
      <c r="L400" s="220" t="s">
        <v>0</v>
      </c>
      <c r="M400" s="220" t="s">
        <v>362</v>
      </c>
      <c r="N400" s="48" t="s">
        <v>162</v>
      </c>
      <c r="O400" s="48" t="s">
        <v>0</v>
      </c>
      <c r="P400" s="48" t="s">
        <v>477</v>
      </c>
      <c r="Q400" s="48"/>
      <c r="R400" s="48"/>
      <c r="S400" s="48"/>
      <c r="T400" s="48"/>
      <c r="U400" s="104"/>
      <c r="V400" s="73">
        <v>0</v>
      </c>
      <c r="W400" s="74"/>
      <c r="X400" s="75"/>
      <c r="Y400" s="298"/>
      <c r="Z400" s="301"/>
      <c r="BI400" s="57"/>
      <c r="BJ400" s="57"/>
      <c r="BK400" s="57"/>
      <c r="BL400" s="57"/>
      <c r="BM400" s="57"/>
      <c r="BN400" s="57"/>
      <c r="BO400" s="57"/>
      <c r="BP400" s="57"/>
      <c r="BQ400" s="57"/>
      <c r="BR400" s="57"/>
      <c r="BS400" s="57"/>
      <c r="BT400" s="57"/>
      <c r="BU400" s="57"/>
      <c r="BV400" s="57"/>
      <c r="BW400" s="57"/>
    </row>
    <row r="401" spans="3:75" ht="21" customHeight="1">
      <c r="C401" s="265"/>
      <c r="D401" s="431"/>
      <c r="E401" s="429"/>
      <c r="F401" s="288" t="s">
        <v>2511</v>
      </c>
      <c r="G401" s="249"/>
      <c r="H401" s="220" t="s">
        <v>156</v>
      </c>
      <c r="I401" s="220" t="s">
        <v>159</v>
      </c>
      <c r="J401" s="220" t="s">
        <v>0</v>
      </c>
      <c r="K401" s="220" t="s">
        <v>160</v>
      </c>
      <c r="L401" s="220" t="s">
        <v>0</v>
      </c>
      <c r="M401" s="220" t="s">
        <v>363</v>
      </c>
      <c r="N401" s="48" t="s">
        <v>162</v>
      </c>
      <c r="O401" s="48" t="s">
        <v>0</v>
      </c>
      <c r="P401" s="48" t="s">
        <v>477</v>
      </c>
      <c r="Q401" s="48"/>
      <c r="R401" s="48"/>
      <c r="S401" s="48"/>
      <c r="T401" s="48"/>
      <c r="U401" s="104"/>
      <c r="V401" s="73">
        <v>3</v>
      </c>
      <c r="W401" s="74"/>
      <c r="X401" s="75"/>
      <c r="Y401" s="298"/>
      <c r="Z401" s="301"/>
      <c r="BI401" s="57"/>
      <c r="BJ401" s="57"/>
      <c r="BK401" s="57"/>
      <c r="BL401" s="57"/>
      <c r="BM401" s="57"/>
      <c r="BN401" s="57"/>
      <c r="BO401" s="57"/>
      <c r="BP401" s="57"/>
      <c r="BQ401" s="57"/>
      <c r="BR401" s="57"/>
      <c r="BS401" s="57"/>
      <c r="BT401" s="57"/>
      <c r="BU401" s="57"/>
      <c r="BV401" s="57"/>
      <c r="BW401" s="57"/>
    </row>
    <row r="402" spans="3:75" ht="21" customHeight="1">
      <c r="C402" s="265"/>
      <c r="D402" s="431"/>
      <c r="E402" s="429"/>
      <c r="F402" s="288" t="s">
        <v>2512</v>
      </c>
      <c r="G402" s="249"/>
      <c r="H402" s="220" t="s">
        <v>156</v>
      </c>
      <c r="I402" s="220" t="s">
        <v>159</v>
      </c>
      <c r="J402" s="220" t="s">
        <v>0</v>
      </c>
      <c r="K402" s="220" t="s">
        <v>160</v>
      </c>
      <c r="L402" s="220" t="s">
        <v>0</v>
      </c>
      <c r="M402" s="220" t="s">
        <v>364</v>
      </c>
      <c r="N402" s="48" t="s">
        <v>162</v>
      </c>
      <c r="O402" s="48" t="s">
        <v>0</v>
      </c>
      <c r="P402" s="48" t="s">
        <v>477</v>
      </c>
      <c r="Q402" s="48"/>
      <c r="R402" s="48"/>
      <c r="S402" s="48"/>
      <c r="T402" s="48"/>
      <c r="U402" s="104"/>
      <c r="V402" s="73">
        <v>0</v>
      </c>
      <c r="W402" s="74"/>
      <c r="X402" s="75"/>
      <c r="Y402" s="298"/>
      <c r="Z402" s="301"/>
      <c r="BI402" s="57"/>
      <c r="BJ402" s="57"/>
      <c r="BK402" s="57"/>
      <c r="BL402" s="57"/>
      <c r="BM402" s="57"/>
      <c r="BN402" s="57"/>
      <c r="BO402" s="57"/>
      <c r="BP402" s="57"/>
      <c r="BQ402" s="57"/>
      <c r="BR402" s="57"/>
      <c r="BS402" s="57"/>
      <c r="BT402" s="57"/>
      <c r="BU402" s="57"/>
      <c r="BV402" s="57"/>
      <c r="BW402" s="57"/>
    </row>
    <row r="403" spans="3:75" ht="21" customHeight="1">
      <c r="C403" s="265"/>
      <c r="D403" s="431"/>
      <c r="E403" s="429"/>
      <c r="F403" s="288" t="s">
        <v>78</v>
      </c>
      <c r="G403" s="249"/>
      <c r="H403" s="220" t="s">
        <v>156</v>
      </c>
      <c r="I403" s="220" t="s">
        <v>159</v>
      </c>
      <c r="J403" s="220" t="s">
        <v>0</v>
      </c>
      <c r="K403" s="220" t="s">
        <v>160</v>
      </c>
      <c r="L403" s="220" t="s">
        <v>0</v>
      </c>
      <c r="M403" s="220" t="s">
        <v>365</v>
      </c>
      <c r="N403" s="48" t="s">
        <v>162</v>
      </c>
      <c r="O403" s="48" t="s">
        <v>0</v>
      </c>
      <c r="P403" s="48" t="s">
        <v>477</v>
      </c>
      <c r="Q403" s="48"/>
      <c r="R403" s="48"/>
      <c r="S403" s="48"/>
      <c r="T403" s="48"/>
      <c r="U403" s="104"/>
      <c r="V403" s="73">
        <v>0</v>
      </c>
      <c r="W403" s="74"/>
      <c r="X403" s="75"/>
      <c r="Y403" s="298"/>
      <c r="Z403" s="301"/>
      <c r="BI403" s="57"/>
      <c r="BJ403" s="57"/>
      <c r="BK403" s="57"/>
      <c r="BL403" s="57"/>
      <c r="BM403" s="57"/>
      <c r="BN403" s="57"/>
      <c r="BO403" s="57"/>
      <c r="BP403" s="57"/>
      <c r="BQ403" s="57"/>
      <c r="BR403" s="57"/>
      <c r="BS403" s="57"/>
      <c r="BT403" s="57"/>
      <c r="BU403" s="57"/>
      <c r="BV403" s="57"/>
      <c r="BW403" s="57"/>
    </row>
    <row r="404" spans="3:75" ht="21" customHeight="1">
      <c r="C404" s="265"/>
      <c r="D404" s="431"/>
      <c r="E404" s="429"/>
      <c r="F404" s="288" t="s">
        <v>2513</v>
      </c>
      <c r="G404" s="249"/>
      <c r="H404" s="220" t="s">
        <v>156</v>
      </c>
      <c r="I404" s="220" t="s">
        <v>159</v>
      </c>
      <c r="J404" s="220" t="s">
        <v>0</v>
      </c>
      <c r="K404" s="220" t="s">
        <v>160</v>
      </c>
      <c r="L404" s="220" t="s">
        <v>0</v>
      </c>
      <c r="M404" s="220" t="s">
        <v>366</v>
      </c>
      <c r="N404" s="48" t="s">
        <v>162</v>
      </c>
      <c r="O404" s="48" t="s">
        <v>0</v>
      </c>
      <c r="P404" s="48" t="s">
        <v>477</v>
      </c>
      <c r="Q404" s="48"/>
      <c r="R404" s="48"/>
      <c r="S404" s="48"/>
      <c r="T404" s="48"/>
      <c r="U404" s="104"/>
      <c r="V404" s="73">
        <v>2</v>
      </c>
      <c r="W404" s="74"/>
      <c r="X404" s="75"/>
      <c r="Y404" s="298"/>
      <c r="Z404" s="301"/>
      <c r="BI404" s="57"/>
      <c r="BJ404" s="57"/>
      <c r="BK404" s="57"/>
      <c r="BL404" s="57"/>
      <c r="BM404" s="57"/>
      <c r="BN404" s="57"/>
      <c r="BO404" s="57"/>
      <c r="BP404" s="57"/>
      <c r="BQ404" s="57"/>
      <c r="BR404" s="57"/>
      <c r="BS404" s="57"/>
      <c r="BT404" s="57"/>
      <c r="BU404" s="57"/>
      <c r="BV404" s="57"/>
      <c r="BW404" s="57"/>
    </row>
    <row r="405" spans="3:75" ht="21" customHeight="1">
      <c r="C405" s="265"/>
      <c r="D405" s="431"/>
      <c r="E405" s="429"/>
      <c r="F405" s="288" t="s">
        <v>2548</v>
      </c>
      <c r="G405" s="249"/>
      <c r="H405" s="220" t="s">
        <v>156</v>
      </c>
      <c r="I405" s="220" t="s">
        <v>159</v>
      </c>
      <c r="J405" s="220" t="s">
        <v>0</v>
      </c>
      <c r="K405" s="220" t="s">
        <v>160</v>
      </c>
      <c r="L405" s="220" t="s">
        <v>0</v>
      </c>
      <c r="M405" s="220" t="s">
        <v>367</v>
      </c>
      <c r="N405" s="48" t="s">
        <v>162</v>
      </c>
      <c r="O405" s="48" t="s">
        <v>0</v>
      </c>
      <c r="P405" s="48" t="s">
        <v>477</v>
      </c>
      <c r="Q405" s="48"/>
      <c r="R405" s="48"/>
      <c r="S405" s="48"/>
      <c r="T405" s="48"/>
      <c r="U405" s="104"/>
      <c r="V405" s="73">
        <v>0</v>
      </c>
      <c r="W405" s="74"/>
      <c r="X405" s="75"/>
      <c r="Y405" s="298"/>
      <c r="Z405" s="301"/>
      <c r="BI405" s="57"/>
      <c r="BJ405" s="57"/>
      <c r="BK405" s="57"/>
      <c r="BL405" s="57"/>
      <c r="BM405" s="57"/>
      <c r="BN405" s="57"/>
      <c r="BO405" s="57"/>
      <c r="BP405" s="57"/>
      <c r="BQ405" s="57"/>
      <c r="BR405" s="57"/>
      <c r="BS405" s="57"/>
      <c r="BT405" s="57"/>
      <c r="BU405" s="57"/>
      <c r="BV405" s="57"/>
      <c r="BW405" s="57"/>
    </row>
    <row r="406" spans="3:75" ht="21" customHeight="1">
      <c r="C406" s="265"/>
      <c r="D406" s="431"/>
      <c r="E406" s="429"/>
      <c r="F406" s="288" t="s">
        <v>2514</v>
      </c>
      <c r="G406" s="249"/>
      <c r="H406" s="220" t="s">
        <v>156</v>
      </c>
      <c r="I406" s="220" t="s">
        <v>159</v>
      </c>
      <c r="J406" s="220" t="s">
        <v>0</v>
      </c>
      <c r="K406" s="220" t="s">
        <v>160</v>
      </c>
      <c r="L406" s="220" t="s">
        <v>0</v>
      </c>
      <c r="M406" s="220" t="s">
        <v>368</v>
      </c>
      <c r="N406" s="48" t="s">
        <v>162</v>
      </c>
      <c r="O406" s="48" t="s">
        <v>0</v>
      </c>
      <c r="P406" s="48" t="s">
        <v>477</v>
      </c>
      <c r="Q406" s="48"/>
      <c r="R406" s="48"/>
      <c r="S406" s="48"/>
      <c r="T406" s="48"/>
      <c r="U406" s="104"/>
      <c r="V406" s="73">
        <v>0</v>
      </c>
      <c r="W406" s="74"/>
      <c r="X406" s="75"/>
      <c r="Y406" s="298"/>
      <c r="Z406" s="301"/>
      <c r="BI406" s="57"/>
      <c r="BJ406" s="57"/>
      <c r="BK406" s="57"/>
      <c r="BL406" s="57"/>
      <c r="BM406" s="57"/>
      <c r="BN406" s="57"/>
      <c r="BO406" s="57"/>
      <c r="BP406" s="57"/>
      <c r="BQ406" s="57"/>
      <c r="BR406" s="57"/>
      <c r="BS406" s="57"/>
      <c r="BT406" s="57"/>
      <c r="BU406" s="57"/>
      <c r="BV406" s="57"/>
      <c r="BW406" s="57"/>
    </row>
    <row r="407" spans="3:75" ht="21" customHeight="1">
      <c r="C407" s="265"/>
      <c r="D407" s="431"/>
      <c r="E407" s="429"/>
      <c r="F407" s="288" t="s">
        <v>79</v>
      </c>
      <c r="G407" s="249"/>
      <c r="H407" s="220" t="s">
        <v>156</v>
      </c>
      <c r="I407" s="220" t="s">
        <v>159</v>
      </c>
      <c r="J407" s="220" t="s">
        <v>0</v>
      </c>
      <c r="K407" s="220" t="s">
        <v>160</v>
      </c>
      <c r="L407" s="220" t="s">
        <v>0</v>
      </c>
      <c r="M407" s="220" t="s">
        <v>369</v>
      </c>
      <c r="N407" s="48" t="s">
        <v>162</v>
      </c>
      <c r="O407" s="48" t="s">
        <v>0</v>
      </c>
      <c r="P407" s="48" t="s">
        <v>477</v>
      </c>
      <c r="Q407" s="48"/>
      <c r="R407" s="48"/>
      <c r="S407" s="48"/>
      <c r="T407" s="48"/>
      <c r="U407" s="104"/>
      <c r="V407" s="73">
        <v>0</v>
      </c>
      <c r="W407" s="74"/>
      <c r="X407" s="75"/>
      <c r="Y407" s="298"/>
      <c r="Z407" s="301"/>
      <c r="BI407" s="57"/>
      <c r="BJ407" s="57"/>
      <c r="BK407" s="57"/>
      <c r="BL407" s="57"/>
      <c r="BM407" s="57"/>
      <c r="BN407" s="57"/>
      <c r="BO407" s="57"/>
      <c r="BP407" s="57"/>
      <c r="BQ407" s="57"/>
      <c r="BR407" s="57"/>
      <c r="BS407" s="57"/>
      <c r="BT407" s="57"/>
      <c r="BU407" s="57"/>
      <c r="BV407" s="57"/>
      <c r="BW407" s="57"/>
    </row>
    <row r="408" spans="3:75" ht="21" customHeight="1">
      <c r="C408" s="265"/>
      <c r="D408" s="431"/>
      <c r="E408" s="429"/>
      <c r="F408" s="288" t="s">
        <v>2515</v>
      </c>
      <c r="G408" s="249"/>
      <c r="H408" s="220" t="s">
        <v>156</v>
      </c>
      <c r="I408" s="220" t="s">
        <v>159</v>
      </c>
      <c r="J408" s="220" t="s">
        <v>0</v>
      </c>
      <c r="K408" s="220" t="s">
        <v>160</v>
      </c>
      <c r="L408" s="220" t="s">
        <v>0</v>
      </c>
      <c r="M408" s="220" t="s">
        <v>370</v>
      </c>
      <c r="N408" s="48" t="s">
        <v>162</v>
      </c>
      <c r="O408" s="48" t="s">
        <v>0</v>
      </c>
      <c r="P408" s="48" t="s">
        <v>477</v>
      </c>
      <c r="Q408" s="48"/>
      <c r="R408" s="48"/>
      <c r="S408" s="48"/>
      <c r="T408" s="48"/>
      <c r="U408" s="104"/>
      <c r="V408" s="73">
        <v>2</v>
      </c>
      <c r="W408" s="74"/>
      <c r="X408" s="75"/>
      <c r="Y408" s="298"/>
      <c r="Z408" s="301"/>
      <c r="BI408" s="57"/>
      <c r="BJ408" s="57"/>
      <c r="BK408" s="57"/>
      <c r="BL408" s="57"/>
      <c r="BM408" s="57"/>
      <c r="BN408" s="57"/>
      <c r="BO408" s="57"/>
      <c r="BP408" s="57"/>
      <c r="BQ408" s="57"/>
      <c r="BR408" s="57"/>
      <c r="BS408" s="57"/>
      <c r="BT408" s="57"/>
      <c r="BU408" s="57"/>
      <c r="BV408" s="57"/>
      <c r="BW408" s="57"/>
    </row>
    <row r="409" spans="3:75" ht="21" customHeight="1">
      <c r="C409" s="265"/>
      <c r="D409" s="431"/>
      <c r="E409" s="429"/>
      <c r="F409" s="288" t="s">
        <v>2516</v>
      </c>
      <c r="G409" s="249"/>
      <c r="H409" s="220" t="s">
        <v>156</v>
      </c>
      <c r="I409" s="220" t="s">
        <v>159</v>
      </c>
      <c r="J409" s="220" t="s">
        <v>0</v>
      </c>
      <c r="K409" s="220" t="s">
        <v>160</v>
      </c>
      <c r="L409" s="220" t="s">
        <v>0</v>
      </c>
      <c r="M409" s="220" t="s">
        <v>371</v>
      </c>
      <c r="N409" s="48" t="s">
        <v>162</v>
      </c>
      <c r="O409" s="48" t="s">
        <v>0</v>
      </c>
      <c r="P409" s="48" t="s">
        <v>477</v>
      </c>
      <c r="Q409" s="48"/>
      <c r="R409" s="48"/>
      <c r="S409" s="48"/>
      <c r="T409" s="48"/>
      <c r="U409" s="104"/>
      <c r="V409" s="73">
        <v>22</v>
      </c>
      <c r="W409" s="74"/>
      <c r="X409" s="75"/>
      <c r="Y409" s="298"/>
      <c r="Z409" s="301"/>
      <c r="BI409" s="57"/>
      <c r="BJ409" s="57"/>
      <c r="BK409" s="57"/>
      <c r="BL409" s="57"/>
      <c r="BM409" s="57"/>
      <c r="BN409" s="57"/>
      <c r="BO409" s="57"/>
      <c r="BP409" s="57"/>
      <c r="BQ409" s="57"/>
      <c r="BR409" s="57"/>
      <c r="BS409" s="57"/>
      <c r="BT409" s="57"/>
      <c r="BU409" s="57"/>
      <c r="BV409" s="57"/>
      <c r="BW409" s="57"/>
    </row>
    <row r="410" spans="3:75" ht="21" customHeight="1">
      <c r="C410" s="265"/>
      <c r="D410" s="431"/>
      <c r="E410" s="429"/>
      <c r="F410" s="288" t="s">
        <v>2517</v>
      </c>
      <c r="G410" s="249"/>
      <c r="H410" s="220" t="s">
        <v>156</v>
      </c>
      <c r="I410" s="220" t="s">
        <v>159</v>
      </c>
      <c r="J410" s="220" t="s">
        <v>0</v>
      </c>
      <c r="K410" s="220" t="s">
        <v>160</v>
      </c>
      <c r="L410" s="220" t="s">
        <v>0</v>
      </c>
      <c r="M410" s="220" t="s">
        <v>372</v>
      </c>
      <c r="N410" s="48" t="s">
        <v>162</v>
      </c>
      <c r="O410" s="48" t="s">
        <v>0</v>
      </c>
      <c r="P410" s="48" t="s">
        <v>477</v>
      </c>
      <c r="Q410" s="48"/>
      <c r="R410" s="48"/>
      <c r="S410" s="48"/>
      <c r="T410" s="48"/>
      <c r="U410" s="104"/>
      <c r="V410" s="73">
        <v>16</v>
      </c>
      <c r="W410" s="74"/>
      <c r="X410" s="75"/>
      <c r="Y410" s="298"/>
      <c r="Z410" s="301"/>
      <c r="BI410" s="57"/>
      <c r="BJ410" s="57"/>
      <c r="BK410" s="57"/>
      <c r="BL410" s="57"/>
      <c r="BM410" s="57"/>
      <c r="BN410" s="57"/>
      <c r="BO410" s="57"/>
      <c r="BP410" s="57"/>
      <c r="BQ410" s="57"/>
      <c r="BR410" s="57"/>
      <c r="BS410" s="57"/>
      <c r="BT410" s="57"/>
      <c r="BU410" s="57"/>
      <c r="BV410" s="57"/>
      <c r="BW410" s="57"/>
    </row>
    <row r="411" spans="3:75" ht="21" customHeight="1">
      <c r="C411" s="265"/>
      <c r="D411" s="431"/>
      <c r="E411" s="429"/>
      <c r="F411" s="288" t="s">
        <v>80</v>
      </c>
      <c r="G411" s="249"/>
      <c r="H411" s="220" t="s">
        <v>156</v>
      </c>
      <c r="I411" s="220" t="s">
        <v>159</v>
      </c>
      <c r="J411" s="220" t="s">
        <v>0</v>
      </c>
      <c r="K411" s="220" t="s">
        <v>160</v>
      </c>
      <c r="L411" s="220" t="s">
        <v>0</v>
      </c>
      <c r="M411" s="220" t="s">
        <v>373</v>
      </c>
      <c r="N411" s="48" t="s">
        <v>162</v>
      </c>
      <c r="O411" s="48" t="s">
        <v>0</v>
      </c>
      <c r="P411" s="48" t="s">
        <v>477</v>
      </c>
      <c r="Q411" s="48"/>
      <c r="R411" s="48"/>
      <c r="S411" s="48"/>
      <c r="T411" s="48"/>
      <c r="U411" s="104"/>
      <c r="V411" s="73">
        <v>0</v>
      </c>
      <c r="W411" s="74"/>
      <c r="X411" s="75"/>
      <c r="Y411" s="298"/>
      <c r="Z411" s="301"/>
      <c r="BI411" s="57"/>
      <c r="BJ411" s="57"/>
      <c r="BK411" s="57"/>
      <c r="BL411" s="57"/>
      <c r="BM411" s="57"/>
      <c r="BN411" s="57"/>
      <c r="BO411" s="57"/>
      <c r="BP411" s="57"/>
      <c r="BQ411" s="57"/>
      <c r="BR411" s="57"/>
      <c r="BS411" s="57"/>
      <c r="BT411" s="57"/>
      <c r="BU411" s="57"/>
      <c r="BV411" s="57"/>
      <c r="BW411" s="57"/>
    </row>
    <row r="412" spans="3:75" ht="21" customHeight="1">
      <c r="C412" s="265"/>
      <c r="D412" s="431"/>
      <c r="E412" s="429"/>
      <c r="F412" s="288" t="s">
        <v>2518</v>
      </c>
      <c r="G412" s="249"/>
      <c r="H412" s="220" t="s">
        <v>156</v>
      </c>
      <c r="I412" s="220" t="s">
        <v>159</v>
      </c>
      <c r="J412" s="220" t="s">
        <v>0</v>
      </c>
      <c r="K412" s="220" t="s">
        <v>160</v>
      </c>
      <c r="L412" s="220" t="s">
        <v>0</v>
      </c>
      <c r="M412" s="220" t="s">
        <v>374</v>
      </c>
      <c r="N412" s="48" t="s">
        <v>162</v>
      </c>
      <c r="O412" s="48" t="s">
        <v>0</v>
      </c>
      <c r="P412" s="48" t="s">
        <v>477</v>
      </c>
      <c r="Q412" s="48"/>
      <c r="R412" s="48"/>
      <c r="S412" s="48"/>
      <c r="T412" s="48"/>
      <c r="U412" s="104"/>
      <c r="V412" s="73">
        <v>0</v>
      </c>
      <c r="W412" s="74"/>
      <c r="X412" s="75"/>
      <c r="Y412" s="298"/>
      <c r="Z412" s="301"/>
      <c r="BI412" s="57"/>
      <c r="BJ412" s="57"/>
      <c r="BK412" s="57"/>
      <c r="BL412" s="57"/>
      <c r="BM412" s="57"/>
      <c r="BN412" s="57"/>
      <c r="BO412" s="57"/>
      <c r="BP412" s="57"/>
      <c r="BQ412" s="57"/>
      <c r="BR412" s="57"/>
      <c r="BS412" s="57"/>
      <c r="BT412" s="57"/>
      <c r="BU412" s="57"/>
      <c r="BV412" s="57"/>
      <c r="BW412" s="57"/>
    </row>
    <row r="413" spans="3:75" ht="21" customHeight="1">
      <c r="C413" s="265"/>
      <c r="D413" s="431"/>
      <c r="E413" s="429"/>
      <c r="F413" s="288" t="s">
        <v>2519</v>
      </c>
      <c r="G413" s="249"/>
      <c r="H413" s="220" t="s">
        <v>156</v>
      </c>
      <c r="I413" s="220" t="s">
        <v>159</v>
      </c>
      <c r="J413" s="220" t="s">
        <v>0</v>
      </c>
      <c r="K413" s="220" t="s">
        <v>160</v>
      </c>
      <c r="L413" s="220" t="s">
        <v>0</v>
      </c>
      <c r="M413" s="220" t="s">
        <v>375</v>
      </c>
      <c r="N413" s="48" t="s">
        <v>162</v>
      </c>
      <c r="O413" s="48" t="s">
        <v>0</v>
      </c>
      <c r="P413" s="48" t="s">
        <v>477</v>
      </c>
      <c r="Q413" s="48"/>
      <c r="R413" s="48"/>
      <c r="S413" s="48"/>
      <c r="T413" s="48"/>
      <c r="U413" s="104"/>
      <c r="V413" s="73">
        <v>0</v>
      </c>
      <c r="W413" s="74"/>
      <c r="X413" s="75"/>
      <c r="Y413" s="298"/>
      <c r="Z413" s="301"/>
      <c r="BI413" s="57"/>
      <c r="BJ413" s="57"/>
      <c r="BK413" s="57"/>
      <c r="BL413" s="57"/>
      <c r="BM413" s="57"/>
      <c r="BN413" s="57"/>
      <c r="BO413" s="57"/>
      <c r="BP413" s="57"/>
      <c r="BQ413" s="57"/>
      <c r="BR413" s="57"/>
      <c r="BS413" s="57"/>
      <c r="BT413" s="57"/>
      <c r="BU413" s="57"/>
      <c r="BV413" s="57"/>
      <c r="BW413" s="57"/>
    </row>
    <row r="414" spans="3:75" ht="21" customHeight="1">
      <c r="C414" s="265"/>
      <c r="D414" s="431"/>
      <c r="E414" s="429"/>
      <c r="F414" s="288" t="s">
        <v>2520</v>
      </c>
      <c r="G414" s="249"/>
      <c r="H414" s="220" t="s">
        <v>156</v>
      </c>
      <c r="I414" s="220" t="s">
        <v>159</v>
      </c>
      <c r="J414" s="220" t="s">
        <v>0</v>
      </c>
      <c r="K414" s="220" t="s">
        <v>160</v>
      </c>
      <c r="L414" s="220" t="s">
        <v>0</v>
      </c>
      <c r="M414" s="220" t="s">
        <v>376</v>
      </c>
      <c r="N414" s="48" t="s">
        <v>162</v>
      </c>
      <c r="O414" s="48" t="s">
        <v>0</v>
      </c>
      <c r="P414" s="48" t="s">
        <v>477</v>
      </c>
      <c r="Q414" s="48"/>
      <c r="R414" s="48"/>
      <c r="S414" s="48"/>
      <c r="T414" s="48"/>
      <c r="U414" s="104"/>
      <c r="V414" s="73">
        <v>0</v>
      </c>
      <c r="W414" s="74"/>
      <c r="X414" s="75"/>
      <c r="Y414" s="298"/>
      <c r="Z414" s="301"/>
      <c r="BI414" s="57"/>
      <c r="BJ414" s="57"/>
      <c r="BK414" s="57"/>
      <c r="BL414" s="57"/>
      <c r="BM414" s="57"/>
      <c r="BN414" s="57"/>
      <c r="BO414" s="57"/>
      <c r="BP414" s="57"/>
      <c r="BQ414" s="57"/>
      <c r="BR414" s="57"/>
      <c r="BS414" s="57"/>
      <c r="BT414" s="57"/>
      <c r="BU414" s="57"/>
      <c r="BV414" s="57"/>
      <c r="BW414" s="57"/>
    </row>
    <row r="415" spans="3:75" ht="21" customHeight="1">
      <c r="C415" s="265"/>
      <c r="D415" s="431"/>
      <c r="E415" s="429"/>
      <c r="F415" s="288" t="s">
        <v>2521</v>
      </c>
      <c r="G415" s="249"/>
      <c r="H415" s="220" t="s">
        <v>156</v>
      </c>
      <c r="I415" s="220" t="s">
        <v>159</v>
      </c>
      <c r="J415" s="220" t="s">
        <v>0</v>
      </c>
      <c r="K415" s="220" t="s">
        <v>160</v>
      </c>
      <c r="L415" s="220" t="s">
        <v>0</v>
      </c>
      <c r="M415" s="220" t="s">
        <v>377</v>
      </c>
      <c r="N415" s="48" t="s">
        <v>162</v>
      </c>
      <c r="O415" s="48" t="s">
        <v>0</v>
      </c>
      <c r="P415" s="48" t="s">
        <v>477</v>
      </c>
      <c r="Q415" s="48"/>
      <c r="R415" s="48"/>
      <c r="S415" s="48"/>
      <c r="T415" s="48"/>
      <c r="U415" s="104"/>
      <c r="V415" s="73">
        <v>0</v>
      </c>
      <c r="W415" s="74"/>
      <c r="X415" s="75"/>
      <c r="Y415" s="298"/>
      <c r="Z415" s="301"/>
      <c r="BI415" s="57"/>
      <c r="BJ415" s="57"/>
      <c r="BK415" s="57"/>
      <c r="BL415" s="57"/>
      <c r="BM415" s="57"/>
      <c r="BN415" s="57"/>
      <c r="BO415" s="57"/>
      <c r="BP415" s="57"/>
      <c r="BQ415" s="57"/>
      <c r="BR415" s="57"/>
      <c r="BS415" s="57"/>
      <c r="BT415" s="57"/>
      <c r="BU415" s="57"/>
      <c r="BV415" s="57"/>
      <c r="BW415" s="57"/>
    </row>
    <row r="416" spans="3:75" ht="21" customHeight="1">
      <c r="C416" s="265"/>
      <c r="D416" s="431"/>
      <c r="E416" s="429"/>
      <c r="F416" s="288" t="s">
        <v>2522</v>
      </c>
      <c r="G416" s="249"/>
      <c r="H416" s="220" t="s">
        <v>156</v>
      </c>
      <c r="I416" s="220" t="s">
        <v>159</v>
      </c>
      <c r="J416" s="220" t="s">
        <v>0</v>
      </c>
      <c r="K416" s="220" t="s">
        <v>160</v>
      </c>
      <c r="L416" s="220" t="s">
        <v>0</v>
      </c>
      <c r="M416" s="220" t="s">
        <v>378</v>
      </c>
      <c r="N416" s="48" t="s">
        <v>162</v>
      </c>
      <c r="O416" s="48" t="s">
        <v>0</v>
      </c>
      <c r="P416" s="48" t="s">
        <v>477</v>
      </c>
      <c r="Q416" s="48"/>
      <c r="R416" s="48"/>
      <c r="S416" s="48"/>
      <c r="T416" s="48"/>
      <c r="U416" s="104"/>
      <c r="V416" s="73">
        <v>0</v>
      </c>
      <c r="W416" s="74"/>
      <c r="X416" s="75"/>
      <c r="Y416" s="298"/>
      <c r="Z416" s="301"/>
      <c r="BI416" s="57"/>
      <c r="BJ416" s="57"/>
      <c r="BK416" s="57"/>
      <c r="BL416" s="57"/>
      <c r="BM416" s="57"/>
      <c r="BN416" s="57"/>
      <c r="BO416" s="57"/>
      <c r="BP416" s="57"/>
      <c r="BQ416" s="57"/>
      <c r="BR416" s="57"/>
      <c r="BS416" s="57"/>
      <c r="BT416" s="57"/>
      <c r="BU416" s="57"/>
      <c r="BV416" s="57"/>
      <c r="BW416" s="57"/>
    </row>
    <row r="417" spans="3:75" ht="21" customHeight="1">
      <c r="C417" s="265"/>
      <c r="D417" s="431"/>
      <c r="E417" s="429"/>
      <c r="F417" s="288" t="s">
        <v>2523</v>
      </c>
      <c r="G417" s="249"/>
      <c r="H417" s="220" t="s">
        <v>156</v>
      </c>
      <c r="I417" s="220" t="s">
        <v>159</v>
      </c>
      <c r="J417" s="220" t="s">
        <v>0</v>
      </c>
      <c r="K417" s="220" t="s">
        <v>160</v>
      </c>
      <c r="L417" s="220" t="s">
        <v>0</v>
      </c>
      <c r="M417" s="220" t="s">
        <v>379</v>
      </c>
      <c r="N417" s="48" t="s">
        <v>162</v>
      </c>
      <c r="O417" s="48" t="s">
        <v>0</v>
      </c>
      <c r="P417" s="48" t="s">
        <v>477</v>
      </c>
      <c r="Q417" s="48"/>
      <c r="R417" s="48"/>
      <c r="S417" s="48"/>
      <c r="T417" s="48"/>
      <c r="U417" s="104"/>
      <c r="V417" s="73">
        <v>11</v>
      </c>
      <c r="W417" s="74"/>
      <c r="X417" s="75"/>
      <c r="Y417" s="298"/>
      <c r="Z417" s="301"/>
      <c r="BI417" s="57"/>
      <c r="BJ417" s="57"/>
      <c r="BK417" s="57"/>
      <c r="BL417" s="57"/>
      <c r="BM417" s="57"/>
      <c r="BN417" s="57"/>
      <c r="BO417" s="57"/>
      <c r="BP417" s="57"/>
      <c r="BQ417" s="57"/>
      <c r="BR417" s="57"/>
      <c r="BS417" s="57"/>
      <c r="BT417" s="57"/>
      <c r="BU417" s="57"/>
      <c r="BV417" s="57"/>
      <c r="BW417" s="57"/>
    </row>
    <row r="418" spans="3:75" ht="21" customHeight="1">
      <c r="C418" s="265"/>
      <c r="D418" s="431"/>
      <c r="E418" s="429"/>
      <c r="F418" s="288" t="s">
        <v>2524</v>
      </c>
      <c r="G418" s="249"/>
      <c r="H418" s="220" t="s">
        <v>156</v>
      </c>
      <c r="I418" s="220" t="s">
        <v>159</v>
      </c>
      <c r="J418" s="220" t="s">
        <v>0</v>
      </c>
      <c r="K418" s="220" t="s">
        <v>160</v>
      </c>
      <c r="L418" s="220" t="s">
        <v>0</v>
      </c>
      <c r="M418" s="220" t="s">
        <v>380</v>
      </c>
      <c r="N418" s="48" t="s">
        <v>162</v>
      </c>
      <c r="O418" s="48" t="s">
        <v>0</v>
      </c>
      <c r="P418" s="48" t="s">
        <v>477</v>
      </c>
      <c r="Q418" s="48"/>
      <c r="R418" s="48"/>
      <c r="S418" s="48"/>
      <c r="T418" s="48"/>
      <c r="U418" s="104"/>
      <c r="V418" s="73">
        <v>0</v>
      </c>
      <c r="W418" s="74"/>
      <c r="X418" s="75"/>
      <c r="Y418" s="298"/>
      <c r="Z418" s="301"/>
      <c r="BI418" s="57"/>
      <c r="BJ418" s="57"/>
      <c r="BK418" s="57"/>
      <c r="BL418" s="57"/>
      <c r="BM418" s="57"/>
      <c r="BN418" s="57"/>
      <c r="BO418" s="57"/>
      <c r="BP418" s="57"/>
      <c r="BQ418" s="57"/>
      <c r="BR418" s="57"/>
      <c r="BS418" s="57"/>
      <c r="BT418" s="57"/>
      <c r="BU418" s="57"/>
      <c r="BV418" s="57"/>
      <c r="BW418" s="57"/>
    </row>
    <row r="419" spans="3:75" ht="21" customHeight="1">
      <c r="C419" s="265"/>
      <c r="D419" s="431"/>
      <c r="E419" s="429"/>
      <c r="F419" s="288" t="s">
        <v>81</v>
      </c>
      <c r="G419" s="249"/>
      <c r="H419" s="220" t="s">
        <v>156</v>
      </c>
      <c r="I419" s="220" t="s">
        <v>159</v>
      </c>
      <c r="J419" s="220" t="s">
        <v>0</v>
      </c>
      <c r="K419" s="220" t="s">
        <v>160</v>
      </c>
      <c r="L419" s="220" t="s">
        <v>0</v>
      </c>
      <c r="M419" s="220" t="s">
        <v>381</v>
      </c>
      <c r="N419" s="48" t="s">
        <v>162</v>
      </c>
      <c r="O419" s="48" t="s">
        <v>0</v>
      </c>
      <c r="P419" s="48" t="s">
        <v>477</v>
      </c>
      <c r="Q419" s="48"/>
      <c r="R419" s="48"/>
      <c r="S419" s="48"/>
      <c r="T419" s="48"/>
      <c r="U419" s="104"/>
      <c r="V419" s="73">
        <v>0</v>
      </c>
      <c r="W419" s="74"/>
      <c r="X419" s="75"/>
      <c r="Y419" s="298"/>
      <c r="Z419" s="301"/>
      <c r="BI419" s="57"/>
      <c r="BJ419" s="57"/>
      <c r="BK419" s="57"/>
      <c r="BL419" s="57"/>
      <c r="BM419" s="57"/>
      <c r="BN419" s="57"/>
      <c r="BO419" s="57"/>
      <c r="BP419" s="57"/>
      <c r="BQ419" s="57"/>
      <c r="BR419" s="57"/>
      <c r="BS419" s="57"/>
      <c r="BT419" s="57"/>
      <c r="BU419" s="57"/>
      <c r="BV419" s="57"/>
      <c r="BW419" s="57"/>
    </row>
    <row r="420" spans="3:75" ht="21" customHeight="1">
      <c r="C420" s="265"/>
      <c r="D420" s="431"/>
      <c r="E420" s="429"/>
      <c r="F420" s="288" t="s">
        <v>2525</v>
      </c>
      <c r="G420" s="249"/>
      <c r="H420" s="220" t="s">
        <v>156</v>
      </c>
      <c r="I420" s="220" t="s">
        <v>159</v>
      </c>
      <c r="J420" s="220" t="s">
        <v>0</v>
      </c>
      <c r="K420" s="220" t="s">
        <v>160</v>
      </c>
      <c r="L420" s="220" t="s">
        <v>0</v>
      </c>
      <c r="M420" s="220" t="s">
        <v>382</v>
      </c>
      <c r="N420" s="48" t="s">
        <v>162</v>
      </c>
      <c r="O420" s="48" t="s">
        <v>0</v>
      </c>
      <c r="P420" s="48" t="s">
        <v>477</v>
      </c>
      <c r="Q420" s="48"/>
      <c r="R420" s="48"/>
      <c r="S420" s="48"/>
      <c r="T420" s="48"/>
      <c r="U420" s="104"/>
      <c r="V420" s="73">
        <v>0</v>
      </c>
      <c r="W420" s="74"/>
      <c r="X420" s="75"/>
      <c r="Y420" s="298"/>
      <c r="Z420" s="301"/>
      <c r="BI420" s="57"/>
      <c r="BJ420" s="57"/>
      <c r="BK420" s="57"/>
      <c r="BL420" s="57"/>
      <c r="BM420" s="57"/>
      <c r="BN420" s="57"/>
      <c r="BO420" s="57"/>
      <c r="BP420" s="57"/>
      <c r="BQ420" s="57"/>
      <c r="BR420" s="57"/>
      <c r="BS420" s="57"/>
      <c r="BT420" s="57"/>
      <c r="BU420" s="57"/>
      <c r="BV420" s="57"/>
      <c r="BW420" s="57"/>
    </row>
    <row r="421" spans="3:75" ht="21" customHeight="1">
      <c r="C421" s="265"/>
      <c r="D421" s="431"/>
      <c r="E421" s="429"/>
      <c r="F421" s="288" t="s">
        <v>2526</v>
      </c>
      <c r="G421" s="249"/>
      <c r="H421" s="220" t="s">
        <v>156</v>
      </c>
      <c r="I421" s="220" t="s">
        <v>159</v>
      </c>
      <c r="J421" s="220" t="s">
        <v>0</v>
      </c>
      <c r="K421" s="220" t="s">
        <v>160</v>
      </c>
      <c r="L421" s="220" t="s">
        <v>0</v>
      </c>
      <c r="M421" s="220" t="s">
        <v>383</v>
      </c>
      <c r="N421" s="48" t="s">
        <v>162</v>
      </c>
      <c r="O421" s="48" t="s">
        <v>0</v>
      </c>
      <c r="P421" s="48" t="s">
        <v>477</v>
      </c>
      <c r="Q421" s="48"/>
      <c r="R421" s="48"/>
      <c r="S421" s="48"/>
      <c r="T421" s="48"/>
      <c r="U421" s="104"/>
      <c r="V421" s="73">
        <v>0</v>
      </c>
      <c r="W421" s="74"/>
      <c r="X421" s="75"/>
      <c r="Y421" s="298"/>
      <c r="Z421" s="301"/>
      <c r="BI421" s="57"/>
      <c r="BJ421" s="57"/>
      <c r="BK421" s="57"/>
      <c r="BL421" s="57"/>
      <c r="BM421" s="57"/>
      <c r="BN421" s="57"/>
      <c r="BO421" s="57"/>
      <c r="BP421" s="57"/>
      <c r="BQ421" s="57"/>
      <c r="BR421" s="57"/>
      <c r="BS421" s="57"/>
      <c r="BT421" s="57"/>
      <c r="BU421" s="57"/>
      <c r="BV421" s="57"/>
      <c r="BW421" s="57"/>
    </row>
    <row r="422" spans="3:75" ht="21" customHeight="1">
      <c r="C422" s="265"/>
      <c r="D422" s="431"/>
      <c r="E422" s="429"/>
      <c r="F422" s="288" t="s">
        <v>82</v>
      </c>
      <c r="G422" s="249"/>
      <c r="H422" s="220" t="s">
        <v>156</v>
      </c>
      <c r="I422" s="220" t="s">
        <v>159</v>
      </c>
      <c r="J422" s="220" t="s">
        <v>0</v>
      </c>
      <c r="K422" s="220" t="s">
        <v>160</v>
      </c>
      <c r="L422" s="220" t="s">
        <v>0</v>
      </c>
      <c r="M422" s="220" t="s">
        <v>385</v>
      </c>
      <c r="N422" s="48" t="s">
        <v>162</v>
      </c>
      <c r="O422" s="48" t="s">
        <v>0</v>
      </c>
      <c r="P422" s="48" t="s">
        <v>477</v>
      </c>
      <c r="Q422" s="48"/>
      <c r="R422" s="48"/>
      <c r="S422" s="48"/>
      <c r="T422" s="48"/>
      <c r="U422" s="104"/>
      <c r="V422" s="73">
        <v>0</v>
      </c>
      <c r="W422" s="74"/>
      <c r="X422" s="75"/>
      <c r="Y422" s="298"/>
      <c r="Z422" s="301"/>
      <c r="BI422" s="57"/>
      <c r="BJ422" s="57"/>
      <c r="BK422" s="57"/>
      <c r="BL422" s="57"/>
      <c r="BM422" s="57"/>
      <c r="BN422" s="57"/>
      <c r="BO422" s="57"/>
      <c r="BP422" s="57"/>
      <c r="BQ422" s="57"/>
      <c r="BR422" s="57"/>
      <c r="BS422" s="57"/>
      <c r="BT422" s="57"/>
      <c r="BU422" s="57"/>
      <c r="BV422" s="57"/>
      <c r="BW422" s="57"/>
    </row>
    <row r="423" spans="3:75" ht="21" customHeight="1">
      <c r="C423" s="265"/>
      <c r="D423" s="431"/>
      <c r="E423" s="429"/>
      <c r="F423" s="288" t="s">
        <v>2527</v>
      </c>
      <c r="G423" s="249"/>
      <c r="H423" s="220" t="s">
        <v>156</v>
      </c>
      <c r="I423" s="220" t="s">
        <v>159</v>
      </c>
      <c r="J423" s="220" t="s">
        <v>0</v>
      </c>
      <c r="K423" s="220" t="s">
        <v>160</v>
      </c>
      <c r="L423" s="220" t="s">
        <v>0</v>
      </c>
      <c r="M423" s="220" t="s">
        <v>387</v>
      </c>
      <c r="N423" s="48" t="s">
        <v>162</v>
      </c>
      <c r="O423" s="48" t="s">
        <v>0</v>
      </c>
      <c r="P423" s="48" t="s">
        <v>477</v>
      </c>
      <c r="Q423" s="48"/>
      <c r="R423" s="48"/>
      <c r="S423" s="48"/>
      <c r="T423" s="48"/>
      <c r="U423" s="104"/>
      <c r="V423" s="73">
        <v>0</v>
      </c>
      <c r="W423" s="74"/>
      <c r="X423" s="75"/>
      <c r="Y423" s="298"/>
      <c r="Z423" s="301"/>
      <c r="BI423" s="57"/>
      <c r="BJ423" s="57"/>
      <c r="BK423" s="57"/>
      <c r="BL423" s="57"/>
      <c r="BM423" s="57"/>
      <c r="BN423" s="57"/>
      <c r="BO423" s="57"/>
      <c r="BP423" s="57"/>
      <c r="BQ423" s="57"/>
      <c r="BR423" s="57"/>
      <c r="BS423" s="57"/>
      <c r="BT423" s="57"/>
      <c r="BU423" s="57"/>
      <c r="BV423" s="57"/>
      <c r="BW423" s="57"/>
    </row>
    <row r="424" spans="3:75" ht="21" customHeight="1">
      <c r="C424" s="265"/>
      <c r="D424" s="431"/>
      <c r="E424" s="429"/>
      <c r="F424" s="288" t="s">
        <v>83</v>
      </c>
      <c r="G424" s="249"/>
      <c r="H424" s="220" t="s">
        <v>156</v>
      </c>
      <c r="I424" s="220" t="s">
        <v>159</v>
      </c>
      <c r="J424" s="220" t="s">
        <v>0</v>
      </c>
      <c r="K424" s="220" t="s">
        <v>160</v>
      </c>
      <c r="L424" s="220" t="s">
        <v>0</v>
      </c>
      <c r="M424" s="220" t="s">
        <v>388</v>
      </c>
      <c r="N424" s="48" t="s">
        <v>162</v>
      </c>
      <c r="O424" s="48" t="s">
        <v>0</v>
      </c>
      <c r="P424" s="48" t="s">
        <v>477</v>
      </c>
      <c r="Q424" s="48"/>
      <c r="R424" s="48"/>
      <c r="S424" s="48"/>
      <c r="T424" s="48"/>
      <c r="U424" s="104"/>
      <c r="V424" s="73">
        <v>0</v>
      </c>
      <c r="W424" s="74"/>
      <c r="X424" s="75"/>
      <c r="Y424" s="298"/>
      <c r="Z424" s="301"/>
      <c r="BI424" s="57"/>
      <c r="BJ424" s="57"/>
      <c r="BK424" s="57"/>
      <c r="BL424" s="57"/>
      <c r="BM424" s="57"/>
      <c r="BN424" s="57"/>
      <c r="BO424" s="57"/>
      <c r="BP424" s="57"/>
      <c r="BQ424" s="57"/>
      <c r="BR424" s="57"/>
      <c r="BS424" s="57"/>
      <c r="BT424" s="57"/>
      <c r="BU424" s="57"/>
      <c r="BV424" s="57"/>
      <c r="BW424" s="57"/>
    </row>
    <row r="425" spans="3:75" ht="21" customHeight="1">
      <c r="C425" s="265"/>
      <c r="D425" s="431"/>
      <c r="E425" s="429"/>
      <c r="F425" s="288" t="s">
        <v>2528</v>
      </c>
      <c r="G425" s="249"/>
      <c r="H425" s="220" t="s">
        <v>156</v>
      </c>
      <c r="I425" s="220" t="s">
        <v>159</v>
      </c>
      <c r="J425" s="220" t="s">
        <v>0</v>
      </c>
      <c r="K425" s="220" t="s">
        <v>160</v>
      </c>
      <c r="L425" s="220" t="s">
        <v>0</v>
      </c>
      <c r="M425" s="220" t="s">
        <v>389</v>
      </c>
      <c r="N425" s="48" t="s">
        <v>162</v>
      </c>
      <c r="O425" s="48" t="s">
        <v>0</v>
      </c>
      <c r="P425" s="48" t="s">
        <v>477</v>
      </c>
      <c r="Q425" s="48"/>
      <c r="R425" s="48"/>
      <c r="S425" s="48"/>
      <c r="T425" s="48"/>
      <c r="U425" s="104"/>
      <c r="V425" s="73">
        <v>2</v>
      </c>
      <c r="W425" s="74"/>
      <c r="X425" s="75"/>
      <c r="Y425" s="298"/>
      <c r="Z425" s="301"/>
      <c r="BI425" s="57"/>
      <c r="BJ425" s="57"/>
      <c r="BK425" s="57"/>
      <c r="BL425" s="57"/>
      <c r="BM425" s="57"/>
      <c r="BN425" s="57"/>
      <c r="BO425" s="57"/>
      <c r="BP425" s="57"/>
      <c r="BQ425" s="57"/>
      <c r="BR425" s="57"/>
      <c r="BS425" s="57"/>
      <c r="BT425" s="57"/>
      <c r="BU425" s="57"/>
      <c r="BV425" s="57"/>
      <c r="BW425" s="57"/>
    </row>
    <row r="426" spans="3:75" ht="21" customHeight="1">
      <c r="C426" s="265"/>
      <c r="D426" s="431"/>
      <c r="E426" s="429"/>
      <c r="F426" s="288" t="s">
        <v>2529</v>
      </c>
      <c r="G426" s="249"/>
      <c r="H426" s="220" t="s">
        <v>156</v>
      </c>
      <c r="I426" s="220" t="s">
        <v>159</v>
      </c>
      <c r="J426" s="220" t="s">
        <v>0</v>
      </c>
      <c r="K426" s="220" t="s">
        <v>160</v>
      </c>
      <c r="L426" s="220" t="s">
        <v>0</v>
      </c>
      <c r="M426" s="220" t="s">
        <v>390</v>
      </c>
      <c r="N426" s="48" t="s">
        <v>162</v>
      </c>
      <c r="O426" s="48" t="s">
        <v>0</v>
      </c>
      <c r="P426" s="48" t="s">
        <v>477</v>
      </c>
      <c r="Q426" s="48"/>
      <c r="R426" s="48"/>
      <c r="S426" s="48"/>
      <c r="T426" s="48"/>
      <c r="U426" s="104"/>
      <c r="V426" s="73">
        <v>0</v>
      </c>
      <c r="W426" s="74"/>
      <c r="X426" s="75"/>
      <c r="Y426" s="298"/>
      <c r="Z426" s="301"/>
      <c r="BI426" s="57"/>
      <c r="BJ426" s="57"/>
      <c r="BK426" s="57"/>
      <c r="BL426" s="57"/>
      <c r="BM426" s="57"/>
      <c r="BN426" s="57"/>
      <c r="BO426" s="57"/>
      <c r="BP426" s="57"/>
      <c r="BQ426" s="57"/>
      <c r="BR426" s="57"/>
      <c r="BS426" s="57"/>
      <c r="BT426" s="57"/>
      <c r="BU426" s="57"/>
      <c r="BV426" s="57"/>
      <c r="BW426" s="57"/>
    </row>
    <row r="427" spans="3:75" ht="21" customHeight="1">
      <c r="C427" s="265"/>
      <c r="D427" s="431"/>
      <c r="E427" s="429"/>
      <c r="F427" s="288" t="s">
        <v>2530</v>
      </c>
      <c r="G427" s="249"/>
      <c r="H427" s="220" t="s">
        <v>156</v>
      </c>
      <c r="I427" s="220" t="s">
        <v>159</v>
      </c>
      <c r="J427" s="220" t="s">
        <v>0</v>
      </c>
      <c r="K427" s="220" t="s">
        <v>160</v>
      </c>
      <c r="L427" s="220" t="s">
        <v>0</v>
      </c>
      <c r="M427" s="220" t="s">
        <v>391</v>
      </c>
      <c r="N427" s="48" t="s">
        <v>162</v>
      </c>
      <c r="O427" s="48" t="s">
        <v>0</v>
      </c>
      <c r="P427" s="48" t="s">
        <v>477</v>
      </c>
      <c r="Q427" s="48"/>
      <c r="R427" s="48"/>
      <c r="S427" s="48"/>
      <c r="T427" s="48"/>
      <c r="U427" s="104"/>
      <c r="V427" s="73">
        <v>1</v>
      </c>
      <c r="W427" s="74"/>
      <c r="X427" s="75"/>
      <c r="Y427" s="298"/>
      <c r="Z427" s="301"/>
      <c r="BI427" s="57"/>
      <c r="BJ427" s="57"/>
      <c r="BK427" s="57"/>
      <c r="BL427" s="57"/>
      <c r="BM427" s="57"/>
      <c r="BN427" s="57"/>
      <c r="BO427" s="57"/>
      <c r="BP427" s="57"/>
      <c r="BQ427" s="57"/>
      <c r="BR427" s="57"/>
      <c r="BS427" s="57"/>
      <c r="BT427" s="57"/>
      <c r="BU427" s="57"/>
      <c r="BV427" s="57"/>
      <c r="BW427" s="57"/>
    </row>
    <row r="428" spans="3:75" ht="21" customHeight="1">
      <c r="C428" s="265"/>
      <c r="D428" s="431"/>
      <c r="E428" s="429"/>
      <c r="F428" s="288" t="s">
        <v>84</v>
      </c>
      <c r="G428" s="249"/>
      <c r="H428" s="220" t="s">
        <v>156</v>
      </c>
      <c r="I428" s="220" t="s">
        <v>159</v>
      </c>
      <c r="J428" s="220" t="s">
        <v>0</v>
      </c>
      <c r="K428" s="220" t="s">
        <v>160</v>
      </c>
      <c r="L428" s="220" t="s">
        <v>0</v>
      </c>
      <c r="M428" s="220" t="s">
        <v>392</v>
      </c>
      <c r="N428" s="48" t="s">
        <v>162</v>
      </c>
      <c r="O428" s="48" t="s">
        <v>0</v>
      </c>
      <c r="P428" s="48" t="s">
        <v>477</v>
      </c>
      <c r="Q428" s="48"/>
      <c r="R428" s="48"/>
      <c r="S428" s="48"/>
      <c r="T428" s="48"/>
      <c r="U428" s="104"/>
      <c r="V428" s="73">
        <v>1</v>
      </c>
      <c r="W428" s="74"/>
      <c r="X428" s="75"/>
      <c r="Y428" s="298"/>
      <c r="Z428" s="301"/>
      <c r="BI428" s="57"/>
      <c r="BJ428" s="57"/>
      <c r="BK428" s="57"/>
      <c r="BL428" s="57"/>
      <c r="BM428" s="57"/>
      <c r="BN428" s="57"/>
      <c r="BO428" s="57"/>
      <c r="BP428" s="57"/>
      <c r="BQ428" s="57"/>
      <c r="BR428" s="57"/>
      <c r="BS428" s="57"/>
      <c r="BT428" s="57"/>
      <c r="BU428" s="57"/>
      <c r="BV428" s="57"/>
      <c r="BW428" s="57"/>
    </row>
    <row r="429" spans="3:75" ht="21" customHeight="1">
      <c r="C429" s="265"/>
      <c r="D429" s="431"/>
      <c r="E429" s="429"/>
      <c r="F429" s="288" t="s">
        <v>2531</v>
      </c>
      <c r="G429" s="249"/>
      <c r="H429" s="220" t="s">
        <v>156</v>
      </c>
      <c r="I429" s="220" t="s">
        <v>159</v>
      </c>
      <c r="J429" s="220" t="s">
        <v>0</v>
      </c>
      <c r="K429" s="220" t="s">
        <v>160</v>
      </c>
      <c r="L429" s="220" t="s">
        <v>0</v>
      </c>
      <c r="M429" s="220" t="s">
        <v>386</v>
      </c>
      <c r="N429" s="48" t="s">
        <v>162</v>
      </c>
      <c r="O429" s="48" t="s">
        <v>0</v>
      </c>
      <c r="P429" s="48" t="s">
        <v>477</v>
      </c>
      <c r="Q429" s="48"/>
      <c r="R429" s="48"/>
      <c r="S429" s="48"/>
      <c r="T429" s="48"/>
      <c r="U429" s="104"/>
      <c r="V429" s="73">
        <v>0</v>
      </c>
      <c r="W429" s="74"/>
      <c r="X429" s="75"/>
      <c r="Y429" s="298"/>
      <c r="Z429" s="301"/>
      <c r="BI429" s="57"/>
      <c r="BJ429" s="57"/>
      <c r="BK429" s="57"/>
      <c r="BL429" s="57"/>
      <c r="BM429" s="57"/>
      <c r="BN429" s="57"/>
      <c r="BO429" s="57"/>
      <c r="BP429" s="57"/>
      <c r="BQ429" s="57"/>
      <c r="BR429" s="57"/>
      <c r="BS429" s="57"/>
      <c r="BT429" s="57"/>
      <c r="BU429" s="57"/>
      <c r="BV429" s="57"/>
      <c r="BW429" s="57"/>
    </row>
    <row r="430" spans="3:75" ht="21" customHeight="1">
      <c r="C430" s="265"/>
      <c r="D430" s="431"/>
      <c r="E430" s="429"/>
      <c r="F430" s="288" t="s">
        <v>2532</v>
      </c>
      <c r="G430" s="249"/>
      <c r="H430" s="220" t="s">
        <v>156</v>
      </c>
      <c r="I430" s="220" t="s">
        <v>159</v>
      </c>
      <c r="J430" s="220" t="s">
        <v>0</v>
      </c>
      <c r="K430" s="220" t="s">
        <v>160</v>
      </c>
      <c r="L430" s="220" t="s">
        <v>0</v>
      </c>
      <c r="M430" s="220" t="s">
        <v>393</v>
      </c>
      <c r="N430" s="48" t="s">
        <v>162</v>
      </c>
      <c r="O430" s="48" t="s">
        <v>0</v>
      </c>
      <c r="P430" s="48" t="s">
        <v>477</v>
      </c>
      <c r="Q430" s="48"/>
      <c r="R430" s="48"/>
      <c r="S430" s="48"/>
      <c r="T430" s="48"/>
      <c r="U430" s="104"/>
      <c r="V430" s="73">
        <v>1</v>
      </c>
      <c r="W430" s="74"/>
      <c r="X430" s="75"/>
      <c r="Y430" s="298"/>
      <c r="Z430" s="301"/>
      <c r="BI430" s="57"/>
      <c r="BJ430" s="57"/>
      <c r="BK430" s="57"/>
      <c r="BL430" s="57"/>
      <c r="BM430" s="57"/>
      <c r="BN430" s="57"/>
      <c r="BO430" s="57"/>
      <c r="BP430" s="57"/>
      <c r="BQ430" s="57"/>
      <c r="BR430" s="57"/>
      <c r="BS430" s="57"/>
      <c r="BT430" s="57"/>
      <c r="BU430" s="57"/>
      <c r="BV430" s="57"/>
      <c r="BW430" s="57"/>
    </row>
    <row r="431" spans="3:75" ht="21" customHeight="1">
      <c r="C431" s="265"/>
      <c r="D431" s="431"/>
      <c r="E431" s="429"/>
      <c r="F431" s="288" t="s">
        <v>2533</v>
      </c>
      <c r="G431" s="249"/>
      <c r="H431" s="220" t="s">
        <v>156</v>
      </c>
      <c r="I431" s="220" t="s">
        <v>159</v>
      </c>
      <c r="J431" s="220" t="s">
        <v>0</v>
      </c>
      <c r="K431" s="220" t="s">
        <v>160</v>
      </c>
      <c r="L431" s="220" t="s">
        <v>0</v>
      </c>
      <c r="M431" s="220" t="s">
        <v>394</v>
      </c>
      <c r="N431" s="48" t="s">
        <v>162</v>
      </c>
      <c r="O431" s="48" t="s">
        <v>0</v>
      </c>
      <c r="P431" s="48" t="s">
        <v>477</v>
      </c>
      <c r="Q431" s="48"/>
      <c r="R431" s="48"/>
      <c r="S431" s="48"/>
      <c r="T431" s="48"/>
      <c r="U431" s="104"/>
      <c r="V431" s="73">
        <v>4</v>
      </c>
      <c r="W431" s="74"/>
      <c r="X431" s="75"/>
      <c r="Y431" s="298"/>
      <c r="Z431" s="298"/>
      <c r="AA431" s="299"/>
      <c r="AB431" s="299"/>
      <c r="AC431" s="299"/>
      <c r="AD431" s="299"/>
      <c r="AE431" s="299"/>
      <c r="AF431" s="299"/>
      <c r="AG431" s="299"/>
      <c r="AH431" s="299"/>
      <c r="AI431" s="299"/>
      <c r="AJ431" s="299"/>
      <c r="AK431" s="299"/>
      <c r="AL431" s="299"/>
      <c r="AM431" s="299"/>
      <c r="AN431" s="299"/>
      <c r="AO431" s="299"/>
      <c r="AP431" s="299"/>
      <c r="AQ431" s="299"/>
      <c r="AR431" s="299"/>
      <c r="AS431" s="299"/>
      <c r="BI431" s="57"/>
      <c r="BJ431" s="57"/>
      <c r="BK431" s="57"/>
      <c r="BL431" s="57"/>
      <c r="BM431" s="57"/>
      <c r="BN431" s="57"/>
      <c r="BO431" s="57"/>
      <c r="BP431" s="57"/>
      <c r="BQ431" s="57"/>
      <c r="BR431" s="57"/>
      <c r="BS431" s="57"/>
      <c r="BT431" s="57"/>
      <c r="BU431" s="57"/>
      <c r="BV431" s="57"/>
      <c r="BW431" s="57"/>
    </row>
    <row r="432" spans="3:75" ht="21" customHeight="1">
      <c r="C432" s="265"/>
      <c r="D432" s="431"/>
      <c r="E432" s="429"/>
      <c r="F432" s="288" t="s">
        <v>85</v>
      </c>
      <c r="G432" s="249"/>
      <c r="H432" s="220" t="s">
        <v>156</v>
      </c>
      <c r="I432" s="220" t="s">
        <v>159</v>
      </c>
      <c r="J432" s="220" t="s">
        <v>0</v>
      </c>
      <c r="K432" s="220" t="s">
        <v>160</v>
      </c>
      <c r="L432" s="220" t="s">
        <v>0</v>
      </c>
      <c r="M432" s="220" t="s">
        <v>395</v>
      </c>
      <c r="N432" s="48" t="s">
        <v>162</v>
      </c>
      <c r="O432" s="48" t="s">
        <v>0</v>
      </c>
      <c r="P432" s="48" t="s">
        <v>477</v>
      </c>
      <c r="Q432" s="48"/>
      <c r="R432" s="48"/>
      <c r="S432" s="48"/>
      <c r="T432" s="48"/>
      <c r="U432" s="104"/>
      <c r="V432" s="73">
        <v>0</v>
      </c>
      <c r="W432" s="74"/>
      <c r="X432" s="75"/>
      <c r="Y432" s="298"/>
      <c r="Z432" s="298"/>
      <c r="AA432" s="299"/>
      <c r="AB432" s="299"/>
      <c r="AC432" s="299"/>
      <c r="AD432" s="299"/>
      <c r="AE432" s="299"/>
      <c r="AF432" s="299"/>
      <c r="AG432" s="299"/>
      <c r="AH432" s="299"/>
      <c r="AI432" s="299"/>
      <c r="AJ432" s="299"/>
      <c r="AK432" s="299"/>
      <c r="AL432" s="299"/>
      <c r="AM432" s="299"/>
      <c r="AN432" s="299"/>
      <c r="AO432" s="299"/>
      <c r="AP432" s="299"/>
      <c r="AQ432" s="299"/>
      <c r="AR432" s="299"/>
      <c r="AS432" s="299"/>
      <c r="BI432" s="57"/>
      <c r="BJ432" s="57"/>
      <c r="BK432" s="57"/>
      <c r="BL432" s="57"/>
      <c r="BM432" s="57"/>
      <c r="BN432" s="57"/>
      <c r="BO432" s="57"/>
      <c r="BP432" s="57"/>
      <c r="BQ432" s="57"/>
      <c r="BR432" s="57"/>
      <c r="BS432" s="57"/>
      <c r="BT432" s="57"/>
      <c r="BU432" s="57"/>
      <c r="BV432" s="57"/>
      <c r="BW432" s="57"/>
    </row>
    <row r="433" spans="3:75" ht="21" customHeight="1">
      <c r="C433" s="265"/>
      <c r="D433" s="431"/>
      <c r="E433" s="429"/>
      <c r="F433" s="288" t="s">
        <v>86</v>
      </c>
      <c r="G433" s="249"/>
      <c r="H433" s="220" t="s">
        <v>156</v>
      </c>
      <c r="I433" s="220" t="s">
        <v>159</v>
      </c>
      <c r="J433" s="220" t="s">
        <v>0</v>
      </c>
      <c r="K433" s="220" t="s">
        <v>160</v>
      </c>
      <c r="L433" s="220" t="s">
        <v>0</v>
      </c>
      <c r="M433" s="220" t="s">
        <v>396</v>
      </c>
      <c r="N433" s="48" t="s">
        <v>162</v>
      </c>
      <c r="O433" s="48" t="s">
        <v>0</v>
      </c>
      <c r="P433" s="48" t="s">
        <v>477</v>
      </c>
      <c r="Q433" s="48"/>
      <c r="R433" s="48"/>
      <c r="S433" s="48"/>
      <c r="T433" s="48"/>
      <c r="U433" s="104"/>
      <c r="V433" s="73">
        <v>0</v>
      </c>
      <c r="W433" s="74"/>
      <c r="X433" s="75"/>
      <c r="Y433" s="298"/>
      <c r="Z433" s="298"/>
      <c r="AA433" s="299"/>
      <c r="AB433" s="299"/>
      <c r="AC433" s="299"/>
      <c r="AD433" s="299"/>
      <c r="AE433" s="299"/>
      <c r="AF433" s="299"/>
      <c r="AG433" s="299"/>
      <c r="AH433" s="299"/>
      <c r="AI433" s="299"/>
      <c r="AJ433" s="299"/>
      <c r="AK433" s="299"/>
      <c r="AL433" s="299"/>
      <c r="AM433" s="299"/>
      <c r="AN433" s="299"/>
      <c r="AO433" s="299"/>
      <c r="AP433" s="299"/>
      <c r="AQ433" s="299"/>
      <c r="AR433" s="299"/>
      <c r="AS433" s="299"/>
      <c r="BI433" s="57"/>
      <c r="BJ433" s="57"/>
      <c r="BK433" s="57"/>
      <c r="BL433" s="57"/>
      <c r="BM433" s="57"/>
      <c r="BN433" s="57"/>
      <c r="BO433" s="57"/>
      <c r="BP433" s="57"/>
      <c r="BQ433" s="57"/>
      <c r="BR433" s="57"/>
      <c r="BS433" s="57"/>
      <c r="BT433" s="57"/>
      <c r="BU433" s="57"/>
      <c r="BV433" s="57"/>
      <c r="BW433" s="57"/>
    </row>
    <row r="434" spans="3:75" ht="21" customHeight="1">
      <c r="C434" s="265"/>
      <c r="D434" s="431"/>
      <c r="E434" s="429"/>
      <c r="F434" s="288" t="s">
        <v>2534</v>
      </c>
      <c r="G434" s="249"/>
      <c r="H434" s="220" t="s">
        <v>156</v>
      </c>
      <c r="I434" s="220" t="s">
        <v>159</v>
      </c>
      <c r="J434" s="220" t="s">
        <v>0</v>
      </c>
      <c r="K434" s="220" t="s">
        <v>160</v>
      </c>
      <c r="L434" s="220" t="s">
        <v>0</v>
      </c>
      <c r="M434" s="220" t="s">
        <v>397</v>
      </c>
      <c r="N434" s="48" t="s">
        <v>162</v>
      </c>
      <c r="O434" s="48" t="s">
        <v>0</v>
      </c>
      <c r="P434" s="48" t="s">
        <v>477</v>
      </c>
      <c r="Q434" s="48"/>
      <c r="R434" s="48"/>
      <c r="S434" s="48"/>
      <c r="T434" s="48"/>
      <c r="U434" s="104"/>
      <c r="V434" s="73">
        <v>0</v>
      </c>
      <c r="W434" s="74"/>
      <c r="X434" s="75"/>
      <c r="Y434" s="298"/>
      <c r="Z434" s="298"/>
      <c r="AA434" s="299"/>
      <c r="AB434" s="299"/>
      <c r="AC434" s="299"/>
      <c r="AD434" s="299"/>
      <c r="AE434" s="299"/>
      <c r="AF434" s="299"/>
      <c r="AG434" s="299"/>
      <c r="AH434" s="299"/>
      <c r="AI434" s="299"/>
      <c r="AJ434" s="299"/>
      <c r="AK434" s="299"/>
      <c r="AL434" s="299"/>
      <c r="AM434" s="299"/>
      <c r="AN434" s="299"/>
      <c r="AO434" s="299"/>
      <c r="AP434" s="299"/>
      <c r="AQ434" s="299"/>
      <c r="AR434" s="299"/>
      <c r="AS434" s="299"/>
      <c r="BI434" s="57"/>
      <c r="BJ434" s="57"/>
      <c r="BK434" s="57"/>
      <c r="BL434" s="57"/>
      <c r="BM434" s="57"/>
      <c r="BN434" s="57"/>
      <c r="BO434" s="57"/>
      <c r="BP434" s="57"/>
      <c r="BQ434" s="57"/>
      <c r="BR434" s="57"/>
      <c r="BS434" s="57"/>
      <c r="BT434" s="57"/>
      <c r="BU434" s="57"/>
      <c r="BV434" s="57"/>
      <c r="BW434" s="57"/>
    </row>
    <row r="435" spans="3:75" ht="21" customHeight="1">
      <c r="C435" s="265"/>
      <c r="D435" s="431"/>
      <c r="E435" s="429"/>
      <c r="F435" s="288" t="s">
        <v>2535</v>
      </c>
      <c r="G435" s="249"/>
      <c r="H435" s="220" t="s">
        <v>156</v>
      </c>
      <c r="I435" s="220" t="s">
        <v>159</v>
      </c>
      <c r="J435" s="220" t="s">
        <v>0</v>
      </c>
      <c r="K435" s="220" t="s">
        <v>160</v>
      </c>
      <c r="L435" s="220" t="s">
        <v>0</v>
      </c>
      <c r="M435" s="220" t="s">
        <v>398</v>
      </c>
      <c r="N435" s="48" t="s">
        <v>162</v>
      </c>
      <c r="O435" s="48" t="s">
        <v>0</v>
      </c>
      <c r="P435" s="48" t="s">
        <v>477</v>
      </c>
      <c r="Q435" s="48"/>
      <c r="R435" s="48"/>
      <c r="S435" s="48"/>
      <c r="T435" s="48"/>
      <c r="U435" s="104"/>
      <c r="V435" s="73">
        <v>0</v>
      </c>
      <c r="W435" s="74"/>
      <c r="X435" s="75"/>
      <c r="Y435" s="298"/>
      <c r="Z435" s="298"/>
      <c r="AA435" s="299"/>
      <c r="AB435" s="299"/>
      <c r="AC435" s="299"/>
      <c r="AD435" s="299"/>
      <c r="AE435" s="299"/>
      <c r="AF435" s="299"/>
      <c r="AG435" s="299"/>
      <c r="AH435" s="299"/>
      <c r="AI435" s="299"/>
      <c r="AJ435" s="299"/>
      <c r="AK435" s="299"/>
      <c r="AL435" s="299"/>
      <c r="AM435" s="299"/>
      <c r="AN435" s="299"/>
      <c r="AO435" s="299"/>
      <c r="AP435" s="299"/>
      <c r="AQ435" s="299"/>
      <c r="AR435" s="299"/>
      <c r="AS435" s="299"/>
      <c r="BI435" s="57"/>
      <c r="BJ435" s="57"/>
      <c r="BK435" s="57"/>
      <c r="BL435" s="57"/>
      <c r="BM435" s="57"/>
      <c r="BN435" s="57"/>
      <c r="BO435" s="57"/>
      <c r="BP435" s="57"/>
      <c r="BQ435" s="57"/>
      <c r="BR435" s="57"/>
      <c r="BS435" s="57"/>
      <c r="BT435" s="57"/>
      <c r="BU435" s="57"/>
      <c r="BV435" s="57"/>
      <c r="BW435" s="57"/>
    </row>
    <row r="436" spans="3:75" ht="21" customHeight="1">
      <c r="C436" s="265"/>
      <c r="D436" s="431"/>
      <c r="E436" s="429"/>
      <c r="F436" s="288" t="s">
        <v>2536</v>
      </c>
      <c r="G436" s="249"/>
      <c r="H436" s="220" t="s">
        <v>156</v>
      </c>
      <c r="I436" s="220" t="s">
        <v>159</v>
      </c>
      <c r="J436" s="220" t="s">
        <v>0</v>
      </c>
      <c r="K436" s="220" t="s">
        <v>160</v>
      </c>
      <c r="L436" s="220" t="s">
        <v>0</v>
      </c>
      <c r="M436" s="220" t="s">
        <v>399</v>
      </c>
      <c r="N436" s="48" t="s">
        <v>162</v>
      </c>
      <c r="O436" s="48" t="s">
        <v>0</v>
      </c>
      <c r="P436" s="48" t="s">
        <v>477</v>
      </c>
      <c r="Q436" s="48"/>
      <c r="R436" s="48"/>
      <c r="S436" s="48"/>
      <c r="T436" s="48"/>
      <c r="U436" s="104"/>
      <c r="V436" s="73">
        <v>24</v>
      </c>
      <c r="W436" s="74"/>
      <c r="X436" s="75"/>
      <c r="Y436" s="298"/>
      <c r="Z436" s="298"/>
      <c r="AA436" s="299"/>
      <c r="AB436" s="299"/>
      <c r="AC436" s="299"/>
      <c r="AD436" s="299"/>
      <c r="AE436" s="299"/>
      <c r="AF436" s="299"/>
      <c r="AG436" s="299"/>
      <c r="AH436" s="299"/>
      <c r="AI436" s="299"/>
      <c r="AJ436" s="299"/>
      <c r="AK436" s="299"/>
      <c r="AL436" s="299"/>
      <c r="AM436" s="299"/>
      <c r="AN436" s="299"/>
      <c r="AO436" s="299"/>
      <c r="AP436" s="299"/>
      <c r="AQ436" s="299"/>
      <c r="AR436" s="299"/>
      <c r="AS436" s="299"/>
      <c r="BI436" s="57"/>
      <c r="BJ436" s="57"/>
      <c r="BK436" s="57"/>
      <c r="BL436" s="57"/>
      <c r="BM436" s="57"/>
      <c r="BN436" s="57"/>
      <c r="BO436" s="57"/>
      <c r="BP436" s="57"/>
      <c r="BQ436" s="57"/>
      <c r="BR436" s="57"/>
      <c r="BS436" s="57"/>
      <c r="BT436" s="57"/>
      <c r="BU436" s="57"/>
      <c r="BV436" s="57"/>
      <c r="BW436" s="57"/>
    </row>
    <row r="437" spans="3:75" ht="21" customHeight="1">
      <c r="C437" s="265"/>
      <c r="D437" s="431"/>
      <c r="E437" s="429"/>
      <c r="F437" s="288" t="s">
        <v>2537</v>
      </c>
      <c r="G437" s="249"/>
      <c r="H437" s="220" t="s">
        <v>156</v>
      </c>
      <c r="I437" s="220" t="s">
        <v>159</v>
      </c>
      <c r="J437" s="220" t="s">
        <v>0</v>
      </c>
      <c r="K437" s="220" t="s">
        <v>160</v>
      </c>
      <c r="L437" s="220" t="s">
        <v>0</v>
      </c>
      <c r="M437" s="220" t="s">
        <v>400</v>
      </c>
      <c r="N437" s="48" t="s">
        <v>162</v>
      </c>
      <c r="O437" s="48" t="s">
        <v>0</v>
      </c>
      <c r="P437" s="48" t="s">
        <v>477</v>
      </c>
      <c r="Q437" s="48"/>
      <c r="R437" s="48"/>
      <c r="S437" s="48"/>
      <c r="T437" s="48"/>
      <c r="U437" s="104"/>
      <c r="V437" s="73">
        <v>1</v>
      </c>
      <c r="W437" s="74"/>
      <c r="X437" s="75"/>
      <c r="Y437" s="298"/>
      <c r="Z437" s="298"/>
      <c r="AA437" s="299"/>
      <c r="AB437" s="299"/>
      <c r="AC437" s="299"/>
      <c r="AD437" s="299"/>
      <c r="AE437" s="299"/>
      <c r="AF437" s="299"/>
      <c r="AG437" s="299"/>
      <c r="AH437" s="299"/>
      <c r="AI437" s="299"/>
      <c r="AJ437" s="299"/>
      <c r="AK437" s="299"/>
      <c r="AL437" s="299"/>
      <c r="AM437" s="299"/>
      <c r="AN437" s="299"/>
      <c r="AO437" s="299"/>
      <c r="AP437" s="299"/>
      <c r="AQ437" s="299"/>
      <c r="AR437" s="299"/>
      <c r="AS437" s="299"/>
      <c r="BI437" s="57"/>
      <c r="BJ437" s="57"/>
      <c r="BK437" s="57"/>
      <c r="BL437" s="57"/>
      <c r="BM437" s="57"/>
      <c r="BN437" s="57"/>
      <c r="BO437" s="57"/>
      <c r="BP437" s="57"/>
      <c r="BQ437" s="57"/>
      <c r="BR437" s="57"/>
      <c r="BS437" s="57"/>
      <c r="BT437" s="57"/>
      <c r="BU437" s="57"/>
      <c r="BV437" s="57"/>
      <c r="BW437" s="57"/>
    </row>
    <row r="438" spans="3:75" ht="21" customHeight="1">
      <c r="C438" s="265"/>
      <c r="D438" s="431"/>
      <c r="E438" s="429"/>
      <c r="F438" s="288" t="s">
        <v>2538</v>
      </c>
      <c r="G438" s="249"/>
      <c r="H438" s="220" t="s">
        <v>156</v>
      </c>
      <c r="I438" s="220" t="s">
        <v>159</v>
      </c>
      <c r="J438" s="220" t="s">
        <v>0</v>
      </c>
      <c r="K438" s="220" t="s">
        <v>160</v>
      </c>
      <c r="L438" s="220" t="s">
        <v>0</v>
      </c>
      <c r="M438" s="220" t="s">
        <v>401</v>
      </c>
      <c r="N438" s="48" t="s">
        <v>162</v>
      </c>
      <c r="O438" s="48" t="s">
        <v>0</v>
      </c>
      <c r="P438" s="48" t="s">
        <v>477</v>
      </c>
      <c r="Q438" s="48"/>
      <c r="R438" s="48"/>
      <c r="S438" s="48"/>
      <c r="T438" s="48"/>
      <c r="U438" s="104"/>
      <c r="V438" s="73">
        <v>2</v>
      </c>
      <c r="W438" s="74"/>
      <c r="X438" s="75"/>
      <c r="Y438" s="298"/>
      <c r="Z438" s="298"/>
      <c r="AA438" s="299"/>
      <c r="AB438" s="299"/>
      <c r="AC438" s="299"/>
      <c r="AD438" s="299"/>
      <c r="AE438" s="299"/>
      <c r="AF438" s="299"/>
      <c r="AG438" s="299"/>
      <c r="AH438" s="299"/>
      <c r="AI438" s="299"/>
      <c r="AJ438" s="299"/>
      <c r="AK438" s="299"/>
      <c r="AL438" s="299"/>
      <c r="AM438" s="299"/>
      <c r="AN438" s="299"/>
      <c r="AO438" s="299"/>
      <c r="AP438" s="299"/>
      <c r="AQ438" s="299"/>
      <c r="AR438" s="299"/>
      <c r="AS438" s="299"/>
      <c r="BI438" s="57"/>
      <c r="BJ438" s="57"/>
      <c r="BK438" s="57"/>
      <c r="BL438" s="57"/>
      <c r="BM438" s="57"/>
      <c r="BN438" s="57"/>
      <c r="BO438" s="57"/>
      <c r="BP438" s="57"/>
      <c r="BQ438" s="57"/>
      <c r="BR438" s="57"/>
      <c r="BS438" s="57"/>
      <c r="BT438" s="57"/>
      <c r="BU438" s="57"/>
      <c r="BV438" s="57"/>
      <c r="BW438" s="57"/>
    </row>
    <row r="439" spans="3:75" ht="21" customHeight="1">
      <c r="C439" s="265"/>
      <c r="D439" s="431"/>
      <c r="E439" s="429"/>
      <c r="F439" s="288" t="s">
        <v>2764</v>
      </c>
      <c r="G439" s="249"/>
      <c r="H439" s="220" t="s">
        <v>156</v>
      </c>
      <c r="I439" s="220" t="s">
        <v>159</v>
      </c>
      <c r="J439" s="220" t="s">
        <v>0</v>
      </c>
      <c r="K439" s="220" t="s">
        <v>160</v>
      </c>
      <c r="L439" s="220" t="s">
        <v>0</v>
      </c>
      <c r="M439" s="220" t="s">
        <v>384</v>
      </c>
      <c r="N439" s="48" t="s">
        <v>162</v>
      </c>
      <c r="O439" s="48" t="s">
        <v>0</v>
      </c>
      <c r="P439" s="48" t="s">
        <v>477</v>
      </c>
      <c r="Q439" s="48"/>
      <c r="R439" s="48"/>
      <c r="S439" s="48"/>
      <c r="T439" s="48"/>
      <c r="U439" s="104"/>
      <c r="V439" s="73">
        <v>0</v>
      </c>
      <c r="W439" s="74"/>
      <c r="X439" s="75"/>
      <c r="Y439" s="298"/>
      <c r="Z439" s="298"/>
      <c r="AA439" s="299"/>
      <c r="AB439" s="299"/>
      <c r="AC439" s="299"/>
      <c r="AD439" s="299"/>
      <c r="AE439" s="299"/>
      <c r="AF439" s="299"/>
      <c r="AG439" s="299"/>
      <c r="AH439" s="299"/>
      <c r="AI439" s="299"/>
      <c r="AJ439" s="299"/>
      <c r="AK439" s="299"/>
      <c r="AL439" s="299"/>
      <c r="AM439" s="299"/>
      <c r="AN439" s="299"/>
      <c r="AO439" s="299"/>
      <c r="AP439" s="299"/>
      <c r="AQ439" s="299"/>
      <c r="AR439" s="299"/>
      <c r="AS439" s="299"/>
      <c r="BI439" s="57"/>
      <c r="BJ439" s="57"/>
      <c r="BK439" s="57"/>
      <c r="BL439" s="57"/>
      <c r="BM439" s="57"/>
      <c r="BN439" s="57"/>
      <c r="BO439" s="57"/>
      <c r="BP439" s="57"/>
      <c r="BQ439" s="57"/>
      <c r="BR439" s="57"/>
      <c r="BS439" s="57"/>
      <c r="BT439" s="57"/>
      <c r="BU439" s="57"/>
      <c r="BV439" s="57"/>
      <c r="BW439" s="57"/>
    </row>
    <row r="440" spans="3:75" ht="21" customHeight="1">
      <c r="C440" s="265"/>
      <c r="D440" s="431"/>
      <c r="E440" s="429"/>
      <c r="F440" s="288" t="s">
        <v>2539</v>
      </c>
      <c r="G440" s="249"/>
      <c r="H440" s="220" t="s">
        <v>156</v>
      </c>
      <c r="I440" s="220" t="s">
        <v>159</v>
      </c>
      <c r="J440" s="220" t="s">
        <v>0</v>
      </c>
      <c r="K440" s="220" t="s">
        <v>160</v>
      </c>
      <c r="L440" s="220" t="s">
        <v>0</v>
      </c>
      <c r="M440" s="220" t="s">
        <v>402</v>
      </c>
      <c r="N440" s="48" t="s">
        <v>162</v>
      </c>
      <c r="O440" s="48" t="s">
        <v>0</v>
      </c>
      <c r="P440" s="48" t="s">
        <v>477</v>
      </c>
      <c r="Q440" s="48"/>
      <c r="R440" s="48"/>
      <c r="S440" s="48"/>
      <c r="T440" s="48"/>
      <c r="U440" s="104"/>
      <c r="V440" s="73">
        <v>0</v>
      </c>
      <c r="W440" s="74"/>
      <c r="X440" s="75"/>
      <c r="Y440" s="298"/>
      <c r="Z440" s="298"/>
      <c r="AA440" s="299"/>
      <c r="AB440" s="299"/>
      <c r="AC440" s="299"/>
      <c r="AD440" s="299"/>
      <c r="AE440" s="299"/>
      <c r="AF440" s="299"/>
      <c r="AG440" s="299"/>
      <c r="AH440" s="299"/>
      <c r="AI440" s="299"/>
      <c r="AJ440" s="299"/>
      <c r="AK440" s="299"/>
      <c r="AL440" s="299"/>
      <c r="AM440" s="299"/>
      <c r="AN440" s="299"/>
      <c r="AO440" s="299"/>
      <c r="AP440" s="299"/>
      <c r="AQ440" s="299"/>
      <c r="AR440" s="299"/>
      <c r="AS440" s="299"/>
      <c r="BI440" s="57"/>
      <c r="BJ440" s="57"/>
      <c r="BK440" s="57"/>
      <c r="BL440" s="57"/>
      <c r="BM440" s="57"/>
      <c r="BN440" s="57"/>
      <c r="BO440" s="57"/>
      <c r="BP440" s="57"/>
      <c r="BQ440" s="57"/>
      <c r="BR440" s="57"/>
      <c r="BS440" s="57"/>
      <c r="BT440" s="57"/>
      <c r="BU440" s="57"/>
      <c r="BV440" s="57"/>
      <c r="BW440" s="57"/>
    </row>
    <row r="441" spans="3:75" ht="21" customHeight="1">
      <c r="C441" s="265"/>
      <c r="D441" s="431"/>
      <c r="E441" s="429"/>
      <c r="F441" s="288" t="s">
        <v>2404</v>
      </c>
      <c r="G441" s="249"/>
      <c r="H441" s="220" t="s">
        <v>156</v>
      </c>
      <c r="I441" s="220" t="s">
        <v>159</v>
      </c>
      <c r="J441" s="220" t="s">
        <v>0</v>
      </c>
      <c r="K441" s="220" t="s">
        <v>160</v>
      </c>
      <c r="L441" s="220" t="s">
        <v>0</v>
      </c>
      <c r="M441" s="220" t="s">
        <v>403</v>
      </c>
      <c r="N441" s="48" t="s">
        <v>162</v>
      </c>
      <c r="O441" s="48" t="s">
        <v>0</v>
      </c>
      <c r="P441" s="48" t="s">
        <v>477</v>
      </c>
      <c r="Q441" s="48"/>
      <c r="R441" s="48"/>
      <c r="S441" s="48"/>
      <c r="T441" s="48"/>
      <c r="U441" s="104"/>
      <c r="V441" s="73">
        <v>0</v>
      </c>
      <c r="W441" s="74"/>
      <c r="X441" s="75"/>
      <c r="Y441" s="298"/>
      <c r="Z441" s="298"/>
      <c r="AA441" s="299"/>
      <c r="AB441" s="299"/>
      <c r="AC441" s="299"/>
      <c r="AD441" s="299"/>
      <c r="AE441" s="299"/>
      <c r="AF441" s="299"/>
      <c r="AG441" s="299"/>
      <c r="AH441" s="299"/>
      <c r="AI441" s="299"/>
      <c r="AJ441" s="299"/>
      <c r="AK441" s="299"/>
      <c r="AL441" s="299"/>
      <c r="AM441" s="299"/>
      <c r="AN441" s="299"/>
      <c r="AO441" s="299"/>
      <c r="AP441" s="299"/>
      <c r="AQ441" s="299"/>
      <c r="AR441" s="299"/>
      <c r="AS441" s="299"/>
      <c r="BI441" s="57"/>
      <c r="BJ441" s="57"/>
      <c r="BK441" s="57"/>
      <c r="BL441" s="57"/>
      <c r="BM441" s="57"/>
      <c r="BN441" s="57"/>
      <c r="BO441" s="57"/>
      <c r="BP441" s="57"/>
      <c r="BQ441" s="57"/>
      <c r="BR441" s="57"/>
      <c r="BS441" s="57"/>
      <c r="BT441" s="57"/>
      <c r="BU441" s="57"/>
      <c r="BV441" s="57"/>
      <c r="BW441" s="57"/>
    </row>
    <row r="442" spans="3:75" ht="21" customHeight="1">
      <c r="C442" s="265"/>
      <c r="D442" s="431"/>
      <c r="E442" s="429"/>
      <c r="F442" s="288" t="s">
        <v>2540</v>
      </c>
      <c r="G442" s="249"/>
      <c r="H442" s="220" t="s">
        <v>156</v>
      </c>
      <c r="I442" s="220" t="s">
        <v>159</v>
      </c>
      <c r="J442" s="220" t="s">
        <v>0</v>
      </c>
      <c r="K442" s="220" t="s">
        <v>160</v>
      </c>
      <c r="L442" s="220" t="s">
        <v>0</v>
      </c>
      <c r="M442" s="220" t="s">
        <v>404</v>
      </c>
      <c r="N442" s="48" t="s">
        <v>162</v>
      </c>
      <c r="O442" s="48" t="s">
        <v>0</v>
      </c>
      <c r="P442" s="48" t="s">
        <v>477</v>
      </c>
      <c r="Q442" s="48"/>
      <c r="R442" s="48"/>
      <c r="S442" s="48"/>
      <c r="T442" s="48"/>
      <c r="U442" s="104"/>
      <c r="V442" s="73">
        <v>0</v>
      </c>
      <c r="W442" s="74"/>
      <c r="X442" s="75"/>
      <c r="Y442" s="298"/>
      <c r="Z442" s="300"/>
      <c r="AA442" s="263"/>
      <c r="AB442" s="263"/>
      <c r="AC442" s="263"/>
      <c r="AD442" s="263"/>
      <c r="AE442" s="263"/>
      <c r="AF442" s="263"/>
      <c r="AG442" s="263"/>
      <c r="AH442" s="263"/>
      <c r="AI442" s="263"/>
      <c r="AJ442" s="263"/>
      <c r="AK442" s="263"/>
      <c r="AL442" s="263"/>
      <c r="AM442" s="263"/>
      <c r="AN442" s="263"/>
      <c r="AO442" s="263"/>
      <c r="AP442" s="263"/>
      <c r="AQ442" s="263"/>
      <c r="AR442" s="263"/>
      <c r="AS442" s="263"/>
      <c r="BI442" s="57"/>
      <c r="BJ442" s="57"/>
      <c r="BK442" s="57"/>
      <c r="BL442" s="57"/>
      <c r="BM442" s="57"/>
      <c r="BN442" s="57"/>
      <c r="BO442" s="57"/>
      <c r="BP442" s="57"/>
      <c r="BQ442" s="57"/>
      <c r="BR442" s="57"/>
      <c r="BS442" s="57"/>
      <c r="BT442" s="57"/>
      <c r="BU442" s="57"/>
      <c r="BV442" s="57"/>
      <c r="BW442" s="57"/>
    </row>
    <row r="443" spans="3:75" ht="21" customHeight="1">
      <c r="C443" s="265"/>
      <c r="D443" s="431"/>
      <c r="E443" s="429"/>
      <c r="F443" s="294" t="s">
        <v>2405</v>
      </c>
      <c r="G443" s="249"/>
      <c r="H443" s="220" t="s">
        <v>156</v>
      </c>
      <c r="I443" s="220" t="s">
        <v>159</v>
      </c>
      <c r="J443" s="220" t="s">
        <v>0</v>
      </c>
      <c r="K443" s="220" t="s">
        <v>160</v>
      </c>
      <c r="L443" s="220" t="s">
        <v>0</v>
      </c>
      <c r="M443" s="220" t="s">
        <v>439</v>
      </c>
      <c r="N443" s="48" t="s">
        <v>162</v>
      </c>
      <c r="O443" s="48" t="s">
        <v>0</v>
      </c>
      <c r="P443" s="48" t="s">
        <v>477</v>
      </c>
      <c r="Q443" s="48"/>
      <c r="R443" s="48"/>
      <c r="S443" s="48"/>
      <c r="T443" s="48"/>
      <c r="U443" s="110"/>
      <c r="V443" s="21">
        <f>IF(OR(SUMPRODUCT(--(V397:V442=""),--(W397:W442=""))&gt;0,COUNTIF(W397:W442,"M")&gt;0,COUNTIF(W397:W442,"X")=46),"",SUM(V397:V442))</f>
        <v>93</v>
      </c>
      <c r="W443" s="22" t="str">
        <f>IF(AND(COUNTIF(W397:W442,"X")=46,SUM(V397:V442)=0,ISNUMBER(V443)),"",IF(COUNTIF(W397:W442,"M")&gt;0,"M",IF(AND(COUNTIF(W397:W442,W397)=46,OR(W397="X",W397="W",W397="Z")),UPPER(W397),"")))</f>
        <v/>
      </c>
      <c r="X443" s="23"/>
      <c r="Y443" s="298"/>
      <c r="Z443" s="298"/>
      <c r="AA443" s="299"/>
      <c r="AB443" s="299"/>
      <c r="AC443" s="299"/>
      <c r="AD443" s="299"/>
      <c r="AE443" s="299"/>
      <c r="AF443" s="299"/>
      <c r="AG443" s="299"/>
      <c r="AH443" s="299"/>
      <c r="AI443" s="299"/>
      <c r="AJ443" s="299"/>
      <c r="AK443" s="299"/>
      <c r="AL443" s="299"/>
      <c r="AM443" s="299"/>
      <c r="AN443" s="299"/>
      <c r="AO443" s="299"/>
      <c r="AP443" s="299"/>
      <c r="AQ443" s="299"/>
      <c r="AR443" s="299"/>
      <c r="AS443" s="299"/>
      <c r="BI443" s="57"/>
      <c r="BJ443" s="57"/>
      <c r="BK443" s="57"/>
      <c r="BL443" s="57"/>
      <c r="BM443" s="57"/>
      <c r="BN443" s="57"/>
      <c r="BO443" s="57"/>
      <c r="BP443" s="57"/>
      <c r="BQ443" s="57"/>
      <c r="BR443" s="57"/>
      <c r="BS443" s="57"/>
      <c r="BT443" s="57"/>
      <c r="BU443" s="57"/>
      <c r="BV443" s="57"/>
      <c r="BW443" s="57"/>
    </row>
    <row r="444" spans="3:75" ht="21" customHeight="1">
      <c r="C444" s="265"/>
      <c r="D444" s="431" t="s">
        <v>2377</v>
      </c>
      <c r="E444" s="430" t="s">
        <v>2406</v>
      </c>
      <c r="F444" s="288" t="s">
        <v>87</v>
      </c>
      <c r="G444" s="249"/>
      <c r="H444" s="220" t="s">
        <v>156</v>
      </c>
      <c r="I444" s="220" t="s">
        <v>159</v>
      </c>
      <c r="J444" s="220" t="s">
        <v>0</v>
      </c>
      <c r="K444" s="220" t="s">
        <v>160</v>
      </c>
      <c r="L444" s="220" t="s">
        <v>0</v>
      </c>
      <c r="M444" s="220" t="s">
        <v>405</v>
      </c>
      <c r="N444" s="48" t="s">
        <v>162</v>
      </c>
      <c r="O444" s="48" t="s">
        <v>0</v>
      </c>
      <c r="P444" s="48" t="s">
        <v>477</v>
      </c>
      <c r="Q444" s="48"/>
      <c r="R444" s="48"/>
      <c r="S444" s="48"/>
      <c r="T444" s="48"/>
      <c r="U444" s="104"/>
      <c r="V444" s="73">
        <v>1</v>
      </c>
      <c r="W444" s="74"/>
      <c r="X444" s="75"/>
      <c r="Y444" s="298"/>
      <c r="Z444" s="298"/>
      <c r="AA444" s="299"/>
      <c r="AB444" s="299"/>
      <c r="AC444" s="299"/>
      <c r="AD444" s="299"/>
      <c r="AE444" s="299"/>
      <c r="AF444" s="299"/>
      <c r="AG444" s="299"/>
      <c r="AH444" s="299"/>
      <c r="AI444" s="299"/>
      <c r="AJ444" s="299"/>
      <c r="AK444" s="299"/>
      <c r="AL444" s="299"/>
      <c r="AM444" s="299"/>
      <c r="AN444" s="299"/>
      <c r="AO444" s="299"/>
      <c r="AP444" s="299"/>
      <c r="AQ444" s="299"/>
      <c r="AR444" s="299"/>
      <c r="AS444" s="299"/>
      <c r="BI444" s="57"/>
      <c r="BJ444" s="57"/>
      <c r="BK444" s="57"/>
      <c r="BL444" s="57"/>
      <c r="BM444" s="57"/>
      <c r="BN444" s="57"/>
      <c r="BO444" s="57"/>
      <c r="BP444" s="57"/>
      <c r="BQ444" s="57"/>
      <c r="BR444" s="57"/>
      <c r="BS444" s="57"/>
      <c r="BT444" s="57"/>
      <c r="BU444" s="57"/>
      <c r="BV444" s="57"/>
      <c r="BW444" s="57"/>
    </row>
    <row r="445" spans="3:75" ht="21" customHeight="1">
      <c r="C445" s="265"/>
      <c r="D445" s="431"/>
      <c r="E445" s="430"/>
      <c r="F445" s="288" t="s">
        <v>2541</v>
      </c>
      <c r="G445" s="249"/>
      <c r="H445" s="220" t="s">
        <v>156</v>
      </c>
      <c r="I445" s="220" t="s">
        <v>159</v>
      </c>
      <c r="J445" s="220" t="s">
        <v>0</v>
      </c>
      <c r="K445" s="220" t="s">
        <v>160</v>
      </c>
      <c r="L445" s="220" t="s">
        <v>0</v>
      </c>
      <c r="M445" s="220" t="s">
        <v>406</v>
      </c>
      <c r="N445" s="48" t="s">
        <v>162</v>
      </c>
      <c r="O445" s="48" t="s">
        <v>0</v>
      </c>
      <c r="P445" s="48" t="s">
        <v>477</v>
      </c>
      <c r="Q445" s="48"/>
      <c r="R445" s="48"/>
      <c r="S445" s="48"/>
      <c r="T445" s="48"/>
      <c r="U445" s="104"/>
      <c r="V445" s="73">
        <v>0</v>
      </c>
      <c r="W445" s="74"/>
      <c r="X445" s="75"/>
      <c r="Y445" s="298"/>
      <c r="Z445" s="298"/>
      <c r="AA445" s="299"/>
      <c r="AB445" s="299"/>
      <c r="AC445" s="299"/>
      <c r="AD445" s="299"/>
      <c r="AE445" s="299"/>
      <c r="AF445" s="299"/>
      <c r="AG445" s="299"/>
      <c r="AH445" s="299"/>
      <c r="AI445" s="299"/>
      <c r="AJ445" s="299"/>
      <c r="AK445" s="299"/>
      <c r="AL445" s="299"/>
      <c r="AM445" s="299"/>
      <c r="AN445" s="299"/>
      <c r="AO445" s="299"/>
      <c r="AP445" s="299"/>
      <c r="AQ445" s="299"/>
      <c r="AR445" s="299"/>
      <c r="AS445" s="299"/>
      <c r="BI445" s="57"/>
      <c r="BJ445" s="57"/>
      <c r="BK445" s="57"/>
      <c r="BL445" s="57"/>
      <c r="BM445" s="57"/>
      <c r="BN445" s="57"/>
      <c r="BO445" s="57"/>
      <c r="BP445" s="57"/>
      <c r="BQ445" s="57"/>
      <c r="BR445" s="57"/>
      <c r="BS445" s="57"/>
      <c r="BT445" s="57"/>
      <c r="BU445" s="57"/>
      <c r="BV445" s="57"/>
      <c r="BW445" s="57"/>
    </row>
    <row r="446" spans="3:75" ht="21" customHeight="1">
      <c r="C446" s="265"/>
      <c r="D446" s="431"/>
      <c r="E446" s="430"/>
      <c r="F446" s="288" t="s">
        <v>88</v>
      </c>
      <c r="G446" s="249"/>
      <c r="H446" s="220" t="s">
        <v>156</v>
      </c>
      <c r="I446" s="220" t="s">
        <v>159</v>
      </c>
      <c r="J446" s="220" t="s">
        <v>0</v>
      </c>
      <c r="K446" s="220" t="s">
        <v>160</v>
      </c>
      <c r="L446" s="220" t="s">
        <v>0</v>
      </c>
      <c r="M446" s="220" t="s">
        <v>407</v>
      </c>
      <c r="N446" s="48" t="s">
        <v>162</v>
      </c>
      <c r="O446" s="48" t="s">
        <v>0</v>
      </c>
      <c r="P446" s="48" t="s">
        <v>477</v>
      </c>
      <c r="Q446" s="48"/>
      <c r="R446" s="48"/>
      <c r="S446" s="48"/>
      <c r="T446" s="48"/>
      <c r="U446" s="104"/>
      <c r="V446" s="73">
        <v>0</v>
      </c>
      <c r="W446" s="74"/>
      <c r="X446" s="75"/>
      <c r="Y446" s="298"/>
      <c r="Z446" s="298"/>
      <c r="AA446" s="299"/>
      <c r="AB446" s="299"/>
      <c r="AC446" s="299"/>
      <c r="AD446" s="299"/>
      <c r="AE446" s="299"/>
      <c r="AF446" s="299"/>
      <c r="AG446" s="299"/>
      <c r="AH446" s="299"/>
      <c r="AI446" s="299"/>
      <c r="AJ446" s="299"/>
      <c r="AK446" s="299"/>
      <c r="AL446" s="299"/>
      <c r="AM446" s="299"/>
      <c r="AN446" s="299"/>
      <c r="AO446" s="299"/>
      <c r="AP446" s="299"/>
      <c r="AQ446" s="299"/>
      <c r="AR446" s="299"/>
      <c r="AS446" s="299"/>
      <c r="BI446" s="57"/>
      <c r="BJ446" s="57"/>
      <c r="BK446" s="57"/>
      <c r="BL446" s="57"/>
      <c r="BM446" s="57"/>
      <c r="BN446" s="57"/>
      <c r="BO446" s="57"/>
      <c r="BP446" s="57"/>
      <c r="BQ446" s="57"/>
      <c r="BR446" s="57"/>
      <c r="BS446" s="57"/>
      <c r="BT446" s="57"/>
      <c r="BU446" s="57"/>
      <c r="BV446" s="57"/>
      <c r="BW446" s="57"/>
    </row>
    <row r="447" spans="3:75" ht="21" customHeight="1">
      <c r="C447" s="265"/>
      <c r="D447" s="431"/>
      <c r="E447" s="430"/>
      <c r="F447" s="288" t="s">
        <v>89</v>
      </c>
      <c r="G447" s="249"/>
      <c r="H447" s="220" t="s">
        <v>156</v>
      </c>
      <c r="I447" s="220" t="s">
        <v>159</v>
      </c>
      <c r="J447" s="220" t="s">
        <v>0</v>
      </c>
      <c r="K447" s="220" t="s">
        <v>160</v>
      </c>
      <c r="L447" s="220" t="s">
        <v>0</v>
      </c>
      <c r="M447" s="220" t="s">
        <v>408</v>
      </c>
      <c r="N447" s="48" t="s">
        <v>162</v>
      </c>
      <c r="O447" s="48" t="s">
        <v>0</v>
      </c>
      <c r="P447" s="48" t="s">
        <v>477</v>
      </c>
      <c r="Q447" s="48"/>
      <c r="R447" s="48"/>
      <c r="S447" s="48"/>
      <c r="T447" s="48"/>
      <c r="U447" s="104"/>
      <c r="V447" s="73">
        <v>0</v>
      </c>
      <c r="W447" s="74"/>
      <c r="X447" s="75"/>
      <c r="Y447" s="298"/>
      <c r="Z447" s="298"/>
      <c r="AA447" s="299"/>
      <c r="AB447" s="299"/>
      <c r="AC447" s="299"/>
      <c r="AD447" s="299"/>
      <c r="AE447" s="299"/>
      <c r="AF447" s="299"/>
      <c r="AG447" s="299"/>
      <c r="AH447" s="299"/>
      <c r="AI447" s="299"/>
      <c r="AJ447" s="299"/>
      <c r="AK447" s="299"/>
      <c r="AL447" s="299"/>
      <c r="AM447" s="299"/>
      <c r="AN447" s="299"/>
      <c r="AO447" s="299"/>
      <c r="AP447" s="299"/>
      <c r="AQ447" s="299"/>
      <c r="AR447" s="299"/>
      <c r="AS447" s="299"/>
      <c r="BI447" s="57"/>
      <c r="BJ447" s="57"/>
      <c r="BK447" s="57"/>
      <c r="BL447" s="57"/>
      <c r="BM447" s="57"/>
      <c r="BN447" s="57"/>
      <c r="BO447" s="57"/>
      <c r="BP447" s="57"/>
      <c r="BQ447" s="57"/>
      <c r="BR447" s="57"/>
      <c r="BS447" s="57"/>
      <c r="BT447" s="57"/>
      <c r="BU447" s="57"/>
      <c r="BV447" s="57"/>
      <c r="BW447" s="57"/>
    </row>
    <row r="448" spans="3:75" ht="21" customHeight="1">
      <c r="C448" s="265"/>
      <c r="D448" s="431"/>
      <c r="E448" s="430"/>
      <c r="F448" s="288" t="s">
        <v>2542</v>
      </c>
      <c r="G448" s="249"/>
      <c r="H448" s="220" t="s">
        <v>156</v>
      </c>
      <c r="I448" s="220" t="s">
        <v>159</v>
      </c>
      <c r="J448" s="220" t="s">
        <v>0</v>
      </c>
      <c r="K448" s="220" t="s">
        <v>160</v>
      </c>
      <c r="L448" s="220" t="s">
        <v>0</v>
      </c>
      <c r="M448" s="220" t="s">
        <v>409</v>
      </c>
      <c r="N448" s="48" t="s">
        <v>162</v>
      </c>
      <c r="O448" s="48" t="s">
        <v>0</v>
      </c>
      <c r="P448" s="48" t="s">
        <v>477</v>
      </c>
      <c r="Q448" s="48"/>
      <c r="R448" s="48"/>
      <c r="S448" s="48"/>
      <c r="T448" s="48"/>
      <c r="U448" s="104"/>
      <c r="V448" s="73">
        <v>0</v>
      </c>
      <c r="W448" s="74"/>
      <c r="X448" s="75"/>
      <c r="Y448" s="298"/>
      <c r="Z448" s="298"/>
      <c r="AA448" s="299"/>
      <c r="AB448" s="299"/>
      <c r="AC448" s="299"/>
      <c r="AD448" s="299"/>
      <c r="AE448" s="299"/>
      <c r="AF448" s="299"/>
      <c r="AG448" s="299"/>
      <c r="AH448" s="299"/>
      <c r="AI448" s="299"/>
      <c r="AJ448" s="299"/>
      <c r="AK448" s="299"/>
      <c r="AL448" s="299"/>
      <c r="AM448" s="299"/>
      <c r="AN448" s="299"/>
      <c r="AO448" s="299"/>
      <c r="AP448" s="299"/>
      <c r="AQ448" s="299"/>
      <c r="AR448" s="299"/>
      <c r="AS448" s="299"/>
      <c r="BI448" s="57"/>
      <c r="BJ448" s="57"/>
      <c r="BK448" s="57"/>
      <c r="BL448" s="57"/>
      <c r="BM448" s="57"/>
      <c r="BN448" s="57"/>
      <c r="BO448" s="57"/>
      <c r="BP448" s="57"/>
      <c r="BQ448" s="57"/>
      <c r="BR448" s="57"/>
      <c r="BS448" s="57"/>
      <c r="BT448" s="57"/>
      <c r="BU448" s="57"/>
      <c r="BV448" s="57"/>
      <c r="BW448" s="57"/>
    </row>
    <row r="449" spans="3:75" ht="21" customHeight="1">
      <c r="C449" s="265"/>
      <c r="D449" s="431"/>
      <c r="E449" s="430"/>
      <c r="F449" s="288" t="s">
        <v>2543</v>
      </c>
      <c r="G449" s="249"/>
      <c r="H449" s="220" t="s">
        <v>156</v>
      </c>
      <c r="I449" s="220" t="s">
        <v>159</v>
      </c>
      <c r="J449" s="220" t="s">
        <v>0</v>
      </c>
      <c r="K449" s="220" t="s">
        <v>160</v>
      </c>
      <c r="L449" s="220" t="s">
        <v>0</v>
      </c>
      <c r="M449" s="220" t="s">
        <v>410</v>
      </c>
      <c r="N449" s="48" t="s">
        <v>162</v>
      </c>
      <c r="O449" s="48" t="s">
        <v>0</v>
      </c>
      <c r="P449" s="48" t="s">
        <v>477</v>
      </c>
      <c r="Q449" s="48"/>
      <c r="R449" s="48"/>
      <c r="S449" s="48"/>
      <c r="T449" s="48"/>
      <c r="U449" s="104"/>
      <c r="V449" s="73">
        <v>0</v>
      </c>
      <c r="W449" s="74"/>
      <c r="X449" s="75"/>
      <c r="Y449" s="298"/>
      <c r="Z449" s="298"/>
      <c r="AA449" s="299"/>
      <c r="AB449" s="299"/>
      <c r="AC449" s="299"/>
      <c r="AD449" s="299"/>
      <c r="AE449" s="299"/>
      <c r="AF449" s="299"/>
      <c r="AG449" s="299"/>
      <c r="AH449" s="299"/>
      <c r="AI449" s="299"/>
      <c r="AJ449" s="299"/>
      <c r="AK449" s="299"/>
      <c r="AL449" s="299"/>
      <c r="AM449" s="299"/>
      <c r="AN449" s="299"/>
      <c r="AO449" s="299"/>
      <c r="AP449" s="299"/>
      <c r="AQ449" s="299"/>
      <c r="AR449" s="299"/>
      <c r="AS449" s="299"/>
      <c r="BI449" s="57"/>
      <c r="BJ449" s="57"/>
      <c r="BK449" s="57"/>
      <c r="BL449" s="57"/>
      <c r="BM449" s="57"/>
      <c r="BN449" s="57"/>
      <c r="BO449" s="57"/>
      <c r="BP449" s="57"/>
      <c r="BQ449" s="57"/>
      <c r="BR449" s="57"/>
      <c r="BS449" s="57"/>
      <c r="BT449" s="57"/>
      <c r="BU449" s="57"/>
      <c r="BV449" s="57"/>
      <c r="BW449" s="57"/>
    </row>
    <row r="450" spans="3:75" ht="21" customHeight="1">
      <c r="C450" s="265"/>
      <c r="D450" s="431"/>
      <c r="E450" s="430"/>
      <c r="F450" s="288" t="s">
        <v>90</v>
      </c>
      <c r="G450" s="249"/>
      <c r="H450" s="220" t="s">
        <v>156</v>
      </c>
      <c r="I450" s="220" t="s">
        <v>159</v>
      </c>
      <c r="J450" s="220" t="s">
        <v>0</v>
      </c>
      <c r="K450" s="220" t="s">
        <v>160</v>
      </c>
      <c r="L450" s="220" t="s">
        <v>0</v>
      </c>
      <c r="M450" s="220" t="s">
        <v>411</v>
      </c>
      <c r="N450" s="48" t="s">
        <v>162</v>
      </c>
      <c r="O450" s="48" t="s">
        <v>0</v>
      </c>
      <c r="P450" s="48" t="s">
        <v>477</v>
      </c>
      <c r="Q450" s="48"/>
      <c r="R450" s="48"/>
      <c r="S450" s="48"/>
      <c r="T450" s="48"/>
      <c r="U450" s="104"/>
      <c r="V450" s="73">
        <v>0</v>
      </c>
      <c r="W450" s="74"/>
      <c r="X450" s="75"/>
      <c r="Y450" s="298"/>
      <c r="Z450" s="298"/>
      <c r="AA450" s="299"/>
      <c r="AB450" s="299"/>
      <c r="AC450" s="299"/>
      <c r="AD450" s="299"/>
      <c r="AE450" s="299"/>
      <c r="AF450" s="299"/>
      <c r="AG450" s="299"/>
      <c r="AH450" s="299"/>
      <c r="AI450" s="299"/>
      <c r="AJ450" s="299"/>
      <c r="AK450" s="299"/>
      <c r="AL450" s="299"/>
      <c r="AM450" s="299"/>
      <c r="AN450" s="299"/>
      <c r="AO450" s="299"/>
      <c r="AP450" s="299"/>
      <c r="AQ450" s="299"/>
      <c r="AR450" s="299"/>
      <c r="AS450" s="299"/>
      <c r="BI450" s="57"/>
      <c r="BJ450" s="57"/>
      <c r="BK450" s="57"/>
      <c r="BL450" s="57"/>
      <c r="BM450" s="57"/>
      <c r="BN450" s="57"/>
      <c r="BO450" s="57"/>
      <c r="BP450" s="57"/>
      <c r="BQ450" s="57"/>
      <c r="BR450" s="57"/>
      <c r="BS450" s="57"/>
      <c r="BT450" s="57"/>
      <c r="BU450" s="57"/>
      <c r="BV450" s="57"/>
      <c r="BW450" s="57"/>
    </row>
    <row r="451" spans="3:75" ht="21" customHeight="1">
      <c r="C451" s="265"/>
      <c r="D451" s="431"/>
      <c r="E451" s="430"/>
      <c r="F451" s="288" t="s">
        <v>2544</v>
      </c>
      <c r="G451" s="249"/>
      <c r="H451" s="220" t="s">
        <v>156</v>
      </c>
      <c r="I451" s="220" t="s">
        <v>159</v>
      </c>
      <c r="J451" s="220" t="s">
        <v>0</v>
      </c>
      <c r="K451" s="220" t="s">
        <v>160</v>
      </c>
      <c r="L451" s="220" t="s">
        <v>0</v>
      </c>
      <c r="M451" s="220" t="s">
        <v>412</v>
      </c>
      <c r="N451" s="48" t="s">
        <v>162</v>
      </c>
      <c r="O451" s="48" t="s">
        <v>0</v>
      </c>
      <c r="P451" s="48" t="s">
        <v>477</v>
      </c>
      <c r="Q451" s="48"/>
      <c r="R451" s="48"/>
      <c r="S451" s="48"/>
      <c r="T451" s="48"/>
      <c r="U451" s="104"/>
      <c r="V451" s="73">
        <v>0</v>
      </c>
      <c r="W451" s="74"/>
      <c r="X451" s="75"/>
      <c r="Y451" s="298"/>
      <c r="Z451" s="298"/>
      <c r="AA451" s="299"/>
      <c r="AB451" s="299"/>
      <c r="AC451" s="299"/>
      <c r="AD451" s="299"/>
      <c r="AE451" s="299"/>
      <c r="AF451" s="299"/>
      <c r="AG451" s="299"/>
      <c r="AH451" s="299"/>
      <c r="AI451" s="299"/>
      <c r="AJ451" s="299"/>
      <c r="AK451" s="299"/>
      <c r="AL451" s="299"/>
      <c r="AM451" s="299"/>
      <c r="AN451" s="299"/>
      <c r="AO451" s="299"/>
      <c r="AP451" s="299"/>
      <c r="AQ451" s="299"/>
      <c r="AR451" s="299"/>
      <c r="AS451" s="299"/>
      <c r="BI451" s="57"/>
      <c r="BJ451" s="57"/>
      <c r="BK451" s="57"/>
      <c r="BL451" s="57"/>
      <c r="BM451" s="57"/>
      <c r="BN451" s="57"/>
      <c r="BO451" s="57"/>
      <c r="BP451" s="57"/>
      <c r="BQ451" s="57"/>
      <c r="BR451" s="57"/>
      <c r="BS451" s="57"/>
      <c r="BT451" s="57"/>
      <c r="BU451" s="57"/>
      <c r="BV451" s="57"/>
      <c r="BW451" s="57"/>
    </row>
    <row r="452" spans="3:75" ht="21" customHeight="1">
      <c r="C452" s="265"/>
      <c r="D452" s="431"/>
      <c r="E452" s="430"/>
      <c r="F452" s="288" t="s">
        <v>91</v>
      </c>
      <c r="G452" s="249"/>
      <c r="H452" s="220" t="s">
        <v>156</v>
      </c>
      <c r="I452" s="220" t="s">
        <v>159</v>
      </c>
      <c r="J452" s="220" t="s">
        <v>0</v>
      </c>
      <c r="K452" s="220" t="s">
        <v>160</v>
      </c>
      <c r="L452" s="220" t="s">
        <v>0</v>
      </c>
      <c r="M452" s="220" t="s">
        <v>413</v>
      </c>
      <c r="N452" s="48" t="s">
        <v>162</v>
      </c>
      <c r="O452" s="48" t="s">
        <v>0</v>
      </c>
      <c r="P452" s="48" t="s">
        <v>477</v>
      </c>
      <c r="Q452" s="48"/>
      <c r="R452" s="48"/>
      <c r="S452" s="48"/>
      <c r="T452" s="48"/>
      <c r="U452" s="104"/>
      <c r="V452" s="73">
        <v>0</v>
      </c>
      <c r="W452" s="74"/>
      <c r="X452" s="75"/>
      <c r="Y452" s="298"/>
      <c r="Z452" s="298"/>
      <c r="AA452" s="299"/>
      <c r="AB452" s="299"/>
      <c r="AC452" s="299"/>
      <c r="AD452" s="299"/>
      <c r="AE452" s="299"/>
      <c r="AF452" s="299"/>
      <c r="AG452" s="299"/>
      <c r="AH452" s="299"/>
      <c r="AI452" s="299"/>
      <c r="AJ452" s="299"/>
      <c r="AK452" s="299"/>
      <c r="AL452" s="299"/>
      <c r="AM452" s="299"/>
      <c r="AN452" s="299"/>
      <c r="AO452" s="299"/>
      <c r="AP452" s="299"/>
      <c r="AQ452" s="299"/>
      <c r="AR452" s="299"/>
      <c r="AS452" s="299"/>
      <c r="BI452" s="57"/>
      <c r="BJ452" s="57"/>
      <c r="BK452" s="57"/>
      <c r="BL452" s="57"/>
      <c r="BM452" s="57"/>
      <c r="BN452" s="57"/>
      <c r="BO452" s="57"/>
      <c r="BP452" s="57"/>
      <c r="BQ452" s="57"/>
      <c r="BR452" s="57"/>
      <c r="BS452" s="57"/>
      <c r="BT452" s="57"/>
      <c r="BU452" s="57"/>
      <c r="BV452" s="57"/>
      <c r="BW452" s="57"/>
    </row>
    <row r="453" spans="3:75" ht="21" customHeight="1">
      <c r="C453" s="265"/>
      <c r="D453" s="431"/>
      <c r="E453" s="430"/>
      <c r="F453" s="288" t="s">
        <v>92</v>
      </c>
      <c r="G453" s="249"/>
      <c r="H453" s="220" t="s">
        <v>156</v>
      </c>
      <c r="I453" s="220" t="s">
        <v>159</v>
      </c>
      <c r="J453" s="220" t="s">
        <v>0</v>
      </c>
      <c r="K453" s="220" t="s">
        <v>160</v>
      </c>
      <c r="L453" s="220" t="s">
        <v>0</v>
      </c>
      <c r="M453" s="220" t="s">
        <v>414</v>
      </c>
      <c r="N453" s="48" t="s">
        <v>162</v>
      </c>
      <c r="O453" s="48" t="s">
        <v>0</v>
      </c>
      <c r="P453" s="48" t="s">
        <v>477</v>
      </c>
      <c r="Q453" s="48"/>
      <c r="R453" s="48"/>
      <c r="S453" s="48"/>
      <c r="T453" s="48"/>
      <c r="U453" s="104"/>
      <c r="V453" s="73">
        <v>0</v>
      </c>
      <c r="W453" s="74"/>
      <c r="X453" s="75"/>
      <c r="Y453" s="298"/>
      <c r="Z453" s="298"/>
      <c r="AA453" s="299"/>
      <c r="AB453" s="299"/>
      <c r="AC453" s="299"/>
      <c r="AD453" s="299"/>
      <c r="AE453" s="299"/>
      <c r="AF453" s="299"/>
      <c r="AG453" s="299"/>
      <c r="AH453" s="299"/>
      <c r="AI453" s="299"/>
      <c r="AJ453" s="299"/>
      <c r="AK453" s="299"/>
      <c r="AL453" s="299"/>
      <c r="AM453" s="299"/>
      <c r="AN453" s="299"/>
      <c r="AO453" s="299"/>
      <c r="AP453" s="299"/>
      <c r="AQ453" s="299"/>
      <c r="AR453" s="299"/>
      <c r="AS453" s="299"/>
      <c r="BI453" s="57"/>
      <c r="BJ453" s="57"/>
      <c r="BK453" s="57"/>
      <c r="BL453" s="57"/>
      <c r="BM453" s="57"/>
      <c r="BN453" s="57"/>
      <c r="BO453" s="57"/>
      <c r="BP453" s="57"/>
      <c r="BQ453" s="57"/>
      <c r="BR453" s="57"/>
      <c r="BS453" s="57"/>
      <c r="BT453" s="57"/>
      <c r="BU453" s="57"/>
      <c r="BV453" s="57"/>
      <c r="BW453" s="57"/>
    </row>
    <row r="454" spans="3:75" ht="21" customHeight="1">
      <c r="C454" s="265"/>
      <c r="D454" s="431"/>
      <c r="E454" s="430"/>
      <c r="F454" s="288" t="s">
        <v>2545</v>
      </c>
      <c r="G454" s="249"/>
      <c r="H454" s="220" t="s">
        <v>156</v>
      </c>
      <c r="I454" s="220" t="s">
        <v>159</v>
      </c>
      <c r="J454" s="220" t="s">
        <v>0</v>
      </c>
      <c r="K454" s="220" t="s">
        <v>160</v>
      </c>
      <c r="L454" s="220" t="s">
        <v>0</v>
      </c>
      <c r="M454" s="220" t="s">
        <v>415</v>
      </c>
      <c r="N454" s="48" t="s">
        <v>162</v>
      </c>
      <c r="O454" s="48" t="s">
        <v>0</v>
      </c>
      <c r="P454" s="48" t="s">
        <v>477</v>
      </c>
      <c r="Q454" s="48"/>
      <c r="R454" s="48"/>
      <c r="S454" s="48"/>
      <c r="T454" s="48"/>
      <c r="U454" s="104"/>
      <c r="V454" s="73">
        <v>0</v>
      </c>
      <c r="W454" s="74"/>
      <c r="X454" s="75"/>
      <c r="Y454" s="298"/>
      <c r="Z454" s="298"/>
      <c r="AA454" s="299"/>
      <c r="AB454" s="299"/>
      <c r="AC454" s="299"/>
      <c r="AD454" s="299"/>
      <c r="AE454" s="299"/>
      <c r="AF454" s="299"/>
      <c r="AG454" s="299"/>
      <c r="AH454" s="299"/>
      <c r="AI454" s="299"/>
      <c r="AJ454" s="299"/>
      <c r="AK454" s="299"/>
      <c r="AL454" s="299"/>
      <c r="AM454" s="299"/>
      <c r="AN454" s="299"/>
      <c r="AO454" s="299"/>
      <c r="AP454" s="299"/>
      <c r="AQ454" s="299"/>
      <c r="AR454" s="299"/>
      <c r="AS454" s="299"/>
      <c r="BI454" s="57"/>
      <c r="BJ454" s="57"/>
      <c r="BK454" s="57"/>
      <c r="BL454" s="57"/>
      <c r="BM454" s="57"/>
      <c r="BN454" s="57"/>
      <c r="BO454" s="57"/>
      <c r="BP454" s="57"/>
      <c r="BQ454" s="57"/>
      <c r="BR454" s="57"/>
      <c r="BS454" s="57"/>
      <c r="BT454" s="57"/>
      <c r="BU454" s="57"/>
      <c r="BV454" s="57"/>
      <c r="BW454" s="57"/>
    </row>
    <row r="455" spans="3:75" ht="21" customHeight="1">
      <c r="C455" s="265"/>
      <c r="D455" s="431"/>
      <c r="E455" s="430"/>
      <c r="F455" s="288" t="s">
        <v>93</v>
      </c>
      <c r="G455" s="249"/>
      <c r="H455" s="220" t="s">
        <v>156</v>
      </c>
      <c r="I455" s="220" t="s">
        <v>159</v>
      </c>
      <c r="J455" s="220" t="s">
        <v>0</v>
      </c>
      <c r="K455" s="220" t="s">
        <v>160</v>
      </c>
      <c r="L455" s="220" t="s">
        <v>0</v>
      </c>
      <c r="M455" s="220" t="s">
        <v>416</v>
      </c>
      <c r="N455" s="48" t="s">
        <v>162</v>
      </c>
      <c r="O455" s="48" t="s">
        <v>0</v>
      </c>
      <c r="P455" s="48" t="s">
        <v>477</v>
      </c>
      <c r="Q455" s="48"/>
      <c r="R455" s="48"/>
      <c r="S455" s="48"/>
      <c r="T455" s="48"/>
      <c r="U455" s="104"/>
      <c r="V455" s="73">
        <v>0</v>
      </c>
      <c r="W455" s="74"/>
      <c r="X455" s="75"/>
      <c r="Y455" s="298"/>
      <c r="Z455" s="298"/>
      <c r="AA455" s="299"/>
      <c r="AB455" s="299"/>
      <c r="AC455" s="299"/>
      <c r="AD455" s="299"/>
      <c r="AE455" s="299"/>
      <c r="AF455" s="299"/>
      <c r="AG455" s="299"/>
      <c r="AH455" s="299"/>
      <c r="AI455" s="299"/>
      <c r="AJ455" s="299"/>
      <c r="AK455" s="299"/>
      <c r="AL455" s="299"/>
      <c r="AM455" s="299"/>
      <c r="AN455" s="299"/>
      <c r="AO455" s="299"/>
      <c r="AP455" s="299"/>
      <c r="AQ455" s="299"/>
      <c r="AR455" s="299"/>
      <c r="AS455" s="299"/>
      <c r="BI455" s="57"/>
      <c r="BJ455" s="57"/>
      <c r="BK455" s="57"/>
      <c r="BL455" s="57"/>
      <c r="BM455" s="57"/>
      <c r="BN455" s="57"/>
      <c r="BO455" s="57"/>
      <c r="BP455" s="57"/>
      <c r="BQ455" s="57"/>
      <c r="BR455" s="57"/>
      <c r="BS455" s="57"/>
      <c r="BT455" s="57"/>
      <c r="BU455" s="57"/>
      <c r="BV455" s="57"/>
      <c r="BW455" s="57"/>
    </row>
    <row r="456" spans="3:75" ht="21" customHeight="1">
      <c r="C456" s="265"/>
      <c r="D456" s="431"/>
      <c r="E456" s="430"/>
      <c r="F456" s="288" t="s">
        <v>2546</v>
      </c>
      <c r="G456" s="249"/>
      <c r="H456" s="220" t="s">
        <v>156</v>
      </c>
      <c r="I456" s="220" t="s">
        <v>159</v>
      </c>
      <c r="J456" s="220" t="s">
        <v>0</v>
      </c>
      <c r="K456" s="220" t="s">
        <v>160</v>
      </c>
      <c r="L456" s="220" t="s">
        <v>0</v>
      </c>
      <c r="M456" s="220" t="s">
        <v>417</v>
      </c>
      <c r="N456" s="48" t="s">
        <v>162</v>
      </c>
      <c r="O456" s="48" t="s">
        <v>0</v>
      </c>
      <c r="P456" s="48" t="s">
        <v>477</v>
      </c>
      <c r="Q456" s="48"/>
      <c r="R456" s="48"/>
      <c r="S456" s="48"/>
      <c r="T456" s="48"/>
      <c r="U456" s="104"/>
      <c r="V456" s="73">
        <v>0</v>
      </c>
      <c r="W456" s="74"/>
      <c r="X456" s="75"/>
      <c r="Y456" s="298"/>
      <c r="Z456" s="298"/>
      <c r="AA456" s="299"/>
      <c r="AB456" s="299"/>
      <c r="AC456" s="299"/>
      <c r="AD456" s="299"/>
      <c r="AE456" s="299"/>
      <c r="AF456" s="299"/>
      <c r="AG456" s="299"/>
      <c r="AH456" s="299"/>
      <c r="AI456" s="299"/>
      <c r="AJ456" s="299"/>
      <c r="AK456" s="299"/>
      <c r="AL456" s="299"/>
      <c r="AM456" s="299"/>
      <c r="AN456" s="299"/>
      <c r="AO456" s="299"/>
      <c r="AP456" s="299"/>
      <c r="AQ456" s="299"/>
      <c r="AR456" s="299"/>
      <c r="AS456" s="299"/>
      <c r="BI456" s="57"/>
      <c r="BJ456" s="57"/>
      <c r="BK456" s="57"/>
      <c r="BL456" s="57"/>
      <c r="BM456" s="57"/>
      <c r="BN456" s="57"/>
      <c r="BO456" s="57"/>
      <c r="BP456" s="57"/>
      <c r="BQ456" s="57"/>
      <c r="BR456" s="57"/>
      <c r="BS456" s="57"/>
      <c r="BT456" s="57"/>
      <c r="BU456" s="57"/>
      <c r="BV456" s="57"/>
      <c r="BW456" s="57"/>
    </row>
    <row r="457" spans="3:75" ht="21" customHeight="1">
      <c r="C457" s="265"/>
      <c r="D457" s="431"/>
      <c r="E457" s="430"/>
      <c r="F457" s="288" t="s">
        <v>94</v>
      </c>
      <c r="G457" s="249"/>
      <c r="H457" s="220" t="s">
        <v>156</v>
      </c>
      <c r="I457" s="220" t="s">
        <v>159</v>
      </c>
      <c r="J457" s="220" t="s">
        <v>0</v>
      </c>
      <c r="K457" s="220" t="s">
        <v>160</v>
      </c>
      <c r="L457" s="220" t="s">
        <v>0</v>
      </c>
      <c r="M457" s="220" t="s">
        <v>418</v>
      </c>
      <c r="N457" s="48" t="s">
        <v>162</v>
      </c>
      <c r="O457" s="48" t="s">
        <v>0</v>
      </c>
      <c r="P457" s="48" t="s">
        <v>477</v>
      </c>
      <c r="Q457" s="48"/>
      <c r="R457" s="48"/>
      <c r="S457" s="48"/>
      <c r="T457" s="48"/>
      <c r="U457" s="104"/>
      <c r="V457" s="73">
        <v>0</v>
      </c>
      <c r="W457" s="74"/>
      <c r="X457" s="75"/>
      <c r="Y457" s="298"/>
      <c r="Z457" s="298"/>
      <c r="AA457" s="299"/>
      <c r="AB457" s="299"/>
      <c r="AC457" s="299"/>
      <c r="AD457" s="299"/>
      <c r="AE457" s="299"/>
      <c r="AF457" s="299"/>
      <c r="AG457" s="299"/>
      <c r="AH457" s="299"/>
      <c r="AI457" s="299"/>
      <c r="AJ457" s="299"/>
      <c r="AK457" s="299"/>
      <c r="AL457" s="299"/>
      <c r="AM457" s="299"/>
      <c r="AN457" s="299"/>
      <c r="AO457" s="299"/>
      <c r="AP457" s="299"/>
      <c r="AQ457" s="299"/>
      <c r="AR457" s="299"/>
      <c r="AS457" s="299"/>
      <c r="BI457" s="57"/>
      <c r="BJ457" s="57"/>
      <c r="BK457" s="57"/>
      <c r="BL457" s="57"/>
      <c r="BM457" s="57"/>
      <c r="BN457" s="57"/>
      <c r="BO457" s="57"/>
      <c r="BP457" s="57"/>
      <c r="BQ457" s="57"/>
      <c r="BR457" s="57"/>
      <c r="BS457" s="57"/>
      <c r="BT457" s="57"/>
      <c r="BU457" s="57"/>
      <c r="BV457" s="57"/>
      <c r="BW457" s="57"/>
    </row>
    <row r="458" spans="3:75" ht="21" customHeight="1">
      <c r="C458" s="265"/>
      <c r="D458" s="431"/>
      <c r="E458" s="430"/>
      <c r="F458" s="288" t="s">
        <v>95</v>
      </c>
      <c r="G458" s="249"/>
      <c r="H458" s="220" t="s">
        <v>156</v>
      </c>
      <c r="I458" s="220" t="s">
        <v>159</v>
      </c>
      <c r="J458" s="220" t="s">
        <v>0</v>
      </c>
      <c r="K458" s="220" t="s">
        <v>160</v>
      </c>
      <c r="L458" s="220" t="s">
        <v>0</v>
      </c>
      <c r="M458" s="220" t="s">
        <v>419</v>
      </c>
      <c r="N458" s="48" t="s">
        <v>162</v>
      </c>
      <c r="O458" s="48" t="s">
        <v>0</v>
      </c>
      <c r="P458" s="48" t="s">
        <v>477</v>
      </c>
      <c r="Q458" s="48"/>
      <c r="R458" s="48"/>
      <c r="S458" s="48"/>
      <c r="T458" s="48"/>
      <c r="U458" s="104"/>
      <c r="V458" s="73">
        <v>0</v>
      </c>
      <c r="W458" s="74"/>
      <c r="X458" s="75"/>
      <c r="Y458" s="298"/>
      <c r="Z458" s="298"/>
      <c r="AA458" s="299"/>
      <c r="AB458" s="299"/>
      <c r="AC458" s="299"/>
      <c r="AD458" s="299"/>
      <c r="AE458" s="299"/>
      <c r="AF458" s="299"/>
      <c r="AG458" s="299"/>
      <c r="AH458" s="299"/>
      <c r="AI458" s="299"/>
      <c r="AJ458" s="299"/>
      <c r="AK458" s="299"/>
      <c r="AL458" s="299"/>
      <c r="AM458" s="299"/>
      <c r="AN458" s="299"/>
      <c r="AO458" s="299"/>
      <c r="AP458" s="299"/>
      <c r="AQ458" s="299"/>
      <c r="AR458" s="299"/>
      <c r="AS458" s="299"/>
      <c r="BI458" s="57"/>
      <c r="BJ458" s="57"/>
      <c r="BK458" s="57"/>
      <c r="BL458" s="57"/>
      <c r="BM458" s="57"/>
      <c r="BN458" s="57"/>
      <c r="BO458" s="57"/>
      <c r="BP458" s="57"/>
      <c r="BQ458" s="57"/>
      <c r="BR458" s="57"/>
      <c r="BS458" s="57"/>
      <c r="BT458" s="57"/>
      <c r="BU458" s="57"/>
      <c r="BV458" s="57"/>
      <c r="BW458" s="57"/>
    </row>
    <row r="459" spans="3:75" ht="21" customHeight="1">
      <c r="C459" s="265"/>
      <c r="D459" s="431"/>
      <c r="E459" s="430"/>
      <c r="F459" s="288" t="s">
        <v>96</v>
      </c>
      <c r="G459" s="249"/>
      <c r="H459" s="220" t="s">
        <v>156</v>
      </c>
      <c r="I459" s="220" t="s">
        <v>159</v>
      </c>
      <c r="J459" s="220" t="s">
        <v>0</v>
      </c>
      <c r="K459" s="220" t="s">
        <v>160</v>
      </c>
      <c r="L459" s="220" t="s">
        <v>0</v>
      </c>
      <c r="M459" s="220" t="s">
        <v>420</v>
      </c>
      <c r="N459" s="48" t="s">
        <v>162</v>
      </c>
      <c r="O459" s="48" t="s">
        <v>0</v>
      </c>
      <c r="P459" s="48" t="s">
        <v>477</v>
      </c>
      <c r="Q459" s="48"/>
      <c r="R459" s="48"/>
      <c r="S459" s="48"/>
      <c r="T459" s="48"/>
      <c r="U459" s="104"/>
      <c r="V459" s="73">
        <v>0</v>
      </c>
      <c r="W459" s="74"/>
      <c r="X459" s="75"/>
      <c r="Y459" s="298"/>
      <c r="Z459" s="298"/>
      <c r="AA459" s="299"/>
      <c r="AB459" s="299"/>
      <c r="AC459" s="299"/>
      <c r="AD459" s="299"/>
      <c r="AE459" s="299"/>
      <c r="AF459" s="299"/>
      <c r="AG459" s="299"/>
      <c r="AH459" s="299"/>
      <c r="AI459" s="299"/>
      <c r="AJ459" s="299"/>
      <c r="AK459" s="299"/>
      <c r="AL459" s="299"/>
      <c r="AM459" s="299"/>
      <c r="AN459" s="299"/>
      <c r="AO459" s="299"/>
      <c r="AP459" s="299"/>
      <c r="AQ459" s="299"/>
      <c r="AR459" s="299"/>
      <c r="AS459" s="299"/>
      <c r="BI459" s="57"/>
      <c r="BJ459" s="57"/>
      <c r="BK459" s="57"/>
      <c r="BL459" s="57"/>
      <c r="BM459" s="57"/>
      <c r="BN459" s="57"/>
      <c r="BO459" s="57"/>
      <c r="BP459" s="57"/>
      <c r="BQ459" s="57"/>
      <c r="BR459" s="57"/>
      <c r="BS459" s="57"/>
      <c r="BT459" s="57"/>
      <c r="BU459" s="57"/>
      <c r="BV459" s="57"/>
      <c r="BW459" s="57"/>
    </row>
    <row r="460" spans="3:75" ht="21" customHeight="1">
      <c r="C460" s="265"/>
      <c r="D460" s="431"/>
      <c r="E460" s="430"/>
      <c r="F460" s="288" t="s">
        <v>97</v>
      </c>
      <c r="G460" s="249"/>
      <c r="H460" s="220" t="s">
        <v>156</v>
      </c>
      <c r="I460" s="220" t="s">
        <v>159</v>
      </c>
      <c r="J460" s="220" t="s">
        <v>0</v>
      </c>
      <c r="K460" s="220" t="s">
        <v>160</v>
      </c>
      <c r="L460" s="220" t="s">
        <v>0</v>
      </c>
      <c r="M460" s="220" t="s">
        <v>421</v>
      </c>
      <c r="N460" s="48" t="s">
        <v>162</v>
      </c>
      <c r="O460" s="48" t="s">
        <v>0</v>
      </c>
      <c r="P460" s="48" t="s">
        <v>477</v>
      </c>
      <c r="Q460" s="48"/>
      <c r="R460" s="48"/>
      <c r="S460" s="48"/>
      <c r="T460" s="48"/>
      <c r="U460" s="104"/>
      <c r="V460" s="73">
        <v>0</v>
      </c>
      <c r="W460" s="74"/>
      <c r="X460" s="75"/>
      <c r="Y460" s="298"/>
      <c r="Z460" s="298"/>
      <c r="AA460" s="299"/>
      <c r="AB460" s="299"/>
      <c r="AC460" s="299"/>
      <c r="AD460" s="299"/>
      <c r="AE460" s="299"/>
      <c r="AF460" s="299"/>
      <c r="AG460" s="299"/>
      <c r="AH460" s="299"/>
      <c r="AI460" s="299"/>
      <c r="AJ460" s="299"/>
      <c r="AK460" s="299"/>
      <c r="AL460" s="299"/>
      <c r="AM460" s="299"/>
      <c r="AN460" s="299"/>
      <c r="AO460" s="299"/>
      <c r="AP460" s="299"/>
      <c r="AQ460" s="299"/>
      <c r="AR460" s="299"/>
      <c r="AS460" s="299"/>
      <c r="BI460" s="57"/>
      <c r="BJ460" s="57"/>
      <c r="BK460" s="57"/>
      <c r="BL460" s="57"/>
      <c r="BM460" s="57"/>
      <c r="BN460" s="57"/>
      <c r="BO460" s="57"/>
      <c r="BP460" s="57"/>
      <c r="BQ460" s="57"/>
      <c r="BR460" s="57"/>
      <c r="BS460" s="57"/>
      <c r="BT460" s="57"/>
      <c r="BU460" s="57"/>
      <c r="BV460" s="57"/>
      <c r="BW460" s="57"/>
    </row>
    <row r="461" spans="3:75" ht="21" customHeight="1">
      <c r="C461" s="265"/>
      <c r="D461" s="431"/>
      <c r="E461" s="430"/>
      <c r="F461" s="288" t="s">
        <v>2547</v>
      </c>
      <c r="G461" s="249"/>
      <c r="H461" s="220" t="s">
        <v>156</v>
      </c>
      <c r="I461" s="220" t="s">
        <v>159</v>
      </c>
      <c r="J461" s="220" t="s">
        <v>0</v>
      </c>
      <c r="K461" s="220" t="s">
        <v>160</v>
      </c>
      <c r="L461" s="220" t="s">
        <v>0</v>
      </c>
      <c r="M461" s="220" t="s">
        <v>422</v>
      </c>
      <c r="N461" s="48" t="s">
        <v>162</v>
      </c>
      <c r="O461" s="48" t="s">
        <v>0</v>
      </c>
      <c r="P461" s="48" t="s">
        <v>477</v>
      </c>
      <c r="Q461" s="48"/>
      <c r="R461" s="48"/>
      <c r="S461" s="48"/>
      <c r="T461" s="48"/>
      <c r="U461" s="104"/>
      <c r="V461" s="73">
        <v>0</v>
      </c>
      <c r="W461" s="74"/>
      <c r="X461" s="75"/>
      <c r="Y461" s="298"/>
      <c r="Z461" s="300"/>
      <c r="AA461" s="263"/>
      <c r="AB461" s="263"/>
      <c r="AC461" s="263"/>
      <c r="AD461" s="263"/>
      <c r="AE461" s="263"/>
      <c r="AF461" s="263"/>
      <c r="AG461" s="263"/>
      <c r="AH461" s="263"/>
      <c r="AI461" s="263"/>
      <c r="AJ461" s="263"/>
      <c r="AK461" s="263"/>
      <c r="AL461" s="263"/>
      <c r="AM461" s="263"/>
      <c r="AN461" s="263"/>
      <c r="AO461" s="263"/>
      <c r="AP461" s="263"/>
      <c r="AQ461" s="263"/>
      <c r="AR461" s="263"/>
      <c r="AS461" s="263"/>
      <c r="BI461" s="57"/>
      <c r="BJ461" s="57"/>
      <c r="BK461" s="57"/>
      <c r="BL461" s="57"/>
      <c r="BM461" s="57"/>
      <c r="BN461" s="57"/>
      <c r="BO461" s="57"/>
      <c r="BP461" s="57"/>
      <c r="BQ461" s="57"/>
      <c r="BR461" s="57"/>
      <c r="BS461" s="57"/>
      <c r="BT461" s="57"/>
      <c r="BU461" s="57"/>
      <c r="BV461" s="57"/>
      <c r="BW461" s="57"/>
    </row>
    <row r="462" spans="3:75" ht="21" customHeight="1">
      <c r="C462" s="265"/>
      <c r="D462" s="431"/>
      <c r="E462" s="430"/>
      <c r="F462" s="294" t="s">
        <v>2407</v>
      </c>
      <c r="G462" s="249"/>
      <c r="H462" s="220" t="s">
        <v>156</v>
      </c>
      <c r="I462" s="220" t="s">
        <v>159</v>
      </c>
      <c r="J462" s="220" t="s">
        <v>0</v>
      </c>
      <c r="K462" s="220" t="s">
        <v>160</v>
      </c>
      <c r="L462" s="220" t="s">
        <v>0</v>
      </c>
      <c r="M462" s="220" t="s">
        <v>440</v>
      </c>
      <c r="N462" s="48" t="s">
        <v>162</v>
      </c>
      <c r="O462" s="48" t="s">
        <v>0</v>
      </c>
      <c r="P462" s="48" t="s">
        <v>477</v>
      </c>
      <c r="Q462" s="48"/>
      <c r="R462" s="48"/>
      <c r="S462" s="48"/>
      <c r="T462" s="48"/>
      <c r="U462" s="107"/>
      <c r="V462" s="21">
        <f>IF(OR(SUMPRODUCT(--(V444:V461=""),--(W444:W461=""))&gt;0,COUNTIF(W444:W461,"M")&gt;0,COUNTIF(W444:W461,"X")=18),"",SUM(V444:V461))</f>
        <v>1</v>
      </c>
      <c r="W462" s="22" t="str">
        <f>IF(AND(COUNTIF(W444:W461,"X")=18,SUM(V444:V461)=0,ISNUMBER(V462)),"",IF(COUNTIF(W444:W461,"M")&gt;0,"M",IF(AND(COUNTIF(W444:W461,W444)=18,OR(W444="X",W444="W",W444="Z")),UPPER(W444),"")))</f>
        <v/>
      </c>
      <c r="X462" s="23"/>
      <c r="Y462" s="298"/>
      <c r="Z462" s="298"/>
      <c r="AA462" s="299"/>
      <c r="AB462" s="299"/>
      <c r="AC462" s="299"/>
      <c r="AD462" s="299"/>
      <c r="AE462" s="299"/>
      <c r="AF462" s="299"/>
      <c r="AG462" s="299"/>
      <c r="AH462" s="299"/>
      <c r="AI462" s="299"/>
      <c r="AJ462" s="299"/>
      <c r="AK462" s="299"/>
      <c r="AL462" s="299"/>
      <c r="AM462" s="299"/>
      <c r="AN462" s="299"/>
      <c r="AO462" s="299"/>
      <c r="AP462" s="299"/>
      <c r="AQ462" s="299"/>
      <c r="AR462" s="299"/>
      <c r="AS462" s="299"/>
      <c r="BI462" s="57"/>
      <c r="BJ462" s="57"/>
      <c r="BK462" s="57"/>
      <c r="BL462" s="57"/>
      <c r="BM462" s="57"/>
      <c r="BN462" s="57"/>
      <c r="BO462" s="57"/>
      <c r="BP462" s="57"/>
      <c r="BQ462" s="57"/>
      <c r="BR462" s="57"/>
      <c r="BS462" s="57"/>
      <c r="BT462" s="57"/>
      <c r="BU462" s="57"/>
      <c r="BV462" s="57"/>
      <c r="BW462" s="57"/>
    </row>
    <row r="463" spans="3:75" ht="21" customHeight="1">
      <c r="C463" s="265"/>
      <c r="D463" s="432" t="s">
        <v>2377</v>
      </c>
      <c r="E463" s="328" t="s">
        <v>2408</v>
      </c>
      <c r="F463" s="329"/>
      <c r="G463" s="249"/>
      <c r="H463" s="220" t="s">
        <v>156</v>
      </c>
      <c r="I463" s="220" t="s">
        <v>159</v>
      </c>
      <c r="J463" s="220" t="s">
        <v>0</v>
      </c>
      <c r="K463" s="220" t="s">
        <v>160</v>
      </c>
      <c r="L463" s="220" t="s">
        <v>0</v>
      </c>
      <c r="M463" s="220" t="s">
        <v>423</v>
      </c>
      <c r="N463" s="48" t="s">
        <v>423</v>
      </c>
      <c r="O463" s="48" t="s">
        <v>0</v>
      </c>
      <c r="P463" s="48" t="s">
        <v>477</v>
      </c>
      <c r="Q463" s="48"/>
      <c r="R463" s="48"/>
      <c r="S463" s="48"/>
      <c r="T463" s="48"/>
      <c r="U463" s="104"/>
      <c r="V463" s="73">
        <v>6</v>
      </c>
      <c r="W463" s="74"/>
      <c r="X463" s="75"/>
      <c r="Y463" s="298"/>
      <c r="Z463" s="298"/>
      <c r="AA463" s="299"/>
      <c r="AB463" s="299"/>
      <c r="AC463" s="299"/>
      <c r="AD463" s="299"/>
      <c r="AE463" s="299"/>
      <c r="AF463" s="299"/>
      <c r="AG463" s="299"/>
      <c r="AH463" s="299"/>
      <c r="AI463" s="299"/>
      <c r="AJ463" s="299"/>
      <c r="AK463" s="299"/>
      <c r="AL463" s="299"/>
      <c r="AM463" s="299"/>
      <c r="AN463" s="299"/>
      <c r="AO463" s="299"/>
      <c r="AP463" s="299"/>
      <c r="AQ463" s="299"/>
      <c r="AR463" s="299"/>
      <c r="AS463" s="299"/>
      <c r="BI463" s="57"/>
      <c r="BJ463" s="57"/>
      <c r="BK463" s="57"/>
      <c r="BL463" s="57"/>
      <c r="BM463" s="57"/>
      <c r="BN463" s="57"/>
      <c r="BO463" s="57"/>
      <c r="BP463" s="57"/>
      <c r="BQ463" s="57"/>
      <c r="BR463" s="57"/>
      <c r="BS463" s="57"/>
      <c r="BT463" s="57"/>
      <c r="BU463" s="57"/>
      <c r="BV463" s="57"/>
      <c r="BW463" s="57"/>
    </row>
    <row r="464" spans="3:75" ht="21" customHeight="1">
      <c r="C464" s="265"/>
      <c r="D464" s="432"/>
      <c r="E464" s="330" t="s">
        <v>2380</v>
      </c>
      <c r="F464" s="330"/>
      <c r="G464" s="249"/>
      <c r="H464" s="220" t="s">
        <v>156</v>
      </c>
      <c r="I464" s="220" t="s">
        <v>159</v>
      </c>
      <c r="J464" s="220" t="s">
        <v>0</v>
      </c>
      <c r="K464" s="220" t="s">
        <v>160</v>
      </c>
      <c r="L464" s="220" t="s">
        <v>0</v>
      </c>
      <c r="M464" s="220" t="s">
        <v>428</v>
      </c>
      <c r="N464" s="48" t="s">
        <v>428</v>
      </c>
      <c r="O464" s="48" t="s">
        <v>0</v>
      </c>
      <c r="P464" s="48" t="s">
        <v>477</v>
      </c>
      <c r="Q464" s="48"/>
      <c r="R464" s="48"/>
      <c r="S464" s="48"/>
      <c r="T464" s="48"/>
      <c r="U464" s="111"/>
      <c r="V464" s="21">
        <f>IF(OR(AND(V295="",W295=""),AND(V300="",W300=""),,AND(V344="",W344=""),AND(V396="",W396=""),AND(V443="",W443=""),AND(V462="",W462=""),AND(V463="",W463=""),AND(W295="X",W300="X",W344="X",W396="X",W443="X",W462="X",W463="X"),OR(W295="M",W300="M",W344="M",W396="M",W443="M",W462="M",W463="M")),"",SUM(V295,V300,V344,V396,V443,V462,V463))</f>
        <v>1495</v>
      </c>
      <c r="W464" s="22" t="str">
        <f>IF(AND(AND(W295="X",W300="X",W344="X",W396="X",W443="X",W462="X",W463="X"),SUM(V295,V300,V344,V396,V443,V462,V463)=0,ISNUMBER(V464)),"",IF(OR(W295="M",W300="M",W344="M",W396="M",W443="M",W462="M",W463="M"),"M",IF(AND(W295=W300, W295=W344, W295=W396, W295=W443, W295=W462, W295=W463,OR(W295="X", W295="W", W295="Z")),UPPER(W295),"")))</f>
        <v/>
      </c>
      <c r="X464" s="23"/>
      <c r="Y464" s="269"/>
      <c r="Z464" s="270"/>
      <c r="AA464" s="282"/>
      <c r="AB464" s="282"/>
      <c r="AC464" s="282"/>
      <c r="AD464" s="282"/>
      <c r="AE464" s="282"/>
      <c r="AF464" s="282"/>
      <c r="AG464" s="282"/>
      <c r="AH464" s="282"/>
      <c r="AI464" s="282"/>
      <c r="AJ464" s="282"/>
      <c r="AK464" s="282"/>
      <c r="AL464" s="282"/>
      <c r="AM464" s="282"/>
      <c r="AN464" s="282"/>
      <c r="AO464" s="282"/>
      <c r="AP464" s="282"/>
      <c r="AQ464" s="282"/>
      <c r="AR464" s="282"/>
      <c r="AS464" s="282"/>
      <c r="BI464" s="57"/>
      <c r="BJ464" s="57"/>
      <c r="BK464" s="57"/>
      <c r="BL464" s="57"/>
      <c r="BM464" s="57"/>
      <c r="BN464" s="57"/>
      <c r="BO464" s="57"/>
      <c r="BP464" s="57"/>
      <c r="BQ464" s="57"/>
      <c r="BR464" s="57"/>
      <c r="BS464" s="57"/>
      <c r="BT464" s="57"/>
      <c r="BU464" s="57"/>
      <c r="BV464" s="57"/>
      <c r="BW464" s="57"/>
    </row>
    <row r="465" spans="3:75" ht="3" customHeight="1">
      <c r="C465" s="265"/>
      <c r="D465" s="302"/>
      <c r="E465" s="265"/>
      <c r="F465" s="265"/>
      <c r="G465" s="303"/>
      <c r="H465" s="303"/>
      <c r="I465" s="303"/>
      <c r="J465" s="303"/>
      <c r="K465" s="303"/>
      <c r="L465" s="303"/>
      <c r="M465" s="303"/>
      <c r="N465" s="63"/>
      <c r="O465" s="63"/>
      <c r="P465" s="63"/>
      <c r="Q465" s="63"/>
      <c r="R465" s="63"/>
      <c r="S465" s="63"/>
      <c r="T465" s="63"/>
      <c r="U465" s="64"/>
      <c r="V465" s="265"/>
      <c r="W465" s="265"/>
      <c r="X465" s="265"/>
      <c r="Y465" s="265"/>
      <c r="Z465" s="265"/>
      <c r="BI465" s="57"/>
      <c r="BJ465" s="57"/>
      <c r="BK465" s="57"/>
      <c r="BL465" s="57"/>
      <c r="BM465" s="57"/>
      <c r="BN465" s="57"/>
      <c r="BO465" s="57"/>
      <c r="BP465" s="57"/>
      <c r="BQ465" s="57"/>
      <c r="BR465" s="57"/>
      <c r="BS465" s="57"/>
      <c r="BT465" s="57"/>
      <c r="BU465" s="57"/>
      <c r="BV465" s="57"/>
      <c r="BW465" s="57"/>
    </row>
    <row r="466" spans="3:75" ht="21" customHeight="1">
      <c r="C466" s="265"/>
      <c r="D466" s="423" t="s">
        <v>465</v>
      </c>
      <c r="E466" s="429" t="s">
        <v>2394</v>
      </c>
      <c r="F466" s="288" t="s">
        <v>2432</v>
      </c>
      <c r="G466" s="249"/>
      <c r="H466" s="220" t="s">
        <v>0</v>
      </c>
      <c r="I466" s="220" t="s">
        <v>159</v>
      </c>
      <c r="J466" s="220" t="s">
        <v>0</v>
      </c>
      <c r="K466" s="220" t="s">
        <v>160</v>
      </c>
      <c r="L466" s="220" t="s">
        <v>0</v>
      </c>
      <c r="M466" s="220" t="s">
        <v>206</v>
      </c>
      <c r="N466" s="48" t="s">
        <v>162</v>
      </c>
      <c r="O466" s="48" t="s">
        <v>0</v>
      </c>
      <c r="P466" s="48" t="s">
        <v>477</v>
      </c>
      <c r="Q466" s="48"/>
      <c r="R466" s="48"/>
      <c r="S466" s="48"/>
      <c r="T466" s="48"/>
      <c r="U466" s="104"/>
      <c r="V466" s="21">
        <f t="shared" ref="V466:V529" si="0">IF(OR(AND(V14="",W14=""),AND(V240="",W240=""),AND(W14="X",W240="X"),OR(W14="M",W240="M")),"",SUM(V14,V240))</f>
        <v>0</v>
      </c>
      <c r="W466" s="22" t="str">
        <f t="shared" ref="W466:W529" si="1">IF(AND(AND(W14="X",W240="X"),SUM(V14,V240)=0,ISNUMBER(V466)),"",IF(OR(W14="M",W240="M"),"M",IF(AND(W14=W240,OR(W14="X",W14="W",W14="Z")),UPPER(W14),"")))</f>
        <v/>
      </c>
      <c r="X466" s="23"/>
      <c r="Y466" s="298"/>
      <c r="Z466" s="301"/>
      <c r="BI466" s="57"/>
      <c r="BJ466" s="57"/>
      <c r="BK466" s="57"/>
      <c r="BL466" s="57"/>
      <c r="BM466" s="57"/>
      <c r="BN466" s="57"/>
      <c r="BO466" s="57"/>
      <c r="BP466" s="57"/>
      <c r="BQ466" s="57"/>
      <c r="BR466" s="57"/>
      <c r="BS466" s="57"/>
      <c r="BT466" s="57"/>
      <c r="BU466" s="57"/>
      <c r="BV466" s="57"/>
      <c r="BW466" s="57"/>
    </row>
    <row r="467" spans="3:75" ht="21" customHeight="1">
      <c r="C467" s="265"/>
      <c r="D467" s="423"/>
      <c r="E467" s="429"/>
      <c r="F467" s="288" t="s">
        <v>3</v>
      </c>
      <c r="G467" s="249"/>
      <c r="H467" s="220" t="s">
        <v>0</v>
      </c>
      <c r="I467" s="220" t="s">
        <v>159</v>
      </c>
      <c r="J467" s="220" t="s">
        <v>0</v>
      </c>
      <c r="K467" s="220" t="s">
        <v>160</v>
      </c>
      <c r="L467" s="220" t="s">
        <v>0</v>
      </c>
      <c r="M467" s="220" t="s">
        <v>207</v>
      </c>
      <c r="N467" s="48" t="s">
        <v>162</v>
      </c>
      <c r="O467" s="48" t="s">
        <v>0</v>
      </c>
      <c r="P467" s="48" t="s">
        <v>477</v>
      </c>
      <c r="Q467" s="48"/>
      <c r="R467" s="48"/>
      <c r="S467" s="48"/>
      <c r="T467" s="48"/>
      <c r="U467" s="104"/>
      <c r="V467" s="21">
        <f t="shared" si="0"/>
        <v>0</v>
      </c>
      <c r="W467" s="22" t="str">
        <f t="shared" si="1"/>
        <v/>
      </c>
      <c r="X467" s="23"/>
      <c r="Y467" s="298"/>
      <c r="Z467" s="301"/>
      <c r="BI467" s="57"/>
      <c r="BJ467" s="57"/>
      <c r="BK467" s="57"/>
      <c r="BL467" s="57"/>
      <c r="BM467" s="57"/>
      <c r="BN467" s="57"/>
      <c r="BO467" s="57"/>
      <c r="BP467" s="57"/>
      <c r="BQ467" s="57"/>
      <c r="BR467" s="57"/>
      <c r="BS467" s="57"/>
      <c r="BT467" s="57"/>
      <c r="BU467" s="57"/>
      <c r="BV467" s="57"/>
      <c r="BW467" s="57"/>
    </row>
    <row r="468" spans="3:75" ht="21" customHeight="1">
      <c r="C468" s="265"/>
      <c r="D468" s="423"/>
      <c r="E468" s="429"/>
      <c r="F468" s="288" t="s">
        <v>2433</v>
      </c>
      <c r="G468" s="249"/>
      <c r="H468" s="220" t="s">
        <v>0</v>
      </c>
      <c r="I468" s="220" t="s">
        <v>159</v>
      </c>
      <c r="J468" s="220" t="s">
        <v>0</v>
      </c>
      <c r="K468" s="220" t="s">
        <v>160</v>
      </c>
      <c r="L468" s="220" t="s">
        <v>0</v>
      </c>
      <c r="M468" s="220" t="s">
        <v>208</v>
      </c>
      <c r="N468" s="48" t="s">
        <v>162</v>
      </c>
      <c r="O468" s="48" t="s">
        <v>0</v>
      </c>
      <c r="P468" s="48" t="s">
        <v>477</v>
      </c>
      <c r="Q468" s="48"/>
      <c r="R468" s="48"/>
      <c r="S468" s="48"/>
      <c r="T468" s="48"/>
      <c r="U468" s="104"/>
      <c r="V468" s="21">
        <f t="shared" si="0"/>
        <v>0</v>
      </c>
      <c r="W468" s="22" t="str">
        <f t="shared" si="1"/>
        <v/>
      </c>
      <c r="X468" s="23"/>
      <c r="Y468" s="298"/>
      <c r="Z468" s="301"/>
      <c r="BI468" s="57"/>
      <c r="BJ468" s="57"/>
      <c r="BK468" s="57"/>
      <c r="BL468" s="57"/>
      <c r="BM468" s="57"/>
      <c r="BN468" s="57"/>
      <c r="BO468" s="57"/>
      <c r="BP468" s="57"/>
      <c r="BQ468" s="57"/>
      <c r="BR468" s="57"/>
      <c r="BS468" s="57"/>
      <c r="BT468" s="57"/>
      <c r="BU468" s="57"/>
      <c r="BV468" s="57"/>
      <c r="BW468" s="57"/>
    </row>
    <row r="469" spans="3:75" ht="21" customHeight="1">
      <c r="C469" s="265"/>
      <c r="D469" s="423"/>
      <c r="E469" s="429"/>
      <c r="F469" s="288" t="s">
        <v>4</v>
      </c>
      <c r="G469" s="249"/>
      <c r="H469" s="220" t="s">
        <v>0</v>
      </c>
      <c r="I469" s="220" t="s">
        <v>159</v>
      </c>
      <c r="J469" s="220" t="s">
        <v>0</v>
      </c>
      <c r="K469" s="220" t="s">
        <v>160</v>
      </c>
      <c r="L469" s="220" t="s">
        <v>0</v>
      </c>
      <c r="M469" s="220" t="s">
        <v>209</v>
      </c>
      <c r="N469" s="48" t="s">
        <v>162</v>
      </c>
      <c r="O469" s="48" t="s">
        <v>0</v>
      </c>
      <c r="P469" s="48" t="s">
        <v>477</v>
      </c>
      <c r="Q469" s="48"/>
      <c r="R469" s="48"/>
      <c r="S469" s="48"/>
      <c r="T469" s="48"/>
      <c r="U469" s="104"/>
      <c r="V469" s="21">
        <f t="shared" si="0"/>
        <v>0</v>
      </c>
      <c r="W469" s="22" t="str">
        <f t="shared" si="1"/>
        <v/>
      </c>
      <c r="X469" s="23"/>
      <c r="Y469" s="298"/>
      <c r="Z469" s="301"/>
      <c r="BI469" s="57"/>
      <c r="BJ469" s="57"/>
      <c r="BK469" s="57"/>
      <c r="BL469" s="57"/>
      <c r="BM469" s="57"/>
      <c r="BN469" s="57"/>
      <c r="BO469" s="57"/>
      <c r="BP469" s="57"/>
      <c r="BQ469" s="57"/>
      <c r="BR469" s="57"/>
      <c r="BS469" s="57"/>
      <c r="BT469" s="57"/>
      <c r="BU469" s="57"/>
      <c r="BV469" s="57"/>
      <c r="BW469" s="57"/>
    </row>
    <row r="470" spans="3:75" ht="21" customHeight="1">
      <c r="C470" s="265"/>
      <c r="D470" s="423"/>
      <c r="E470" s="429"/>
      <c r="F470" s="288" t="s">
        <v>5</v>
      </c>
      <c r="G470" s="249"/>
      <c r="H470" s="220" t="s">
        <v>0</v>
      </c>
      <c r="I470" s="220" t="s">
        <v>159</v>
      </c>
      <c r="J470" s="220" t="s">
        <v>0</v>
      </c>
      <c r="K470" s="220" t="s">
        <v>160</v>
      </c>
      <c r="L470" s="220" t="s">
        <v>0</v>
      </c>
      <c r="M470" s="220" t="s">
        <v>210</v>
      </c>
      <c r="N470" s="48" t="s">
        <v>162</v>
      </c>
      <c r="O470" s="48" t="s">
        <v>0</v>
      </c>
      <c r="P470" s="48" t="s">
        <v>477</v>
      </c>
      <c r="Q470" s="48"/>
      <c r="R470" s="48"/>
      <c r="S470" s="48"/>
      <c r="T470" s="48"/>
      <c r="U470" s="104"/>
      <c r="V470" s="21">
        <f t="shared" si="0"/>
        <v>0</v>
      </c>
      <c r="W470" s="22" t="str">
        <f t="shared" si="1"/>
        <v/>
      </c>
      <c r="X470" s="23"/>
      <c r="Y470" s="298"/>
      <c r="Z470" s="301"/>
      <c r="BI470" s="57"/>
      <c r="BJ470" s="57"/>
      <c r="BK470" s="57"/>
      <c r="BL470" s="57"/>
      <c r="BM470" s="57"/>
      <c r="BN470" s="57"/>
      <c r="BO470" s="57"/>
      <c r="BP470" s="57"/>
      <c r="BQ470" s="57"/>
      <c r="BR470" s="57"/>
      <c r="BS470" s="57"/>
      <c r="BT470" s="57"/>
      <c r="BU470" s="57"/>
      <c r="BV470" s="57"/>
      <c r="BW470" s="57"/>
    </row>
    <row r="471" spans="3:75" ht="21" customHeight="1">
      <c r="C471" s="265"/>
      <c r="D471" s="423"/>
      <c r="E471" s="429"/>
      <c r="F471" s="288" t="s">
        <v>6</v>
      </c>
      <c r="G471" s="249"/>
      <c r="H471" s="220" t="s">
        <v>0</v>
      </c>
      <c r="I471" s="220" t="s">
        <v>159</v>
      </c>
      <c r="J471" s="220" t="s">
        <v>0</v>
      </c>
      <c r="K471" s="220" t="s">
        <v>160</v>
      </c>
      <c r="L471" s="220" t="s">
        <v>0</v>
      </c>
      <c r="M471" s="220" t="s">
        <v>211</v>
      </c>
      <c r="N471" s="48" t="s">
        <v>162</v>
      </c>
      <c r="O471" s="48" t="s">
        <v>0</v>
      </c>
      <c r="P471" s="48" t="s">
        <v>477</v>
      </c>
      <c r="Q471" s="48"/>
      <c r="R471" s="48"/>
      <c r="S471" s="48"/>
      <c r="T471" s="48"/>
      <c r="U471" s="104"/>
      <c r="V471" s="21">
        <f t="shared" si="0"/>
        <v>0</v>
      </c>
      <c r="W471" s="22" t="str">
        <f t="shared" si="1"/>
        <v/>
      </c>
      <c r="X471" s="23"/>
      <c r="Y471" s="298"/>
      <c r="Z471" s="301"/>
      <c r="BI471" s="57"/>
      <c r="BJ471" s="57"/>
      <c r="BK471" s="57"/>
      <c r="BL471" s="57"/>
      <c r="BM471" s="57"/>
      <c r="BN471" s="57"/>
      <c r="BO471" s="57"/>
      <c r="BP471" s="57"/>
      <c r="BQ471" s="57"/>
      <c r="BR471" s="57"/>
      <c r="BS471" s="57"/>
      <c r="BT471" s="57"/>
      <c r="BU471" s="57"/>
      <c r="BV471" s="57"/>
      <c r="BW471" s="57"/>
    </row>
    <row r="472" spans="3:75" ht="21" customHeight="1">
      <c r="C472" s="265"/>
      <c r="D472" s="423"/>
      <c r="E472" s="429"/>
      <c r="F472" s="288" t="s">
        <v>434</v>
      </c>
      <c r="G472" s="249"/>
      <c r="H472" s="220" t="s">
        <v>0</v>
      </c>
      <c r="I472" s="220" t="s">
        <v>159</v>
      </c>
      <c r="J472" s="220" t="s">
        <v>0</v>
      </c>
      <c r="K472" s="220" t="s">
        <v>160</v>
      </c>
      <c r="L472" s="220" t="s">
        <v>0</v>
      </c>
      <c r="M472" s="220" t="s">
        <v>213</v>
      </c>
      <c r="N472" s="48" t="s">
        <v>162</v>
      </c>
      <c r="O472" s="48" t="s">
        <v>0</v>
      </c>
      <c r="P472" s="48" t="s">
        <v>477</v>
      </c>
      <c r="Q472" s="48"/>
      <c r="R472" s="48"/>
      <c r="S472" s="48"/>
      <c r="T472" s="48"/>
      <c r="U472" s="104"/>
      <c r="V472" s="21">
        <f t="shared" si="0"/>
        <v>0</v>
      </c>
      <c r="W472" s="22" t="str">
        <f t="shared" si="1"/>
        <v/>
      </c>
      <c r="X472" s="23"/>
      <c r="Y472" s="298"/>
      <c r="Z472" s="301"/>
      <c r="BI472" s="57"/>
      <c r="BJ472" s="57"/>
      <c r="BK472" s="57"/>
      <c r="BL472" s="57"/>
      <c r="BM472" s="57"/>
      <c r="BN472" s="57"/>
      <c r="BO472" s="57"/>
      <c r="BP472" s="57"/>
      <c r="BQ472" s="57"/>
      <c r="BR472" s="57"/>
      <c r="BS472" s="57"/>
      <c r="BT472" s="57"/>
      <c r="BU472" s="57"/>
      <c r="BV472" s="57"/>
      <c r="BW472" s="57"/>
    </row>
    <row r="473" spans="3:75" ht="21" customHeight="1">
      <c r="C473" s="265"/>
      <c r="D473" s="423"/>
      <c r="E473" s="429"/>
      <c r="F473" s="288" t="s">
        <v>2434</v>
      </c>
      <c r="G473" s="249"/>
      <c r="H473" s="220" t="s">
        <v>0</v>
      </c>
      <c r="I473" s="220" t="s">
        <v>159</v>
      </c>
      <c r="J473" s="220" t="s">
        <v>0</v>
      </c>
      <c r="K473" s="220" t="s">
        <v>160</v>
      </c>
      <c r="L473" s="220" t="s">
        <v>0</v>
      </c>
      <c r="M473" s="220" t="s">
        <v>212</v>
      </c>
      <c r="N473" s="48" t="s">
        <v>162</v>
      </c>
      <c r="O473" s="48" t="s">
        <v>0</v>
      </c>
      <c r="P473" s="48" t="s">
        <v>477</v>
      </c>
      <c r="Q473" s="48"/>
      <c r="R473" s="48"/>
      <c r="S473" s="48"/>
      <c r="T473" s="48"/>
      <c r="U473" s="104"/>
      <c r="V473" s="21">
        <f t="shared" si="0"/>
        <v>0</v>
      </c>
      <c r="W473" s="22" t="str">
        <f t="shared" si="1"/>
        <v/>
      </c>
      <c r="X473" s="23"/>
      <c r="Y473" s="298"/>
      <c r="Z473" s="301"/>
      <c r="BI473" s="57"/>
      <c r="BJ473" s="57"/>
      <c r="BK473" s="57"/>
      <c r="BL473" s="57"/>
      <c r="BM473" s="57"/>
      <c r="BN473" s="57"/>
      <c r="BO473" s="57"/>
      <c r="BP473" s="57"/>
      <c r="BQ473" s="57"/>
      <c r="BR473" s="57"/>
      <c r="BS473" s="57"/>
      <c r="BT473" s="57"/>
      <c r="BU473" s="57"/>
      <c r="BV473" s="57"/>
      <c r="BW473" s="57"/>
    </row>
    <row r="474" spans="3:75" ht="21" customHeight="1">
      <c r="C474" s="265"/>
      <c r="D474" s="423"/>
      <c r="E474" s="429"/>
      <c r="F474" s="288" t="s">
        <v>2435</v>
      </c>
      <c r="G474" s="249"/>
      <c r="H474" s="220" t="s">
        <v>0</v>
      </c>
      <c r="I474" s="220" t="s">
        <v>159</v>
      </c>
      <c r="J474" s="220" t="s">
        <v>0</v>
      </c>
      <c r="K474" s="220" t="s">
        <v>160</v>
      </c>
      <c r="L474" s="220" t="s">
        <v>0</v>
      </c>
      <c r="M474" s="220" t="s">
        <v>214</v>
      </c>
      <c r="N474" s="48" t="s">
        <v>162</v>
      </c>
      <c r="O474" s="48" t="s">
        <v>0</v>
      </c>
      <c r="P474" s="48" t="s">
        <v>477</v>
      </c>
      <c r="Q474" s="48"/>
      <c r="R474" s="48"/>
      <c r="S474" s="48"/>
      <c r="T474" s="48"/>
      <c r="U474" s="104"/>
      <c r="V474" s="21">
        <f t="shared" si="0"/>
        <v>0</v>
      </c>
      <c r="W474" s="22" t="str">
        <f t="shared" si="1"/>
        <v/>
      </c>
      <c r="X474" s="23"/>
      <c r="Y474" s="298"/>
      <c r="Z474" s="301"/>
      <c r="BI474" s="57"/>
      <c r="BJ474" s="57"/>
      <c r="BK474" s="57"/>
      <c r="BL474" s="57"/>
      <c r="BM474" s="57"/>
      <c r="BN474" s="57"/>
      <c r="BO474" s="57"/>
      <c r="BP474" s="57"/>
      <c r="BQ474" s="57"/>
      <c r="BR474" s="57"/>
      <c r="BS474" s="57"/>
      <c r="BT474" s="57"/>
      <c r="BU474" s="57"/>
      <c r="BV474" s="57"/>
      <c r="BW474" s="57"/>
    </row>
    <row r="475" spans="3:75" ht="21" customHeight="1">
      <c r="C475" s="265"/>
      <c r="D475" s="423"/>
      <c r="E475" s="429"/>
      <c r="F475" s="288" t="s">
        <v>7</v>
      </c>
      <c r="G475" s="249"/>
      <c r="H475" s="220" t="s">
        <v>0</v>
      </c>
      <c r="I475" s="220" t="s">
        <v>159</v>
      </c>
      <c r="J475" s="220" t="s">
        <v>0</v>
      </c>
      <c r="K475" s="220" t="s">
        <v>160</v>
      </c>
      <c r="L475" s="220" t="s">
        <v>0</v>
      </c>
      <c r="M475" s="220" t="s">
        <v>215</v>
      </c>
      <c r="N475" s="48" t="s">
        <v>162</v>
      </c>
      <c r="O475" s="48" t="s">
        <v>0</v>
      </c>
      <c r="P475" s="48" t="s">
        <v>477</v>
      </c>
      <c r="Q475" s="48"/>
      <c r="R475" s="48"/>
      <c r="S475" s="48"/>
      <c r="T475" s="48"/>
      <c r="U475" s="104"/>
      <c r="V475" s="21">
        <f t="shared" si="0"/>
        <v>0</v>
      </c>
      <c r="W475" s="22" t="str">
        <f t="shared" si="1"/>
        <v/>
      </c>
      <c r="X475" s="23"/>
      <c r="Y475" s="298"/>
      <c r="Z475" s="301"/>
      <c r="BI475" s="57"/>
      <c r="BJ475" s="57"/>
      <c r="BK475" s="57"/>
      <c r="BL475" s="57"/>
      <c r="BM475" s="57"/>
      <c r="BN475" s="57"/>
      <c r="BO475" s="57"/>
      <c r="BP475" s="57"/>
      <c r="BQ475" s="57"/>
      <c r="BR475" s="57"/>
      <c r="BS475" s="57"/>
      <c r="BT475" s="57"/>
      <c r="BU475" s="57"/>
      <c r="BV475" s="57"/>
      <c r="BW475" s="57"/>
    </row>
    <row r="476" spans="3:75" ht="21" customHeight="1">
      <c r="C476" s="265"/>
      <c r="D476" s="423"/>
      <c r="E476" s="429"/>
      <c r="F476" s="288" t="s">
        <v>2436</v>
      </c>
      <c r="G476" s="249"/>
      <c r="H476" s="220" t="s">
        <v>0</v>
      </c>
      <c r="I476" s="220" t="s">
        <v>159</v>
      </c>
      <c r="J476" s="220" t="s">
        <v>0</v>
      </c>
      <c r="K476" s="220" t="s">
        <v>160</v>
      </c>
      <c r="L476" s="220" t="s">
        <v>0</v>
      </c>
      <c r="M476" s="220" t="s">
        <v>216</v>
      </c>
      <c r="N476" s="48" t="s">
        <v>162</v>
      </c>
      <c r="O476" s="48" t="s">
        <v>0</v>
      </c>
      <c r="P476" s="48" t="s">
        <v>477</v>
      </c>
      <c r="Q476" s="48"/>
      <c r="R476" s="48"/>
      <c r="S476" s="48"/>
      <c r="T476" s="48"/>
      <c r="U476" s="104"/>
      <c r="V476" s="21">
        <f t="shared" si="0"/>
        <v>0</v>
      </c>
      <c r="W476" s="22" t="str">
        <f t="shared" si="1"/>
        <v/>
      </c>
      <c r="X476" s="23"/>
      <c r="Y476" s="298"/>
      <c r="Z476" s="301"/>
      <c r="BI476" s="57"/>
      <c r="BJ476" s="57"/>
      <c r="BK476" s="57"/>
      <c r="BL476" s="57"/>
      <c r="BM476" s="57"/>
      <c r="BN476" s="57"/>
      <c r="BO476" s="57"/>
      <c r="BP476" s="57"/>
      <c r="BQ476" s="57"/>
      <c r="BR476" s="57"/>
      <c r="BS476" s="57"/>
      <c r="BT476" s="57"/>
      <c r="BU476" s="57"/>
      <c r="BV476" s="57"/>
      <c r="BW476" s="57"/>
    </row>
    <row r="477" spans="3:75" ht="21" customHeight="1">
      <c r="C477" s="265"/>
      <c r="D477" s="423"/>
      <c r="E477" s="429"/>
      <c r="F477" s="288" t="s">
        <v>8</v>
      </c>
      <c r="G477" s="249"/>
      <c r="H477" s="220" t="s">
        <v>0</v>
      </c>
      <c r="I477" s="220" t="s">
        <v>159</v>
      </c>
      <c r="J477" s="220" t="s">
        <v>0</v>
      </c>
      <c r="K477" s="220" t="s">
        <v>160</v>
      </c>
      <c r="L477" s="220" t="s">
        <v>0</v>
      </c>
      <c r="M477" s="220" t="s">
        <v>217</v>
      </c>
      <c r="N477" s="48" t="s">
        <v>162</v>
      </c>
      <c r="O477" s="48" t="s">
        <v>0</v>
      </c>
      <c r="P477" s="48" t="s">
        <v>477</v>
      </c>
      <c r="Q477" s="48"/>
      <c r="R477" s="48"/>
      <c r="S477" s="48"/>
      <c r="T477" s="48"/>
      <c r="U477" s="104"/>
      <c r="V477" s="21">
        <f t="shared" si="0"/>
        <v>0</v>
      </c>
      <c r="W477" s="22" t="str">
        <f t="shared" si="1"/>
        <v/>
      </c>
      <c r="X477" s="23"/>
      <c r="Y477" s="298"/>
      <c r="Z477" s="301"/>
      <c r="BI477" s="57"/>
      <c r="BJ477" s="57"/>
      <c r="BK477" s="57"/>
      <c r="BL477" s="57"/>
      <c r="BM477" s="57"/>
      <c r="BN477" s="57"/>
      <c r="BO477" s="57"/>
      <c r="BP477" s="57"/>
      <c r="BQ477" s="57"/>
      <c r="BR477" s="57"/>
      <c r="BS477" s="57"/>
      <c r="BT477" s="57"/>
      <c r="BU477" s="57"/>
      <c r="BV477" s="57"/>
      <c r="BW477" s="57"/>
    </row>
    <row r="478" spans="3:75" ht="21" customHeight="1">
      <c r="C478" s="265"/>
      <c r="D478" s="423"/>
      <c r="E478" s="429"/>
      <c r="F478" s="288" t="s">
        <v>9</v>
      </c>
      <c r="G478" s="249"/>
      <c r="H478" s="220" t="s">
        <v>0</v>
      </c>
      <c r="I478" s="220" t="s">
        <v>159</v>
      </c>
      <c r="J478" s="220" t="s">
        <v>0</v>
      </c>
      <c r="K478" s="220" t="s">
        <v>160</v>
      </c>
      <c r="L478" s="220" t="s">
        <v>0</v>
      </c>
      <c r="M478" s="220" t="s">
        <v>218</v>
      </c>
      <c r="N478" s="48" t="s">
        <v>162</v>
      </c>
      <c r="O478" s="48" t="s">
        <v>0</v>
      </c>
      <c r="P478" s="48" t="s">
        <v>477</v>
      </c>
      <c r="Q478" s="48"/>
      <c r="R478" s="48"/>
      <c r="S478" s="48"/>
      <c r="T478" s="48"/>
      <c r="U478" s="104"/>
      <c r="V478" s="21">
        <f t="shared" si="0"/>
        <v>0</v>
      </c>
      <c r="W478" s="22" t="str">
        <f t="shared" si="1"/>
        <v/>
      </c>
      <c r="X478" s="23"/>
      <c r="Y478" s="298"/>
      <c r="Z478" s="301"/>
      <c r="BI478" s="57"/>
      <c r="BJ478" s="57"/>
      <c r="BK478" s="57"/>
      <c r="BL478" s="57"/>
      <c r="BM478" s="57"/>
      <c r="BN478" s="57"/>
      <c r="BO478" s="57"/>
      <c r="BP478" s="57"/>
      <c r="BQ478" s="57"/>
      <c r="BR478" s="57"/>
      <c r="BS478" s="57"/>
      <c r="BT478" s="57"/>
      <c r="BU478" s="57"/>
      <c r="BV478" s="57"/>
      <c r="BW478" s="57"/>
    </row>
    <row r="479" spans="3:75" ht="21" customHeight="1">
      <c r="C479" s="265"/>
      <c r="D479" s="423"/>
      <c r="E479" s="429"/>
      <c r="F479" s="288" t="s">
        <v>2437</v>
      </c>
      <c r="G479" s="249"/>
      <c r="H479" s="220" t="s">
        <v>0</v>
      </c>
      <c r="I479" s="220" t="s">
        <v>159</v>
      </c>
      <c r="J479" s="220" t="s">
        <v>0</v>
      </c>
      <c r="K479" s="220" t="s">
        <v>160</v>
      </c>
      <c r="L479" s="220" t="s">
        <v>0</v>
      </c>
      <c r="M479" s="220" t="s">
        <v>435</v>
      </c>
      <c r="N479" s="48" t="s">
        <v>162</v>
      </c>
      <c r="O479" s="48" t="s">
        <v>0</v>
      </c>
      <c r="P479" s="48" t="s">
        <v>477</v>
      </c>
      <c r="Q479" s="48"/>
      <c r="R479" s="48"/>
      <c r="S479" s="48"/>
      <c r="T479" s="48"/>
      <c r="U479" s="104"/>
      <c r="V479" s="21">
        <f t="shared" si="0"/>
        <v>0</v>
      </c>
      <c r="W479" s="22" t="str">
        <f t="shared" si="1"/>
        <v/>
      </c>
      <c r="X479" s="23"/>
      <c r="Y479" s="298"/>
      <c r="Z479" s="301"/>
      <c r="BI479" s="57"/>
      <c r="BJ479" s="57"/>
      <c r="BK479" s="57"/>
      <c r="BL479" s="57"/>
      <c r="BM479" s="57"/>
      <c r="BN479" s="57"/>
      <c r="BO479" s="57"/>
      <c r="BP479" s="57"/>
      <c r="BQ479" s="57"/>
      <c r="BR479" s="57"/>
      <c r="BS479" s="57"/>
      <c r="BT479" s="57"/>
      <c r="BU479" s="57"/>
      <c r="BV479" s="57"/>
      <c r="BW479" s="57"/>
    </row>
    <row r="480" spans="3:75" ht="21" customHeight="1">
      <c r="C480" s="265"/>
      <c r="D480" s="423"/>
      <c r="E480" s="429"/>
      <c r="F480" s="288" t="s">
        <v>10</v>
      </c>
      <c r="G480" s="249"/>
      <c r="H480" s="220" t="s">
        <v>0</v>
      </c>
      <c r="I480" s="220" t="s">
        <v>159</v>
      </c>
      <c r="J480" s="220" t="s">
        <v>0</v>
      </c>
      <c r="K480" s="220" t="s">
        <v>160</v>
      </c>
      <c r="L480" s="220" t="s">
        <v>0</v>
      </c>
      <c r="M480" s="220" t="s">
        <v>219</v>
      </c>
      <c r="N480" s="48" t="s">
        <v>162</v>
      </c>
      <c r="O480" s="48" t="s">
        <v>0</v>
      </c>
      <c r="P480" s="48" t="s">
        <v>477</v>
      </c>
      <c r="Q480" s="48"/>
      <c r="R480" s="48"/>
      <c r="S480" s="48"/>
      <c r="T480" s="48"/>
      <c r="U480" s="104"/>
      <c r="V480" s="21">
        <f t="shared" si="0"/>
        <v>0</v>
      </c>
      <c r="W480" s="22" t="str">
        <f t="shared" si="1"/>
        <v/>
      </c>
      <c r="X480" s="23"/>
      <c r="Y480" s="298"/>
      <c r="Z480" s="301"/>
      <c r="BI480" s="57"/>
      <c r="BJ480" s="57"/>
      <c r="BK480" s="57"/>
      <c r="BL480" s="57"/>
      <c r="BM480" s="57"/>
      <c r="BN480" s="57"/>
      <c r="BO480" s="57"/>
      <c r="BP480" s="57"/>
      <c r="BQ480" s="57"/>
      <c r="BR480" s="57"/>
      <c r="BS480" s="57"/>
      <c r="BT480" s="57"/>
      <c r="BU480" s="57"/>
      <c r="BV480" s="57"/>
      <c r="BW480" s="57"/>
    </row>
    <row r="481" spans="3:75" ht="21" customHeight="1">
      <c r="C481" s="265"/>
      <c r="D481" s="423"/>
      <c r="E481" s="429"/>
      <c r="F481" s="288" t="s">
        <v>2438</v>
      </c>
      <c r="G481" s="249"/>
      <c r="H481" s="220" t="s">
        <v>0</v>
      </c>
      <c r="I481" s="220" t="s">
        <v>159</v>
      </c>
      <c r="J481" s="220" t="s">
        <v>0</v>
      </c>
      <c r="K481" s="220" t="s">
        <v>160</v>
      </c>
      <c r="L481" s="220" t="s">
        <v>0</v>
      </c>
      <c r="M481" s="220" t="s">
        <v>220</v>
      </c>
      <c r="N481" s="48" t="s">
        <v>162</v>
      </c>
      <c r="O481" s="48" t="s">
        <v>0</v>
      </c>
      <c r="P481" s="48" t="s">
        <v>477</v>
      </c>
      <c r="Q481" s="48"/>
      <c r="R481" s="48"/>
      <c r="S481" s="48"/>
      <c r="T481" s="48"/>
      <c r="U481" s="104"/>
      <c r="V481" s="21">
        <f t="shared" si="0"/>
        <v>0</v>
      </c>
      <c r="W481" s="22" t="str">
        <f t="shared" si="1"/>
        <v/>
      </c>
      <c r="X481" s="23"/>
      <c r="Y481" s="298"/>
      <c r="Z481" s="301"/>
      <c r="BI481" s="57"/>
      <c r="BJ481" s="57"/>
      <c r="BK481" s="57"/>
      <c r="BL481" s="57"/>
      <c r="BM481" s="57"/>
      <c r="BN481" s="57"/>
      <c r="BO481" s="57"/>
      <c r="BP481" s="57"/>
      <c r="BQ481" s="57"/>
      <c r="BR481" s="57"/>
      <c r="BS481" s="57"/>
      <c r="BT481" s="57"/>
      <c r="BU481" s="57"/>
      <c r="BV481" s="57"/>
      <c r="BW481" s="57"/>
    </row>
    <row r="482" spans="3:75" ht="21" customHeight="1">
      <c r="C482" s="265"/>
      <c r="D482" s="423"/>
      <c r="E482" s="429"/>
      <c r="F482" s="288" t="s">
        <v>2439</v>
      </c>
      <c r="G482" s="249"/>
      <c r="H482" s="220" t="s">
        <v>0</v>
      </c>
      <c r="I482" s="220" t="s">
        <v>159</v>
      </c>
      <c r="J482" s="220" t="s">
        <v>0</v>
      </c>
      <c r="K482" s="220" t="s">
        <v>160</v>
      </c>
      <c r="L482" s="220" t="s">
        <v>0</v>
      </c>
      <c r="M482" s="220" t="s">
        <v>221</v>
      </c>
      <c r="N482" s="48" t="s">
        <v>162</v>
      </c>
      <c r="O482" s="48" t="s">
        <v>0</v>
      </c>
      <c r="P482" s="48" t="s">
        <v>477</v>
      </c>
      <c r="Q482" s="48"/>
      <c r="R482" s="48"/>
      <c r="S482" s="48"/>
      <c r="T482" s="48"/>
      <c r="U482" s="104"/>
      <c r="V482" s="21">
        <f t="shared" si="0"/>
        <v>0</v>
      </c>
      <c r="W482" s="22" t="str">
        <f t="shared" si="1"/>
        <v/>
      </c>
      <c r="X482" s="23"/>
      <c r="Y482" s="298"/>
      <c r="Z482" s="301"/>
      <c r="BI482" s="57"/>
      <c r="BJ482" s="57"/>
      <c r="BK482" s="57"/>
      <c r="BL482" s="57"/>
      <c r="BM482" s="57"/>
      <c r="BN482" s="57"/>
      <c r="BO482" s="57"/>
      <c r="BP482" s="57"/>
      <c r="BQ482" s="57"/>
      <c r="BR482" s="57"/>
      <c r="BS482" s="57"/>
      <c r="BT482" s="57"/>
      <c r="BU482" s="57"/>
      <c r="BV482" s="57"/>
      <c r="BW482" s="57"/>
    </row>
    <row r="483" spans="3:75" ht="21" customHeight="1">
      <c r="C483" s="265"/>
      <c r="D483" s="423"/>
      <c r="E483" s="429"/>
      <c r="F483" s="288" t="s">
        <v>11</v>
      </c>
      <c r="G483" s="249"/>
      <c r="H483" s="220" t="s">
        <v>0</v>
      </c>
      <c r="I483" s="220" t="s">
        <v>159</v>
      </c>
      <c r="J483" s="220" t="s">
        <v>0</v>
      </c>
      <c r="K483" s="220" t="s">
        <v>160</v>
      </c>
      <c r="L483" s="220" t="s">
        <v>0</v>
      </c>
      <c r="M483" s="220" t="s">
        <v>222</v>
      </c>
      <c r="N483" s="48" t="s">
        <v>162</v>
      </c>
      <c r="O483" s="48" t="s">
        <v>0</v>
      </c>
      <c r="P483" s="48" t="s">
        <v>477</v>
      </c>
      <c r="Q483" s="48"/>
      <c r="R483" s="48"/>
      <c r="S483" s="48"/>
      <c r="T483" s="48"/>
      <c r="U483" s="104"/>
      <c r="V483" s="21">
        <f t="shared" si="0"/>
        <v>0</v>
      </c>
      <c r="W483" s="22" t="str">
        <f t="shared" si="1"/>
        <v/>
      </c>
      <c r="X483" s="23"/>
      <c r="Y483" s="298"/>
      <c r="Z483" s="301"/>
      <c r="BI483" s="57"/>
      <c r="BJ483" s="57"/>
      <c r="BK483" s="57"/>
      <c r="BL483" s="57"/>
      <c r="BM483" s="57"/>
      <c r="BN483" s="57"/>
      <c r="BO483" s="57"/>
      <c r="BP483" s="57"/>
      <c r="BQ483" s="57"/>
      <c r="BR483" s="57"/>
      <c r="BS483" s="57"/>
      <c r="BT483" s="57"/>
      <c r="BU483" s="57"/>
      <c r="BV483" s="57"/>
      <c r="BW483" s="57"/>
    </row>
    <row r="484" spans="3:75" ht="21" customHeight="1">
      <c r="C484" s="265"/>
      <c r="D484" s="423"/>
      <c r="E484" s="429"/>
      <c r="F484" s="328" t="s">
        <v>2594</v>
      </c>
      <c r="G484" s="249"/>
      <c r="H484" s="220" t="s">
        <v>0</v>
      </c>
      <c r="I484" s="220" t="s">
        <v>159</v>
      </c>
      <c r="J484" s="220" t="s">
        <v>0</v>
      </c>
      <c r="K484" s="220" t="s">
        <v>160</v>
      </c>
      <c r="L484" s="220" t="s">
        <v>0</v>
      </c>
      <c r="M484" s="220" t="s">
        <v>252</v>
      </c>
      <c r="N484" s="48" t="s">
        <v>162</v>
      </c>
      <c r="O484" s="48" t="s">
        <v>0</v>
      </c>
      <c r="P484" s="48" t="s">
        <v>477</v>
      </c>
      <c r="Q484" s="48"/>
      <c r="R484" s="48"/>
      <c r="S484" s="48"/>
      <c r="T484" s="48"/>
      <c r="U484" s="104"/>
      <c r="V484" s="21">
        <f t="shared" si="0"/>
        <v>0</v>
      </c>
      <c r="W484" s="22" t="str">
        <f t="shared" si="1"/>
        <v/>
      </c>
      <c r="X484" s="23"/>
      <c r="Y484" s="298"/>
      <c r="Z484" s="301"/>
      <c r="BI484" s="57"/>
      <c r="BJ484" s="57"/>
      <c r="BK484" s="57"/>
      <c r="BL484" s="57"/>
      <c r="BM484" s="57"/>
      <c r="BN484" s="57"/>
      <c r="BO484" s="57"/>
      <c r="BP484" s="57"/>
      <c r="BQ484" s="57"/>
      <c r="BR484" s="57"/>
      <c r="BS484" s="57"/>
      <c r="BT484" s="57"/>
      <c r="BU484" s="57"/>
      <c r="BV484" s="57"/>
      <c r="BW484" s="57"/>
    </row>
    <row r="485" spans="3:75" ht="21" customHeight="1">
      <c r="C485" s="265"/>
      <c r="D485" s="423"/>
      <c r="E485" s="429"/>
      <c r="F485" s="288" t="s">
        <v>2440</v>
      </c>
      <c r="G485" s="249"/>
      <c r="H485" s="220" t="s">
        <v>0</v>
      </c>
      <c r="I485" s="220" t="s">
        <v>159</v>
      </c>
      <c r="J485" s="220" t="s">
        <v>0</v>
      </c>
      <c r="K485" s="220" t="s">
        <v>160</v>
      </c>
      <c r="L485" s="220" t="s">
        <v>0</v>
      </c>
      <c r="M485" s="220" t="s">
        <v>223</v>
      </c>
      <c r="N485" s="48" t="s">
        <v>162</v>
      </c>
      <c r="O485" s="48" t="s">
        <v>0</v>
      </c>
      <c r="P485" s="48" t="s">
        <v>477</v>
      </c>
      <c r="Q485" s="48"/>
      <c r="R485" s="48"/>
      <c r="S485" s="48"/>
      <c r="T485" s="48"/>
      <c r="U485" s="104"/>
      <c r="V485" s="21">
        <f t="shared" si="0"/>
        <v>0</v>
      </c>
      <c r="W485" s="22" t="str">
        <f t="shared" si="1"/>
        <v/>
      </c>
      <c r="X485" s="23"/>
      <c r="Y485" s="298"/>
      <c r="Z485" s="301"/>
      <c r="BI485" s="57"/>
      <c r="BJ485" s="57"/>
      <c r="BK485" s="57"/>
      <c r="BL485" s="57"/>
      <c r="BM485" s="57"/>
      <c r="BN485" s="57"/>
      <c r="BO485" s="57"/>
      <c r="BP485" s="57"/>
      <c r="BQ485" s="57"/>
      <c r="BR485" s="57"/>
      <c r="BS485" s="57"/>
      <c r="BT485" s="57"/>
      <c r="BU485" s="57"/>
      <c r="BV485" s="57"/>
      <c r="BW485" s="57"/>
    </row>
    <row r="486" spans="3:75" ht="21" customHeight="1">
      <c r="C486" s="265"/>
      <c r="D486" s="423"/>
      <c r="E486" s="429"/>
      <c r="F486" s="288" t="s">
        <v>2441</v>
      </c>
      <c r="G486" s="249"/>
      <c r="H486" s="220" t="s">
        <v>0</v>
      </c>
      <c r="I486" s="220" t="s">
        <v>159</v>
      </c>
      <c r="J486" s="220" t="s">
        <v>0</v>
      </c>
      <c r="K486" s="220" t="s">
        <v>160</v>
      </c>
      <c r="L486" s="220" t="s">
        <v>0</v>
      </c>
      <c r="M486" s="220" t="s">
        <v>224</v>
      </c>
      <c r="N486" s="48" t="s">
        <v>162</v>
      </c>
      <c r="O486" s="48" t="s">
        <v>0</v>
      </c>
      <c r="P486" s="48" t="s">
        <v>477</v>
      </c>
      <c r="Q486" s="48"/>
      <c r="R486" s="48"/>
      <c r="S486" s="48"/>
      <c r="T486" s="48"/>
      <c r="U486" s="104"/>
      <c r="V486" s="21">
        <f t="shared" si="0"/>
        <v>0</v>
      </c>
      <c r="W486" s="22" t="str">
        <f t="shared" si="1"/>
        <v/>
      </c>
      <c r="X486" s="23"/>
      <c r="Y486" s="298"/>
      <c r="Z486" s="301"/>
      <c r="BI486" s="57"/>
      <c r="BJ486" s="57"/>
      <c r="BK486" s="57"/>
      <c r="BL486" s="57"/>
      <c r="BM486" s="57"/>
      <c r="BN486" s="57"/>
      <c r="BO486" s="57"/>
      <c r="BP486" s="57"/>
      <c r="BQ486" s="57"/>
      <c r="BR486" s="57"/>
      <c r="BS486" s="57"/>
      <c r="BT486" s="57"/>
      <c r="BU486" s="57"/>
      <c r="BV486" s="57"/>
      <c r="BW486" s="57"/>
    </row>
    <row r="487" spans="3:75" ht="21" customHeight="1">
      <c r="C487" s="265"/>
      <c r="D487" s="423"/>
      <c r="E487" s="429"/>
      <c r="F487" s="288" t="s">
        <v>12</v>
      </c>
      <c r="G487" s="249"/>
      <c r="H487" s="220" t="s">
        <v>0</v>
      </c>
      <c r="I487" s="220" t="s">
        <v>159</v>
      </c>
      <c r="J487" s="220" t="s">
        <v>0</v>
      </c>
      <c r="K487" s="220" t="s">
        <v>160</v>
      </c>
      <c r="L487" s="220" t="s">
        <v>0</v>
      </c>
      <c r="M487" s="220" t="s">
        <v>225</v>
      </c>
      <c r="N487" s="48" t="s">
        <v>162</v>
      </c>
      <c r="O487" s="48" t="s">
        <v>0</v>
      </c>
      <c r="P487" s="48" t="s">
        <v>477</v>
      </c>
      <c r="Q487" s="48"/>
      <c r="R487" s="48"/>
      <c r="S487" s="48"/>
      <c r="T487" s="48"/>
      <c r="U487" s="104"/>
      <c r="V487" s="21">
        <f t="shared" si="0"/>
        <v>0</v>
      </c>
      <c r="W487" s="22" t="str">
        <f t="shared" si="1"/>
        <v/>
      </c>
      <c r="X487" s="23"/>
      <c r="Y487" s="298"/>
      <c r="Z487" s="301"/>
      <c r="BI487" s="57"/>
      <c r="BJ487" s="57"/>
      <c r="BK487" s="57"/>
      <c r="BL487" s="57"/>
      <c r="BM487" s="57"/>
      <c r="BN487" s="57"/>
      <c r="BO487" s="57"/>
      <c r="BP487" s="57"/>
      <c r="BQ487" s="57"/>
      <c r="BR487" s="57"/>
      <c r="BS487" s="57"/>
      <c r="BT487" s="57"/>
      <c r="BU487" s="57"/>
      <c r="BV487" s="57"/>
      <c r="BW487" s="57"/>
    </row>
    <row r="488" spans="3:75" ht="21" customHeight="1">
      <c r="C488" s="265"/>
      <c r="D488" s="423"/>
      <c r="E488" s="429"/>
      <c r="F488" s="288" t="s">
        <v>13</v>
      </c>
      <c r="G488" s="249"/>
      <c r="H488" s="220" t="s">
        <v>0</v>
      </c>
      <c r="I488" s="220" t="s">
        <v>159</v>
      </c>
      <c r="J488" s="220" t="s">
        <v>0</v>
      </c>
      <c r="K488" s="220" t="s">
        <v>160</v>
      </c>
      <c r="L488" s="220" t="s">
        <v>0</v>
      </c>
      <c r="M488" s="220" t="s">
        <v>226</v>
      </c>
      <c r="N488" s="48" t="s">
        <v>162</v>
      </c>
      <c r="O488" s="48" t="s">
        <v>0</v>
      </c>
      <c r="P488" s="48" t="s">
        <v>477</v>
      </c>
      <c r="Q488" s="48"/>
      <c r="R488" s="48"/>
      <c r="S488" s="48"/>
      <c r="T488" s="48"/>
      <c r="U488" s="104"/>
      <c r="V488" s="21">
        <f t="shared" si="0"/>
        <v>0</v>
      </c>
      <c r="W488" s="22" t="str">
        <f t="shared" si="1"/>
        <v/>
      </c>
      <c r="X488" s="23"/>
      <c r="Y488" s="298"/>
      <c r="Z488" s="301"/>
      <c r="BI488" s="57"/>
      <c r="BJ488" s="57"/>
      <c r="BK488" s="57"/>
      <c r="BL488" s="57"/>
      <c r="BM488" s="57"/>
      <c r="BN488" s="57"/>
      <c r="BO488" s="57"/>
      <c r="BP488" s="57"/>
      <c r="BQ488" s="57"/>
      <c r="BR488" s="57"/>
      <c r="BS488" s="57"/>
      <c r="BT488" s="57"/>
      <c r="BU488" s="57"/>
      <c r="BV488" s="57"/>
      <c r="BW488" s="57"/>
    </row>
    <row r="489" spans="3:75" ht="21" customHeight="1">
      <c r="C489" s="265"/>
      <c r="D489" s="423"/>
      <c r="E489" s="429"/>
      <c r="F489" s="288" t="s">
        <v>14</v>
      </c>
      <c r="G489" s="249"/>
      <c r="H489" s="220" t="s">
        <v>0</v>
      </c>
      <c r="I489" s="220" t="s">
        <v>159</v>
      </c>
      <c r="J489" s="220" t="s">
        <v>0</v>
      </c>
      <c r="K489" s="220" t="s">
        <v>160</v>
      </c>
      <c r="L489" s="220" t="s">
        <v>0</v>
      </c>
      <c r="M489" s="220" t="s">
        <v>227</v>
      </c>
      <c r="N489" s="48" t="s">
        <v>162</v>
      </c>
      <c r="O489" s="48" t="s">
        <v>0</v>
      </c>
      <c r="P489" s="48" t="s">
        <v>477</v>
      </c>
      <c r="Q489" s="48"/>
      <c r="R489" s="48"/>
      <c r="S489" s="48"/>
      <c r="T489" s="48"/>
      <c r="U489" s="104"/>
      <c r="V489" s="21">
        <f t="shared" si="0"/>
        <v>0</v>
      </c>
      <c r="W489" s="22" t="str">
        <f t="shared" si="1"/>
        <v/>
      </c>
      <c r="X489" s="23"/>
      <c r="Y489" s="298"/>
      <c r="Z489" s="301"/>
      <c r="BI489" s="57"/>
      <c r="BJ489" s="57"/>
      <c r="BK489" s="57"/>
      <c r="BL489" s="57"/>
      <c r="BM489" s="57"/>
      <c r="BN489" s="57"/>
      <c r="BO489" s="57"/>
      <c r="BP489" s="57"/>
      <c r="BQ489" s="57"/>
      <c r="BR489" s="57"/>
      <c r="BS489" s="57"/>
      <c r="BT489" s="57"/>
      <c r="BU489" s="57"/>
      <c r="BV489" s="57"/>
      <c r="BW489" s="57"/>
    </row>
    <row r="490" spans="3:75" ht="21" customHeight="1">
      <c r="C490" s="265"/>
      <c r="D490" s="423"/>
      <c r="E490" s="429"/>
      <c r="F490" s="288" t="s">
        <v>15</v>
      </c>
      <c r="G490" s="249"/>
      <c r="H490" s="220" t="s">
        <v>0</v>
      </c>
      <c r="I490" s="220" t="s">
        <v>159</v>
      </c>
      <c r="J490" s="220" t="s">
        <v>0</v>
      </c>
      <c r="K490" s="220" t="s">
        <v>160</v>
      </c>
      <c r="L490" s="220" t="s">
        <v>0</v>
      </c>
      <c r="M490" s="220" t="s">
        <v>228</v>
      </c>
      <c r="N490" s="48" t="s">
        <v>162</v>
      </c>
      <c r="O490" s="48" t="s">
        <v>0</v>
      </c>
      <c r="P490" s="48" t="s">
        <v>477</v>
      </c>
      <c r="Q490" s="48"/>
      <c r="R490" s="48"/>
      <c r="S490" s="48"/>
      <c r="T490" s="48"/>
      <c r="U490" s="104"/>
      <c r="V490" s="21">
        <f t="shared" si="0"/>
        <v>0</v>
      </c>
      <c r="W490" s="22" t="str">
        <f t="shared" si="1"/>
        <v/>
      </c>
      <c r="X490" s="23"/>
      <c r="Y490" s="298"/>
      <c r="Z490" s="301"/>
      <c r="BI490" s="57"/>
      <c r="BJ490" s="57"/>
      <c r="BK490" s="57"/>
      <c r="BL490" s="57"/>
      <c r="BM490" s="57"/>
      <c r="BN490" s="57"/>
      <c r="BO490" s="57"/>
      <c r="BP490" s="57"/>
      <c r="BQ490" s="57"/>
      <c r="BR490" s="57"/>
      <c r="BS490" s="57"/>
      <c r="BT490" s="57"/>
      <c r="BU490" s="57"/>
      <c r="BV490" s="57"/>
      <c r="BW490" s="57"/>
    </row>
    <row r="491" spans="3:75" ht="21" customHeight="1">
      <c r="C491" s="265"/>
      <c r="D491" s="423"/>
      <c r="E491" s="429"/>
      <c r="F491" s="288" t="s">
        <v>16</v>
      </c>
      <c r="G491" s="249"/>
      <c r="H491" s="220" t="s">
        <v>0</v>
      </c>
      <c r="I491" s="220" t="s">
        <v>159</v>
      </c>
      <c r="J491" s="220" t="s">
        <v>0</v>
      </c>
      <c r="K491" s="220" t="s">
        <v>160</v>
      </c>
      <c r="L491" s="220" t="s">
        <v>0</v>
      </c>
      <c r="M491" s="220" t="s">
        <v>229</v>
      </c>
      <c r="N491" s="48" t="s">
        <v>162</v>
      </c>
      <c r="O491" s="48" t="s">
        <v>0</v>
      </c>
      <c r="P491" s="48" t="s">
        <v>477</v>
      </c>
      <c r="Q491" s="48"/>
      <c r="R491" s="48"/>
      <c r="S491" s="48"/>
      <c r="T491" s="48"/>
      <c r="U491" s="104"/>
      <c r="V491" s="21">
        <f t="shared" si="0"/>
        <v>1</v>
      </c>
      <c r="W491" s="22" t="str">
        <f t="shared" si="1"/>
        <v/>
      </c>
      <c r="X491" s="23"/>
      <c r="Y491" s="298"/>
      <c r="Z491" s="301"/>
      <c r="BI491" s="57"/>
      <c r="BJ491" s="57"/>
      <c r="BK491" s="57"/>
      <c r="BL491" s="57"/>
      <c r="BM491" s="57"/>
      <c r="BN491" s="57"/>
      <c r="BO491" s="57"/>
      <c r="BP491" s="57"/>
      <c r="BQ491" s="57"/>
      <c r="BR491" s="57"/>
      <c r="BS491" s="57"/>
      <c r="BT491" s="57"/>
      <c r="BU491" s="57"/>
      <c r="BV491" s="57"/>
      <c r="BW491" s="57"/>
    </row>
    <row r="492" spans="3:75" ht="21" customHeight="1">
      <c r="C492" s="265"/>
      <c r="D492" s="423"/>
      <c r="E492" s="429"/>
      <c r="F492" s="288" t="s">
        <v>17</v>
      </c>
      <c r="G492" s="249"/>
      <c r="H492" s="220" t="s">
        <v>0</v>
      </c>
      <c r="I492" s="220" t="s">
        <v>159</v>
      </c>
      <c r="J492" s="220" t="s">
        <v>0</v>
      </c>
      <c r="K492" s="220" t="s">
        <v>160</v>
      </c>
      <c r="L492" s="220" t="s">
        <v>0</v>
      </c>
      <c r="M492" s="220" t="s">
        <v>230</v>
      </c>
      <c r="N492" s="48" t="s">
        <v>162</v>
      </c>
      <c r="O492" s="48" t="s">
        <v>0</v>
      </c>
      <c r="P492" s="48" t="s">
        <v>477</v>
      </c>
      <c r="Q492" s="48"/>
      <c r="R492" s="48"/>
      <c r="S492" s="48"/>
      <c r="T492" s="48"/>
      <c r="U492" s="104"/>
      <c r="V492" s="21">
        <f t="shared" si="0"/>
        <v>0</v>
      </c>
      <c r="W492" s="22" t="str">
        <f t="shared" si="1"/>
        <v/>
      </c>
      <c r="X492" s="23"/>
      <c r="Y492" s="298"/>
      <c r="Z492" s="301"/>
      <c r="BI492" s="57"/>
      <c r="BJ492" s="57"/>
      <c r="BK492" s="57"/>
      <c r="BL492" s="57"/>
      <c r="BM492" s="57"/>
      <c r="BN492" s="57"/>
      <c r="BO492" s="57"/>
      <c r="BP492" s="57"/>
      <c r="BQ492" s="57"/>
      <c r="BR492" s="57"/>
      <c r="BS492" s="57"/>
      <c r="BT492" s="57"/>
      <c r="BU492" s="57"/>
      <c r="BV492" s="57"/>
      <c r="BW492" s="57"/>
    </row>
    <row r="493" spans="3:75" ht="21" customHeight="1">
      <c r="C493" s="265"/>
      <c r="D493" s="423"/>
      <c r="E493" s="429"/>
      <c r="F493" s="288" t="s">
        <v>18</v>
      </c>
      <c r="G493" s="249"/>
      <c r="H493" s="220" t="s">
        <v>0</v>
      </c>
      <c r="I493" s="220" t="s">
        <v>159</v>
      </c>
      <c r="J493" s="220" t="s">
        <v>0</v>
      </c>
      <c r="K493" s="220" t="s">
        <v>160</v>
      </c>
      <c r="L493" s="220" t="s">
        <v>0</v>
      </c>
      <c r="M493" s="220" t="s">
        <v>231</v>
      </c>
      <c r="N493" s="48" t="s">
        <v>162</v>
      </c>
      <c r="O493" s="48" t="s">
        <v>0</v>
      </c>
      <c r="P493" s="48" t="s">
        <v>477</v>
      </c>
      <c r="Q493" s="48"/>
      <c r="R493" s="48"/>
      <c r="S493" s="48"/>
      <c r="T493" s="48"/>
      <c r="U493" s="104"/>
      <c r="V493" s="21">
        <f t="shared" si="0"/>
        <v>0</v>
      </c>
      <c r="W493" s="22" t="str">
        <f t="shared" si="1"/>
        <v/>
      </c>
      <c r="X493" s="23"/>
      <c r="Y493" s="298"/>
      <c r="Z493" s="301"/>
      <c r="BI493" s="57"/>
      <c r="BJ493" s="57"/>
      <c r="BK493" s="57"/>
      <c r="BL493" s="57"/>
      <c r="BM493" s="57"/>
      <c r="BN493" s="57"/>
      <c r="BO493" s="57"/>
      <c r="BP493" s="57"/>
      <c r="BQ493" s="57"/>
      <c r="BR493" s="57"/>
      <c r="BS493" s="57"/>
      <c r="BT493" s="57"/>
      <c r="BU493" s="57"/>
      <c r="BV493" s="57"/>
      <c r="BW493" s="57"/>
    </row>
    <row r="494" spans="3:75" ht="21" customHeight="1">
      <c r="C494" s="265"/>
      <c r="D494" s="423"/>
      <c r="E494" s="429"/>
      <c r="F494" s="288" t="s">
        <v>2442</v>
      </c>
      <c r="G494" s="249"/>
      <c r="H494" s="220" t="s">
        <v>0</v>
      </c>
      <c r="I494" s="220" t="s">
        <v>159</v>
      </c>
      <c r="J494" s="220" t="s">
        <v>0</v>
      </c>
      <c r="K494" s="220" t="s">
        <v>160</v>
      </c>
      <c r="L494" s="220" t="s">
        <v>0</v>
      </c>
      <c r="M494" s="220" t="s">
        <v>232</v>
      </c>
      <c r="N494" s="48" t="s">
        <v>162</v>
      </c>
      <c r="O494" s="48" t="s">
        <v>0</v>
      </c>
      <c r="P494" s="48" t="s">
        <v>477</v>
      </c>
      <c r="Q494" s="48"/>
      <c r="R494" s="48"/>
      <c r="S494" s="48"/>
      <c r="T494" s="48"/>
      <c r="U494" s="104"/>
      <c r="V494" s="21">
        <f t="shared" si="0"/>
        <v>0</v>
      </c>
      <c r="W494" s="22" t="str">
        <f t="shared" si="1"/>
        <v/>
      </c>
      <c r="X494" s="23"/>
      <c r="Y494" s="298"/>
      <c r="Z494" s="301"/>
      <c r="BI494" s="57"/>
      <c r="BJ494" s="57"/>
      <c r="BK494" s="57"/>
      <c r="BL494" s="57"/>
      <c r="BM494" s="57"/>
      <c r="BN494" s="57"/>
      <c r="BO494" s="57"/>
      <c r="BP494" s="57"/>
      <c r="BQ494" s="57"/>
      <c r="BR494" s="57"/>
      <c r="BS494" s="57"/>
      <c r="BT494" s="57"/>
      <c r="BU494" s="57"/>
      <c r="BV494" s="57"/>
      <c r="BW494" s="57"/>
    </row>
    <row r="495" spans="3:75" ht="21" customHeight="1">
      <c r="C495" s="265"/>
      <c r="D495" s="423"/>
      <c r="E495" s="429"/>
      <c r="F495" s="288" t="s">
        <v>19</v>
      </c>
      <c r="G495" s="249"/>
      <c r="H495" s="220" t="s">
        <v>0</v>
      </c>
      <c r="I495" s="220" t="s">
        <v>159</v>
      </c>
      <c r="J495" s="220" t="s">
        <v>0</v>
      </c>
      <c r="K495" s="220" t="s">
        <v>160</v>
      </c>
      <c r="L495" s="220" t="s">
        <v>0</v>
      </c>
      <c r="M495" s="220" t="s">
        <v>233</v>
      </c>
      <c r="N495" s="48" t="s">
        <v>162</v>
      </c>
      <c r="O495" s="48" t="s">
        <v>0</v>
      </c>
      <c r="P495" s="48" t="s">
        <v>477</v>
      </c>
      <c r="Q495" s="48"/>
      <c r="R495" s="48"/>
      <c r="S495" s="48"/>
      <c r="T495" s="48"/>
      <c r="U495" s="104"/>
      <c r="V495" s="21">
        <f t="shared" si="0"/>
        <v>0</v>
      </c>
      <c r="W495" s="22" t="str">
        <f t="shared" si="1"/>
        <v/>
      </c>
      <c r="X495" s="23"/>
      <c r="Y495" s="298"/>
      <c r="Z495" s="301"/>
      <c r="BI495" s="57"/>
      <c r="BJ495" s="57"/>
      <c r="BK495" s="57"/>
      <c r="BL495" s="57"/>
      <c r="BM495" s="57"/>
      <c r="BN495" s="57"/>
      <c r="BO495" s="57"/>
      <c r="BP495" s="57"/>
      <c r="BQ495" s="57"/>
      <c r="BR495" s="57"/>
      <c r="BS495" s="57"/>
      <c r="BT495" s="57"/>
      <c r="BU495" s="57"/>
      <c r="BV495" s="57"/>
      <c r="BW495" s="57"/>
    </row>
    <row r="496" spans="3:75" ht="21" customHeight="1">
      <c r="C496" s="265"/>
      <c r="D496" s="423"/>
      <c r="E496" s="429"/>
      <c r="F496" s="288" t="s">
        <v>20</v>
      </c>
      <c r="G496" s="249"/>
      <c r="H496" s="220" t="s">
        <v>0</v>
      </c>
      <c r="I496" s="220" t="s">
        <v>159</v>
      </c>
      <c r="J496" s="220" t="s">
        <v>0</v>
      </c>
      <c r="K496" s="220" t="s">
        <v>160</v>
      </c>
      <c r="L496" s="220" t="s">
        <v>0</v>
      </c>
      <c r="M496" s="220" t="s">
        <v>234</v>
      </c>
      <c r="N496" s="48" t="s">
        <v>162</v>
      </c>
      <c r="O496" s="48" t="s">
        <v>0</v>
      </c>
      <c r="P496" s="48" t="s">
        <v>477</v>
      </c>
      <c r="Q496" s="48"/>
      <c r="R496" s="48"/>
      <c r="S496" s="48"/>
      <c r="T496" s="48"/>
      <c r="U496" s="104"/>
      <c r="V496" s="21">
        <f t="shared" si="0"/>
        <v>0</v>
      </c>
      <c r="W496" s="22" t="str">
        <f t="shared" si="1"/>
        <v/>
      </c>
      <c r="X496" s="23"/>
      <c r="Y496" s="298"/>
      <c r="Z496" s="301"/>
      <c r="BI496" s="57"/>
      <c r="BJ496" s="57"/>
      <c r="BK496" s="57"/>
      <c r="BL496" s="57"/>
      <c r="BM496" s="57"/>
      <c r="BN496" s="57"/>
      <c r="BO496" s="57"/>
      <c r="BP496" s="57"/>
      <c r="BQ496" s="57"/>
      <c r="BR496" s="57"/>
      <c r="BS496" s="57"/>
      <c r="BT496" s="57"/>
      <c r="BU496" s="57"/>
      <c r="BV496" s="57"/>
      <c r="BW496" s="57"/>
    </row>
    <row r="497" spans="3:75" ht="21" customHeight="1">
      <c r="C497" s="265"/>
      <c r="D497" s="423"/>
      <c r="E497" s="429"/>
      <c r="F497" s="288" t="s">
        <v>2443</v>
      </c>
      <c r="G497" s="249"/>
      <c r="H497" s="220" t="s">
        <v>0</v>
      </c>
      <c r="I497" s="220" t="s">
        <v>159</v>
      </c>
      <c r="J497" s="220" t="s">
        <v>0</v>
      </c>
      <c r="K497" s="220" t="s">
        <v>160</v>
      </c>
      <c r="L497" s="220" t="s">
        <v>0</v>
      </c>
      <c r="M497" s="220" t="s">
        <v>235</v>
      </c>
      <c r="N497" s="48" t="s">
        <v>162</v>
      </c>
      <c r="O497" s="48" t="s">
        <v>0</v>
      </c>
      <c r="P497" s="48" t="s">
        <v>477</v>
      </c>
      <c r="Q497" s="48"/>
      <c r="R497" s="48"/>
      <c r="S497" s="48"/>
      <c r="T497" s="48"/>
      <c r="U497" s="104"/>
      <c r="V497" s="21">
        <f t="shared" si="0"/>
        <v>0</v>
      </c>
      <c r="W497" s="22" t="str">
        <f t="shared" si="1"/>
        <v/>
      </c>
      <c r="X497" s="23"/>
      <c r="Y497" s="298"/>
      <c r="Z497" s="301"/>
      <c r="BI497" s="57"/>
      <c r="BJ497" s="57"/>
      <c r="BK497" s="57"/>
      <c r="BL497" s="57"/>
      <c r="BM497" s="57"/>
      <c r="BN497" s="57"/>
      <c r="BO497" s="57"/>
      <c r="BP497" s="57"/>
      <c r="BQ497" s="57"/>
      <c r="BR497" s="57"/>
      <c r="BS497" s="57"/>
      <c r="BT497" s="57"/>
      <c r="BU497" s="57"/>
      <c r="BV497" s="57"/>
      <c r="BW497" s="57"/>
    </row>
    <row r="498" spans="3:75" ht="21" customHeight="1">
      <c r="C498" s="265"/>
      <c r="D498" s="423"/>
      <c r="E498" s="429"/>
      <c r="F498" s="288" t="s">
        <v>21</v>
      </c>
      <c r="G498" s="249"/>
      <c r="H498" s="220" t="s">
        <v>0</v>
      </c>
      <c r="I498" s="220" t="s">
        <v>159</v>
      </c>
      <c r="J498" s="220" t="s">
        <v>0</v>
      </c>
      <c r="K498" s="220" t="s">
        <v>160</v>
      </c>
      <c r="L498" s="220" t="s">
        <v>0</v>
      </c>
      <c r="M498" s="220" t="s">
        <v>236</v>
      </c>
      <c r="N498" s="48" t="s">
        <v>162</v>
      </c>
      <c r="O498" s="48" t="s">
        <v>0</v>
      </c>
      <c r="P498" s="48" t="s">
        <v>477</v>
      </c>
      <c r="Q498" s="48"/>
      <c r="R498" s="48"/>
      <c r="S498" s="48"/>
      <c r="T498" s="48"/>
      <c r="U498" s="104"/>
      <c r="V498" s="21">
        <f t="shared" si="0"/>
        <v>0</v>
      </c>
      <c r="W498" s="22" t="str">
        <f t="shared" si="1"/>
        <v/>
      </c>
      <c r="X498" s="23"/>
      <c r="Y498" s="298"/>
      <c r="Z498" s="298"/>
      <c r="AD498" s="299"/>
      <c r="AE498" s="299"/>
      <c r="AF498" s="299"/>
      <c r="AG498" s="299"/>
      <c r="AH498" s="299"/>
      <c r="AI498" s="299"/>
      <c r="AJ498" s="299"/>
      <c r="AK498" s="299"/>
      <c r="AL498" s="299"/>
      <c r="AM498" s="299"/>
      <c r="AN498" s="299"/>
      <c r="AO498" s="299"/>
      <c r="AP498" s="299"/>
      <c r="AQ498" s="299"/>
      <c r="AR498" s="299"/>
      <c r="AS498" s="299"/>
      <c r="BI498" s="57"/>
      <c r="BJ498" s="57"/>
      <c r="BK498" s="57"/>
      <c r="BL498" s="57"/>
      <c r="BM498" s="57"/>
      <c r="BN498" s="57"/>
      <c r="BO498" s="57"/>
      <c r="BP498" s="57"/>
      <c r="BQ498" s="57"/>
      <c r="BR498" s="57"/>
      <c r="BS498" s="57"/>
      <c r="BT498" s="57"/>
      <c r="BU498" s="57"/>
      <c r="BV498" s="57"/>
      <c r="BW498" s="57"/>
    </row>
    <row r="499" spans="3:75" ht="21" customHeight="1">
      <c r="C499" s="265"/>
      <c r="D499" s="423"/>
      <c r="E499" s="429"/>
      <c r="F499" s="288" t="s">
        <v>2444</v>
      </c>
      <c r="G499" s="249"/>
      <c r="H499" s="220" t="s">
        <v>0</v>
      </c>
      <c r="I499" s="220" t="s">
        <v>159</v>
      </c>
      <c r="J499" s="220" t="s">
        <v>0</v>
      </c>
      <c r="K499" s="220" t="s">
        <v>160</v>
      </c>
      <c r="L499" s="220" t="s">
        <v>0</v>
      </c>
      <c r="M499" s="220" t="s">
        <v>237</v>
      </c>
      <c r="N499" s="48" t="s">
        <v>162</v>
      </c>
      <c r="O499" s="48" t="s">
        <v>0</v>
      </c>
      <c r="P499" s="48" t="s">
        <v>477</v>
      </c>
      <c r="Q499" s="48"/>
      <c r="R499" s="48"/>
      <c r="S499" s="48"/>
      <c r="T499" s="48"/>
      <c r="U499" s="104"/>
      <c r="V499" s="21">
        <f t="shared" si="0"/>
        <v>0</v>
      </c>
      <c r="W499" s="22" t="str">
        <f t="shared" si="1"/>
        <v/>
      </c>
      <c r="X499" s="23"/>
      <c r="Y499" s="298"/>
      <c r="Z499" s="298"/>
      <c r="AD499" s="299"/>
      <c r="AE499" s="299"/>
      <c r="AF499" s="299"/>
      <c r="AG499" s="299"/>
      <c r="AH499" s="299"/>
      <c r="AI499" s="299"/>
      <c r="AJ499" s="299"/>
      <c r="AK499" s="299"/>
      <c r="AL499" s="299"/>
      <c r="AM499" s="299"/>
      <c r="AN499" s="299"/>
      <c r="AO499" s="299"/>
      <c r="AP499" s="299"/>
      <c r="AQ499" s="299"/>
      <c r="AR499" s="299"/>
      <c r="AS499" s="299"/>
      <c r="BI499" s="57"/>
      <c r="BJ499" s="57"/>
      <c r="BK499" s="57"/>
      <c r="BL499" s="57"/>
      <c r="BM499" s="57"/>
      <c r="BN499" s="57"/>
      <c r="BO499" s="57"/>
      <c r="BP499" s="57"/>
      <c r="BQ499" s="57"/>
      <c r="BR499" s="57"/>
      <c r="BS499" s="57"/>
      <c r="BT499" s="57"/>
      <c r="BU499" s="57"/>
      <c r="BV499" s="57"/>
      <c r="BW499" s="57"/>
    </row>
    <row r="500" spans="3:75" ht="21" customHeight="1">
      <c r="C500" s="265"/>
      <c r="D500" s="423"/>
      <c r="E500" s="429"/>
      <c r="F500" s="288" t="s">
        <v>2445</v>
      </c>
      <c r="G500" s="249"/>
      <c r="H500" s="220" t="s">
        <v>0</v>
      </c>
      <c r="I500" s="220" t="s">
        <v>159</v>
      </c>
      <c r="J500" s="220" t="s">
        <v>0</v>
      </c>
      <c r="K500" s="220" t="s">
        <v>160</v>
      </c>
      <c r="L500" s="220" t="s">
        <v>0</v>
      </c>
      <c r="M500" s="220" t="s">
        <v>238</v>
      </c>
      <c r="N500" s="48" t="s">
        <v>162</v>
      </c>
      <c r="O500" s="48" t="s">
        <v>0</v>
      </c>
      <c r="P500" s="48" t="s">
        <v>477</v>
      </c>
      <c r="Q500" s="48"/>
      <c r="R500" s="48"/>
      <c r="S500" s="48"/>
      <c r="T500" s="48"/>
      <c r="U500" s="104"/>
      <c r="V500" s="21">
        <f t="shared" si="0"/>
        <v>0</v>
      </c>
      <c r="W500" s="22" t="str">
        <f t="shared" si="1"/>
        <v/>
      </c>
      <c r="X500" s="23"/>
      <c r="Y500" s="298"/>
      <c r="Z500" s="298"/>
      <c r="AD500" s="299"/>
      <c r="AE500" s="299"/>
      <c r="AF500" s="299"/>
      <c r="AG500" s="299"/>
      <c r="AH500" s="299"/>
      <c r="AI500" s="299"/>
      <c r="AJ500" s="299"/>
      <c r="AK500" s="299"/>
      <c r="AL500" s="299"/>
      <c r="AM500" s="299"/>
      <c r="AN500" s="299"/>
      <c r="AO500" s="299"/>
      <c r="AP500" s="299"/>
      <c r="AQ500" s="299"/>
      <c r="AR500" s="299"/>
      <c r="AS500" s="299"/>
      <c r="BI500" s="57"/>
      <c r="BJ500" s="57"/>
      <c r="BK500" s="57"/>
      <c r="BL500" s="57"/>
      <c r="BM500" s="57"/>
      <c r="BN500" s="57"/>
      <c r="BO500" s="57"/>
      <c r="BP500" s="57"/>
      <c r="BQ500" s="57"/>
      <c r="BR500" s="57"/>
      <c r="BS500" s="57"/>
      <c r="BT500" s="57"/>
      <c r="BU500" s="57"/>
      <c r="BV500" s="57"/>
      <c r="BW500" s="57"/>
    </row>
    <row r="501" spans="3:75" ht="21" customHeight="1">
      <c r="C501" s="265"/>
      <c r="D501" s="423"/>
      <c r="E501" s="429"/>
      <c r="F501" s="288" t="s">
        <v>22</v>
      </c>
      <c r="G501" s="249"/>
      <c r="H501" s="220" t="s">
        <v>0</v>
      </c>
      <c r="I501" s="220" t="s">
        <v>159</v>
      </c>
      <c r="J501" s="220" t="s">
        <v>0</v>
      </c>
      <c r="K501" s="220" t="s">
        <v>160</v>
      </c>
      <c r="L501" s="220" t="s">
        <v>0</v>
      </c>
      <c r="M501" s="220" t="s">
        <v>239</v>
      </c>
      <c r="N501" s="48" t="s">
        <v>162</v>
      </c>
      <c r="O501" s="48" t="s">
        <v>0</v>
      </c>
      <c r="P501" s="48" t="s">
        <v>477</v>
      </c>
      <c r="Q501" s="48"/>
      <c r="R501" s="48"/>
      <c r="S501" s="48"/>
      <c r="T501" s="48"/>
      <c r="U501" s="104"/>
      <c r="V501" s="21">
        <f t="shared" si="0"/>
        <v>0</v>
      </c>
      <c r="W501" s="22" t="str">
        <f t="shared" si="1"/>
        <v/>
      </c>
      <c r="X501" s="23"/>
      <c r="Y501" s="298"/>
      <c r="Z501" s="298"/>
      <c r="AD501" s="299"/>
      <c r="AE501" s="299"/>
      <c r="AF501" s="299"/>
      <c r="AG501" s="299"/>
      <c r="AH501" s="299"/>
      <c r="AI501" s="299"/>
      <c r="AJ501" s="299"/>
      <c r="AK501" s="299"/>
      <c r="AL501" s="299"/>
      <c r="AM501" s="299"/>
      <c r="AN501" s="299"/>
      <c r="AO501" s="299"/>
      <c r="AP501" s="299"/>
      <c r="AQ501" s="299"/>
      <c r="AR501" s="299"/>
      <c r="AS501" s="299"/>
      <c r="BI501" s="57"/>
      <c r="BJ501" s="57"/>
      <c r="BK501" s="57"/>
      <c r="BL501" s="57"/>
      <c r="BM501" s="57"/>
      <c r="BN501" s="57"/>
      <c r="BO501" s="57"/>
      <c r="BP501" s="57"/>
      <c r="BQ501" s="57"/>
      <c r="BR501" s="57"/>
      <c r="BS501" s="57"/>
      <c r="BT501" s="57"/>
      <c r="BU501" s="57"/>
      <c r="BV501" s="57"/>
      <c r="BW501" s="57"/>
    </row>
    <row r="502" spans="3:75" ht="21" customHeight="1">
      <c r="C502" s="265"/>
      <c r="D502" s="423"/>
      <c r="E502" s="429"/>
      <c r="F502" s="288" t="s">
        <v>23</v>
      </c>
      <c r="G502" s="249"/>
      <c r="H502" s="220" t="s">
        <v>0</v>
      </c>
      <c r="I502" s="220" t="s">
        <v>159</v>
      </c>
      <c r="J502" s="220" t="s">
        <v>0</v>
      </c>
      <c r="K502" s="220" t="s">
        <v>160</v>
      </c>
      <c r="L502" s="220" t="s">
        <v>0</v>
      </c>
      <c r="M502" s="220" t="s">
        <v>240</v>
      </c>
      <c r="N502" s="48" t="s">
        <v>162</v>
      </c>
      <c r="O502" s="48" t="s">
        <v>0</v>
      </c>
      <c r="P502" s="48" t="s">
        <v>477</v>
      </c>
      <c r="Q502" s="48"/>
      <c r="R502" s="48"/>
      <c r="S502" s="48"/>
      <c r="T502" s="48"/>
      <c r="U502" s="104"/>
      <c r="V502" s="21">
        <f t="shared" si="0"/>
        <v>0</v>
      </c>
      <c r="W502" s="22" t="str">
        <f t="shared" si="1"/>
        <v/>
      </c>
      <c r="X502" s="23"/>
      <c r="Y502" s="298"/>
      <c r="Z502" s="298"/>
      <c r="AD502" s="299"/>
      <c r="AE502" s="299"/>
      <c r="AF502" s="299"/>
      <c r="AG502" s="299"/>
      <c r="AH502" s="299"/>
      <c r="AI502" s="299"/>
      <c r="AJ502" s="299"/>
      <c r="AK502" s="299"/>
      <c r="AL502" s="299"/>
      <c r="AM502" s="299"/>
      <c r="AN502" s="299"/>
      <c r="AO502" s="299"/>
      <c r="AP502" s="299"/>
      <c r="AQ502" s="299"/>
      <c r="AR502" s="299"/>
      <c r="AS502" s="299"/>
      <c r="BI502" s="57"/>
      <c r="BJ502" s="57"/>
      <c r="BK502" s="57"/>
      <c r="BL502" s="57"/>
      <c r="BM502" s="57"/>
      <c r="BN502" s="57"/>
      <c r="BO502" s="57"/>
      <c r="BP502" s="57"/>
      <c r="BQ502" s="57"/>
      <c r="BR502" s="57"/>
      <c r="BS502" s="57"/>
      <c r="BT502" s="57"/>
      <c r="BU502" s="57"/>
      <c r="BV502" s="57"/>
      <c r="BW502" s="57"/>
    </row>
    <row r="503" spans="3:75" ht="21" customHeight="1">
      <c r="C503" s="265"/>
      <c r="D503" s="423"/>
      <c r="E503" s="429"/>
      <c r="F503" s="288" t="s">
        <v>2446</v>
      </c>
      <c r="G503" s="249"/>
      <c r="H503" s="220" t="s">
        <v>0</v>
      </c>
      <c r="I503" s="220" t="s">
        <v>159</v>
      </c>
      <c r="J503" s="220" t="s">
        <v>0</v>
      </c>
      <c r="K503" s="220" t="s">
        <v>160</v>
      </c>
      <c r="L503" s="220" t="s">
        <v>0</v>
      </c>
      <c r="M503" s="220" t="s">
        <v>241</v>
      </c>
      <c r="N503" s="48" t="s">
        <v>162</v>
      </c>
      <c r="O503" s="48" t="s">
        <v>0</v>
      </c>
      <c r="P503" s="48" t="s">
        <v>477</v>
      </c>
      <c r="Q503" s="48"/>
      <c r="R503" s="48"/>
      <c r="S503" s="48"/>
      <c r="T503" s="48"/>
      <c r="U503" s="104"/>
      <c r="V503" s="21">
        <f t="shared" si="0"/>
        <v>4</v>
      </c>
      <c r="W503" s="22" t="str">
        <f t="shared" si="1"/>
        <v/>
      </c>
      <c r="X503" s="23"/>
      <c r="Y503" s="298"/>
      <c r="Z503" s="298"/>
      <c r="AD503" s="299"/>
      <c r="AE503" s="299"/>
      <c r="AF503" s="299"/>
      <c r="AG503" s="299"/>
      <c r="AH503" s="299"/>
      <c r="AI503" s="299"/>
      <c r="AJ503" s="299"/>
      <c r="AK503" s="299"/>
      <c r="AL503" s="299"/>
      <c r="AM503" s="299"/>
      <c r="AN503" s="299"/>
      <c r="AO503" s="299"/>
      <c r="AP503" s="299"/>
      <c r="AQ503" s="299"/>
      <c r="AR503" s="299"/>
      <c r="AS503" s="299"/>
      <c r="BI503" s="57"/>
      <c r="BJ503" s="57"/>
      <c r="BK503" s="57"/>
      <c r="BL503" s="57"/>
      <c r="BM503" s="57"/>
      <c r="BN503" s="57"/>
      <c r="BO503" s="57"/>
      <c r="BP503" s="57"/>
      <c r="BQ503" s="57"/>
      <c r="BR503" s="57"/>
      <c r="BS503" s="57"/>
      <c r="BT503" s="57"/>
      <c r="BU503" s="57"/>
      <c r="BV503" s="57"/>
      <c r="BW503" s="57"/>
    </row>
    <row r="504" spans="3:75" ht="21" customHeight="1">
      <c r="C504" s="265"/>
      <c r="D504" s="423"/>
      <c r="E504" s="429"/>
      <c r="F504" s="288" t="s">
        <v>24</v>
      </c>
      <c r="G504" s="249"/>
      <c r="H504" s="220" t="s">
        <v>0</v>
      </c>
      <c r="I504" s="220" t="s">
        <v>159</v>
      </c>
      <c r="J504" s="220" t="s">
        <v>0</v>
      </c>
      <c r="K504" s="220" t="s">
        <v>160</v>
      </c>
      <c r="L504" s="220" t="s">
        <v>0</v>
      </c>
      <c r="M504" s="220" t="s">
        <v>242</v>
      </c>
      <c r="N504" s="48" t="s">
        <v>162</v>
      </c>
      <c r="O504" s="48" t="s">
        <v>0</v>
      </c>
      <c r="P504" s="48" t="s">
        <v>477</v>
      </c>
      <c r="Q504" s="48"/>
      <c r="R504" s="48"/>
      <c r="S504" s="48"/>
      <c r="T504" s="48"/>
      <c r="U504" s="104"/>
      <c r="V504" s="21">
        <f t="shared" si="0"/>
        <v>0</v>
      </c>
      <c r="W504" s="22" t="str">
        <f t="shared" si="1"/>
        <v/>
      </c>
      <c r="X504" s="23"/>
      <c r="Y504" s="298"/>
      <c r="Z504" s="298"/>
      <c r="AD504" s="299"/>
      <c r="AE504" s="299"/>
      <c r="AF504" s="299"/>
      <c r="AG504" s="299"/>
      <c r="AH504" s="299"/>
      <c r="AI504" s="299"/>
      <c r="AJ504" s="299"/>
      <c r="AK504" s="299"/>
      <c r="AL504" s="299"/>
      <c r="AM504" s="299"/>
      <c r="AN504" s="299"/>
      <c r="AO504" s="299"/>
      <c r="AP504" s="299"/>
      <c r="AQ504" s="299"/>
      <c r="AR504" s="299"/>
      <c r="AS504" s="299"/>
      <c r="BI504" s="57"/>
      <c r="BJ504" s="57"/>
      <c r="BK504" s="57"/>
      <c r="BL504" s="57"/>
      <c r="BM504" s="57"/>
      <c r="BN504" s="57"/>
      <c r="BO504" s="57"/>
      <c r="BP504" s="57"/>
      <c r="BQ504" s="57"/>
      <c r="BR504" s="57"/>
      <c r="BS504" s="57"/>
      <c r="BT504" s="57"/>
      <c r="BU504" s="57"/>
      <c r="BV504" s="57"/>
      <c r="BW504" s="57"/>
    </row>
    <row r="505" spans="3:75" ht="21" customHeight="1">
      <c r="C505" s="265"/>
      <c r="D505" s="423"/>
      <c r="E505" s="429"/>
      <c r="F505" s="288" t="s">
        <v>25</v>
      </c>
      <c r="G505" s="249"/>
      <c r="H505" s="220" t="s">
        <v>0</v>
      </c>
      <c r="I505" s="220" t="s">
        <v>159</v>
      </c>
      <c r="J505" s="220" t="s">
        <v>0</v>
      </c>
      <c r="K505" s="220" t="s">
        <v>160</v>
      </c>
      <c r="L505" s="220" t="s">
        <v>0</v>
      </c>
      <c r="M505" s="220" t="s">
        <v>243</v>
      </c>
      <c r="N505" s="48" t="s">
        <v>162</v>
      </c>
      <c r="O505" s="48" t="s">
        <v>0</v>
      </c>
      <c r="P505" s="48" t="s">
        <v>477</v>
      </c>
      <c r="Q505" s="48"/>
      <c r="R505" s="48"/>
      <c r="S505" s="48"/>
      <c r="T505" s="48"/>
      <c r="U505" s="104"/>
      <c r="V505" s="21">
        <f t="shared" si="0"/>
        <v>0</v>
      </c>
      <c r="W505" s="22" t="str">
        <f t="shared" si="1"/>
        <v/>
      </c>
      <c r="X505" s="23"/>
      <c r="Y505" s="298"/>
      <c r="Z505" s="298"/>
      <c r="AD505" s="299"/>
      <c r="AE505" s="299"/>
      <c r="AF505" s="299"/>
      <c r="AG505" s="299"/>
      <c r="AH505" s="299"/>
      <c r="AI505" s="299"/>
      <c r="AJ505" s="299"/>
      <c r="AK505" s="299"/>
      <c r="AL505" s="299"/>
      <c r="AM505" s="299"/>
      <c r="AN505" s="299"/>
      <c r="AO505" s="299"/>
      <c r="AP505" s="299"/>
      <c r="AQ505" s="299"/>
      <c r="AR505" s="299"/>
      <c r="AS505" s="299"/>
      <c r="BI505" s="57"/>
      <c r="BJ505" s="57"/>
      <c r="BK505" s="57"/>
      <c r="BL505" s="57"/>
      <c r="BM505" s="57"/>
      <c r="BN505" s="57"/>
      <c r="BO505" s="57"/>
      <c r="BP505" s="57"/>
      <c r="BQ505" s="57"/>
      <c r="BR505" s="57"/>
      <c r="BS505" s="57"/>
      <c r="BT505" s="57"/>
      <c r="BU505" s="57"/>
      <c r="BV505" s="57"/>
      <c r="BW505" s="57"/>
    </row>
    <row r="506" spans="3:75" ht="21" customHeight="1">
      <c r="C506" s="265"/>
      <c r="D506" s="423"/>
      <c r="E506" s="429"/>
      <c r="F506" s="288" t="s">
        <v>2447</v>
      </c>
      <c r="G506" s="249"/>
      <c r="H506" s="220" t="s">
        <v>0</v>
      </c>
      <c r="I506" s="220" t="s">
        <v>159</v>
      </c>
      <c r="J506" s="220" t="s">
        <v>0</v>
      </c>
      <c r="K506" s="220" t="s">
        <v>160</v>
      </c>
      <c r="L506" s="220" t="s">
        <v>0</v>
      </c>
      <c r="M506" s="220" t="s">
        <v>244</v>
      </c>
      <c r="N506" s="48" t="s">
        <v>162</v>
      </c>
      <c r="O506" s="48" t="s">
        <v>0</v>
      </c>
      <c r="P506" s="48" t="s">
        <v>477</v>
      </c>
      <c r="Q506" s="48"/>
      <c r="R506" s="48"/>
      <c r="S506" s="48"/>
      <c r="T506" s="48"/>
      <c r="U506" s="104"/>
      <c r="V506" s="21">
        <f t="shared" si="0"/>
        <v>0</v>
      </c>
      <c r="W506" s="22" t="str">
        <f t="shared" si="1"/>
        <v/>
      </c>
      <c r="X506" s="23"/>
      <c r="Y506" s="298"/>
      <c r="Z506" s="298"/>
      <c r="AD506" s="299"/>
      <c r="AE506" s="299"/>
      <c r="AF506" s="299"/>
      <c r="AG506" s="299"/>
      <c r="AH506" s="299"/>
      <c r="AI506" s="299"/>
      <c r="AJ506" s="299"/>
      <c r="AK506" s="299"/>
      <c r="AL506" s="299"/>
      <c r="AM506" s="299"/>
      <c r="AN506" s="299"/>
      <c r="AO506" s="299"/>
      <c r="AP506" s="299"/>
      <c r="AQ506" s="299"/>
      <c r="AR506" s="299"/>
      <c r="AS506" s="299"/>
      <c r="BI506" s="57"/>
      <c r="BJ506" s="57"/>
      <c r="BK506" s="57"/>
      <c r="BL506" s="57"/>
      <c r="BM506" s="57"/>
      <c r="BN506" s="57"/>
      <c r="BO506" s="57"/>
      <c r="BP506" s="57"/>
      <c r="BQ506" s="57"/>
      <c r="BR506" s="57"/>
      <c r="BS506" s="57"/>
      <c r="BT506" s="57"/>
      <c r="BU506" s="57"/>
      <c r="BV506" s="57"/>
      <c r="BW506" s="57"/>
    </row>
    <row r="507" spans="3:75" ht="21" customHeight="1">
      <c r="C507" s="265"/>
      <c r="D507" s="423"/>
      <c r="E507" s="429"/>
      <c r="F507" s="288" t="s">
        <v>26</v>
      </c>
      <c r="G507" s="249"/>
      <c r="H507" s="220" t="s">
        <v>0</v>
      </c>
      <c r="I507" s="220" t="s">
        <v>159</v>
      </c>
      <c r="J507" s="220" t="s">
        <v>0</v>
      </c>
      <c r="K507" s="220" t="s">
        <v>160</v>
      </c>
      <c r="L507" s="220" t="s">
        <v>0</v>
      </c>
      <c r="M507" s="220" t="s">
        <v>245</v>
      </c>
      <c r="N507" s="48" t="s">
        <v>162</v>
      </c>
      <c r="O507" s="48" t="s">
        <v>0</v>
      </c>
      <c r="P507" s="48" t="s">
        <v>477</v>
      </c>
      <c r="Q507" s="48"/>
      <c r="R507" s="48"/>
      <c r="S507" s="48"/>
      <c r="T507" s="48"/>
      <c r="U507" s="104"/>
      <c r="V507" s="21">
        <f t="shared" si="0"/>
        <v>0</v>
      </c>
      <c r="W507" s="22" t="str">
        <f t="shared" si="1"/>
        <v/>
      </c>
      <c r="X507" s="23"/>
      <c r="Y507" s="298"/>
      <c r="Z507" s="298"/>
      <c r="AD507" s="299"/>
      <c r="AE507" s="299"/>
      <c r="AF507" s="299"/>
      <c r="AG507" s="299"/>
      <c r="AH507" s="299"/>
      <c r="AI507" s="299"/>
      <c r="AJ507" s="299"/>
      <c r="AK507" s="299"/>
      <c r="AL507" s="299"/>
      <c r="AM507" s="299"/>
      <c r="AN507" s="299"/>
      <c r="AO507" s="299"/>
      <c r="AP507" s="299"/>
      <c r="AQ507" s="299"/>
      <c r="AR507" s="299"/>
      <c r="AS507" s="299"/>
      <c r="BI507" s="57"/>
      <c r="BJ507" s="57"/>
      <c r="BK507" s="57"/>
      <c r="BL507" s="57"/>
      <c r="BM507" s="57"/>
      <c r="BN507" s="57"/>
      <c r="BO507" s="57"/>
      <c r="BP507" s="57"/>
      <c r="BQ507" s="57"/>
      <c r="BR507" s="57"/>
      <c r="BS507" s="57"/>
      <c r="BT507" s="57"/>
      <c r="BU507" s="57"/>
      <c r="BV507" s="57"/>
      <c r="BW507" s="57"/>
    </row>
    <row r="508" spans="3:75" ht="21" customHeight="1">
      <c r="C508" s="265"/>
      <c r="D508" s="423"/>
      <c r="E508" s="429"/>
      <c r="F508" s="288" t="s">
        <v>27</v>
      </c>
      <c r="G508" s="249"/>
      <c r="H508" s="220" t="s">
        <v>0</v>
      </c>
      <c r="I508" s="220" t="s">
        <v>159</v>
      </c>
      <c r="J508" s="220" t="s">
        <v>0</v>
      </c>
      <c r="K508" s="220" t="s">
        <v>160</v>
      </c>
      <c r="L508" s="220" t="s">
        <v>0</v>
      </c>
      <c r="M508" s="220" t="s">
        <v>246</v>
      </c>
      <c r="N508" s="48" t="s">
        <v>162</v>
      </c>
      <c r="O508" s="48" t="s">
        <v>0</v>
      </c>
      <c r="P508" s="48" t="s">
        <v>477</v>
      </c>
      <c r="Q508" s="48"/>
      <c r="R508" s="48"/>
      <c r="S508" s="48"/>
      <c r="T508" s="48"/>
      <c r="U508" s="104"/>
      <c r="V508" s="21">
        <f t="shared" si="0"/>
        <v>0</v>
      </c>
      <c r="W508" s="22" t="str">
        <f t="shared" si="1"/>
        <v/>
      </c>
      <c r="X508" s="23"/>
      <c r="Y508" s="298"/>
      <c r="Z508" s="298"/>
      <c r="AD508" s="299"/>
      <c r="AE508" s="299"/>
      <c r="AF508" s="299"/>
      <c r="AG508" s="299"/>
      <c r="AH508" s="299"/>
      <c r="AI508" s="299"/>
      <c r="AJ508" s="299"/>
      <c r="AK508" s="299"/>
      <c r="AL508" s="299"/>
      <c r="AM508" s="299"/>
      <c r="AN508" s="299"/>
      <c r="AO508" s="299"/>
      <c r="AP508" s="299"/>
      <c r="AQ508" s="299"/>
      <c r="AR508" s="299"/>
      <c r="AS508" s="299"/>
      <c r="BI508" s="57"/>
      <c r="BJ508" s="57"/>
      <c r="BK508" s="57"/>
      <c r="BL508" s="57"/>
      <c r="BM508" s="57"/>
      <c r="BN508" s="57"/>
      <c r="BO508" s="57"/>
      <c r="BP508" s="57"/>
      <c r="BQ508" s="57"/>
      <c r="BR508" s="57"/>
      <c r="BS508" s="57"/>
      <c r="BT508" s="57"/>
      <c r="BU508" s="57"/>
      <c r="BV508" s="57"/>
      <c r="BW508" s="57"/>
    </row>
    <row r="509" spans="3:75" ht="21" customHeight="1">
      <c r="C509" s="265"/>
      <c r="D509" s="423"/>
      <c r="E509" s="429"/>
      <c r="F509" s="288" t="s">
        <v>2448</v>
      </c>
      <c r="G509" s="249"/>
      <c r="H509" s="220" t="s">
        <v>0</v>
      </c>
      <c r="I509" s="220" t="s">
        <v>159</v>
      </c>
      <c r="J509" s="220" t="s">
        <v>0</v>
      </c>
      <c r="K509" s="220" t="s">
        <v>160</v>
      </c>
      <c r="L509" s="220" t="s">
        <v>0</v>
      </c>
      <c r="M509" s="220" t="s">
        <v>247</v>
      </c>
      <c r="N509" s="48" t="s">
        <v>162</v>
      </c>
      <c r="O509" s="48" t="s">
        <v>0</v>
      </c>
      <c r="P509" s="48" t="s">
        <v>477</v>
      </c>
      <c r="Q509" s="48"/>
      <c r="R509" s="48"/>
      <c r="S509" s="48"/>
      <c r="T509" s="48"/>
      <c r="U509" s="104"/>
      <c r="V509" s="21">
        <f t="shared" si="0"/>
        <v>0</v>
      </c>
      <c r="W509" s="22" t="str">
        <f t="shared" si="1"/>
        <v/>
      </c>
      <c r="X509" s="23"/>
      <c r="Y509" s="298"/>
      <c r="Z509" s="298"/>
      <c r="AD509" s="299"/>
      <c r="AE509" s="299"/>
      <c r="AF509" s="299"/>
      <c r="AG509" s="299"/>
      <c r="AH509" s="299"/>
      <c r="AI509" s="299"/>
      <c r="AJ509" s="299"/>
      <c r="AK509" s="299"/>
      <c r="AL509" s="299"/>
      <c r="AM509" s="299"/>
      <c r="AN509" s="299"/>
      <c r="AO509" s="299"/>
      <c r="AP509" s="299"/>
      <c r="AQ509" s="299"/>
      <c r="AR509" s="299"/>
      <c r="AS509" s="299"/>
      <c r="BI509" s="57"/>
      <c r="BJ509" s="57"/>
      <c r="BK509" s="57"/>
      <c r="BL509" s="57"/>
      <c r="BM509" s="57"/>
      <c r="BN509" s="57"/>
      <c r="BO509" s="57"/>
      <c r="BP509" s="57"/>
      <c r="BQ509" s="57"/>
      <c r="BR509" s="57"/>
      <c r="BS509" s="57"/>
      <c r="BT509" s="57"/>
      <c r="BU509" s="57"/>
      <c r="BV509" s="57"/>
      <c r="BW509" s="57"/>
    </row>
    <row r="510" spans="3:75" ht="21" customHeight="1">
      <c r="C510" s="265"/>
      <c r="D510" s="423"/>
      <c r="E510" s="429"/>
      <c r="F510" s="288" t="s">
        <v>28</v>
      </c>
      <c r="G510" s="249"/>
      <c r="H510" s="220" t="s">
        <v>0</v>
      </c>
      <c r="I510" s="220" t="s">
        <v>159</v>
      </c>
      <c r="J510" s="220" t="s">
        <v>0</v>
      </c>
      <c r="K510" s="220" t="s">
        <v>160</v>
      </c>
      <c r="L510" s="220" t="s">
        <v>0</v>
      </c>
      <c r="M510" s="220" t="s">
        <v>248</v>
      </c>
      <c r="N510" s="48" t="s">
        <v>162</v>
      </c>
      <c r="O510" s="48" t="s">
        <v>0</v>
      </c>
      <c r="P510" s="48" t="s">
        <v>477</v>
      </c>
      <c r="Q510" s="48"/>
      <c r="R510" s="48"/>
      <c r="S510" s="48"/>
      <c r="T510" s="48"/>
      <c r="U510" s="104"/>
      <c r="V510" s="21">
        <f t="shared" si="0"/>
        <v>0</v>
      </c>
      <c r="W510" s="22" t="str">
        <f t="shared" si="1"/>
        <v/>
      </c>
      <c r="X510" s="23"/>
      <c r="Y510" s="298"/>
      <c r="Z510" s="298"/>
      <c r="AD510" s="299"/>
      <c r="AE510" s="299"/>
      <c r="AF510" s="299"/>
      <c r="AG510" s="299"/>
      <c r="AH510" s="299"/>
      <c r="AI510" s="299"/>
      <c r="AJ510" s="299"/>
      <c r="AK510" s="299"/>
      <c r="AL510" s="299"/>
      <c r="AM510" s="299"/>
      <c r="AN510" s="299"/>
      <c r="AO510" s="299"/>
      <c r="AP510" s="299"/>
      <c r="AQ510" s="299"/>
      <c r="AR510" s="299"/>
      <c r="AS510" s="299"/>
      <c r="BI510" s="57"/>
      <c r="BJ510" s="57"/>
      <c r="BK510" s="57"/>
      <c r="BL510" s="57"/>
      <c r="BM510" s="57"/>
      <c r="BN510" s="57"/>
      <c r="BO510" s="57"/>
      <c r="BP510" s="57"/>
      <c r="BQ510" s="57"/>
      <c r="BR510" s="57"/>
      <c r="BS510" s="57"/>
      <c r="BT510" s="57"/>
      <c r="BU510" s="57"/>
      <c r="BV510" s="57"/>
      <c r="BW510" s="57"/>
    </row>
    <row r="511" spans="3:75" ht="21" customHeight="1">
      <c r="C511" s="265"/>
      <c r="D511" s="423"/>
      <c r="E511" s="429"/>
      <c r="F511" s="288" t="s">
        <v>2449</v>
      </c>
      <c r="G511" s="249"/>
      <c r="H511" s="220" t="s">
        <v>0</v>
      </c>
      <c r="I511" s="220" t="s">
        <v>159</v>
      </c>
      <c r="J511" s="220" t="s">
        <v>0</v>
      </c>
      <c r="K511" s="220" t="s">
        <v>160</v>
      </c>
      <c r="L511" s="220" t="s">
        <v>0</v>
      </c>
      <c r="M511" s="220" t="s">
        <v>249</v>
      </c>
      <c r="N511" s="48" t="s">
        <v>162</v>
      </c>
      <c r="O511" s="48" t="s">
        <v>0</v>
      </c>
      <c r="P511" s="48" t="s">
        <v>477</v>
      </c>
      <c r="Q511" s="48"/>
      <c r="R511" s="48"/>
      <c r="S511" s="48"/>
      <c r="T511" s="48"/>
      <c r="U511" s="104"/>
      <c r="V511" s="21">
        <f t="shared" si="0"/>
        <v>1</v>
      </c>
      <c r="W511" s="22" t="str">
        <f t="shared" si="1"/>
        <v/>
      </c>
      <c r="X511" s="23"/>
      <c r="Y511" s="298"/>
      <c r="Z511" s="300"/>
      <c r="AD511" s="263"/>
      <c r="AE511" s="263"/>
      <c r="AF511" s="263"/>
      <c r="AG511" s="263"/>
      <c r="AH511" s="263"/>
      <c r="AI511" s="263"/>
      <c r="AJ511" s="263"/>
      <c r="AK511" s="263"/>
      <c r="AL511" s="263"/>
      <c r="AM511" s="263"/>
      <c r="AN511" s="263"/>
      <c r="AO511" s="263"/>
      <c r="AP511" s="263"/>
      <c r="AQ511" s="263"/>
      <c r="AR511" s="263"/>
      <c r="AS511" s="263"/>
      <c r="BI511" s="57"/>
      <c r="BJ511" s="57"/>
      <c r="BK511" s="57"/>
      <c r="BL511" s="57"/>
      <c r="BM511" s="57"/>
      <c r="BN511" s="57"/>
      <c r="BO511" s="57"/>
      <c r="BP511" s="57"/>
      <c r="BQ511" s="57"/>
      <c r="BR511" s="57"/>
      <c r="BS511" s="57"/>
      <c r="BT511" s="57"/>
      <c r="BU511" s="57"/>
      <c r="BV511" s="57"/>
      <c r="BW511" s="57"/>
    </row>
    <row r="512" spans="3:75" ht="21" customHeight="1">
      <c r="C512" s="265"/>
      <c r="D512" s="423"/>
      <c r="E512" s="429"/>
      <c r="F512" s="288" t="s">
        <v>2450</v>
      </c>
      <c r="G512" s="249"/>
      <c r="H512" s="220" t="s">
        <v>0</v>
      </c>
      <c r="I512" s="220" t="s">
        <v>159</v>
      </c>
      <c r="J512" s="220" t="s">
        <v>0</v>
      </c>
      <c r="K512" s="220" t="s">
        <v>160</v>
      </c>
      <c r="L512" s="220" t="s">
        <v>0</v>
      </c>
      <c r="M512" s="220" t="s">
        <v>250</v>
      </c>
      <c r="N512" s="48" t="s">
        <v>162</v>
      </c>
      <c r="O512" s="48" t="s">
        <v>0</v>
      </c>
      <c r="P512" s="48" t="s">
        <v>477</v>
      </c>
      <c r="Q512" s="48"/>
      <c r="R512" s="48"/>
      <c r="S512" s="48"/>
      <c r="T512" s="48"/>
      <c r="U512" s="104"/>
      <c r="V512" s="21">
        <f t="shared" si="0"/>
        <v>0</v>
      </c>
      <c r="W512" s="22" t="str">
        <f t="shared" si="1"/>
        <v/>
      </c>
      <c r="X512" s="23"/>
      <c r="Y512" s="298"/>
      <c r="Z512" s="298"/>
      <c r="AD512" s="299"/>
      <c r="AE512" s="299"/>
      <c r="AF512" s="299"/>
      <c r="AG512" s="299"/>
      <c r="AH512" s="299"/>
      <c r="AI512" s="299"/>
      <c r="AJ512" s="299"/>
      <c r="AK512" s="299"/>
      <c r="AL512" s="299"/>
      <c r="AM512" s="299"/>
      <c r="AN512" s="299"/>
      <c r="AO512" s="299"/>
      <c r="AP512" s="299"/>
      <c r="AQ512" s="299"/>
      <c r="AR512" s="299"/>
      <c r="AS512" s="299"/>
      <c r="BI512" s="57"/>
      <c r="BJ512" s="57"/>
      <c r="BK512" s="57"/>
      <c r="BL512" s="57"/>
      <c r="BM512" s="57"/>
      <c r="BN512" s="57"/>
      <c r="BO512" s="57"/>
      <c r="BP512" s="57"/>
      <c r="BQ512" s="57"/>
      <c r="BR512" s="57"/>
      <c r="BS512" s="57"/>
      <c r="BT512" s="57"/>
      <c r="BU512" s="57"/>
      <c r="BV512" s="57"/>
      <c r="BW512" s="57"/>
    </row>
    <row r="513" spans="3:75" ht="21" customHeight="1">
      <c r="C513" s="265"/>
      <c r="D513" s="423"/>
      <c r="E513" s="429"/>
      <c r="F513" s="288" t="s">
        <v>2451</v>
      </c>
      <c r="G513" s="249"/>
      <c r="H513" s="220" t="s">
        <v>0</v>
      </c>
      <c r="I513" s="220" t="s">
        <v>159</v>
      </c>
      <c r="J513" s="220" t="s">
        <v>0</v>
      </c>
      <c r="K513" s="220" t="s">
        <v>160</v>
      </c>
      <c r="L513" s="220" t="s">
        <v>0</v>
      </c>
      <c r="M513" s="220" t="s">
        <v>251</v>
      </c>
      <c r="N513" s="48" t="s">
        <v>162</v>
      </c>
      <c r="O513" s="48" t="s">
        <v>0</v>
      </c>
      <c r="P513" s="48" t="s">
        <v>477</v>
      </c>
      <c r="Q513" s="48"/>
      <c r="R513" s="48"/>
      <c r="S513" s="48"/>
      <c r="T513" s="48"/>
      <c r="U513" s="104"/>
      <c r="V513" s="21">
        <f t="shared" si="0"/>
        <v>0</v>
      </c>
      <c r="W513" s="22" t="str">
        <f t="shared" si="1"/>
        <v/>
      </c>
      <c r="X513" s="23"/>
      <c r="Y513" s="298"/>
      <c r="Z513" s="298"/>
      <c r="AD513" s="299"/>
      <c r="AE513" s="299"/>
      <c r="AF513" s="299"/>
      <c r="AG513" s="299"/>
      <c r="AH513" s="299"/>
      <c r="AI513" s="299"/>
      <c r="AJ513" s="299"/>
      <c r="AK513" s="299"/>
      <c r="AL513" s="299"/>
      <c r="AM513" s="299"/>
      <c r="AN513" s="299"/>
      <c r="AO513" s="299"/>
      <c r="AP513" s="299"/>
      <c r="AQ513" s="299"/>
      <c r="AR513" s="299"/>
      <c r="AS513" s="299"/>
      <c r="BI513" s="57"/>
      <c r="BJ513" s="57"/>
      <c r="BK513" s="57"/>
      <c r="BL513" s="57"/>
      <c r="BM513" s="57"/>
      <c r="BN513" s="57"/>
      <c r="BO513" s="57"/>
      <c r="BP513" s="57"/>
      <c r="BQ513" s="57"/>
      <c r="BR513" s="57"/>
      <c r="BS513" s="57"/>
      <c r="BT513" s="57"/>
      <c r="BU513" s="57"/>
      <c r="BV513" s="57"/>
      <c r="BW513" s="57"/>
    </row>
    <row r="514" spans="3:75" ht="21" customHeight="1">
      <c r="C514" s="265"/>
      <c r="D514" s="423"/>
      <c r="E514" s="429"/>
      <c r="F514" s="288" t="s">
        <v>29</v>
      </c>
      <c r="G514" s="249"/>
      <c r="H514" s="220" t="s">
        <v>0</v>
      </c>
      <c r="I514" s="220" t="s">
        <v>159</v>
      </c>
      <c r="J514" s="220" t="s">
        <v>0</v>
      </c>
      <c r="K514" s="220" t="s">
        <v>160</v>
      </c>
      <c r="L514" s="220" t="s">
        <v>0</v>
      </c>
      <c r="M514" s="220" t="s">
        <v>253</v>
      </c>
      <c r="N514" s="48" t="s">
        <v>162</v>
      </c>
      <c r="O514" s="48" t="s">
        <v>0</v>
      </c>
      <c r="P514" s="48" t="s">
        <v>477</v>
      </c>
      <c r="Q514" s="48"/>
      <c r="R514" s="48"/>
      <c r="S514" s="48"/>
      <c r="T514" s="48"/>
      <c r="U514" s="104"/>
      <c r="V514" s="21">
        <f t="shared" si="0"/>
        <v>0</v>
      </c>
      <c r="W514" s="22" t="str">
        <f t="shared" si="1"/>
        <v/>
      </c>
      <c r="X514" s="23"/>
      <c r="Y514" s="298"/>
      <c r="Z514" s="298"/>
      <c r="AD514" s="299"/>
      <c r="AE514" s="299"/>
      <c r="AF514" s="299"/>
      <c r="AG514" s="299"/>
      <c r="AH514" s="299"/>
      <c r="AI514" s="299"/>
      <c r="AJ514" s="299"/>
      <c r="AK514" s="299"/>
      <c r="AL514" s="299"/>
      <c r="AM514" s="299"/>
      <c r="AN514" s="299"/>
      <c r="AO514" s="299"/>
      <c r="AP514" s="299"/>
      <c r="AQ514" s="299"/>
      <c r="AR514" s="299"/>
      <c r="AS514" s="299"/>
      <c r="BI514" s="57"/>
      <c r="BJ514" s="57"/>
      <c r="BK514" s="57"/>
      <c r="BL514" s="57"/>
      <c r="BM514" s="57"/>
      <c r="BN514" s="57"/>
      <c r="BO514" s="57"/>
      <c r="BP514" s="57"/>
      <c r="BQ514" s="57"/>
      <c r="BR514" s="57"/>
      <c r="BS514" s="57"/>
      <c r="BT514" s="57"/>
      <c r="BU514" s="57"/>
      <c r="BV514" s="57"/>
      <c r="BW514" s="57"/>
    </row>
    <row r="515" spans="3:75" ht="21" customHeight="1">
      <c r="C515" s="265"/>
      <c r="D515" s="423"/>
      <c r="E515" s="429"/>
      <c r="F515" s="288" t="s">
        <v>2452</v>
      </c>
      <c r="G515" s="249"/>
      <c r="H515" s="220" t="s">
        <v>0</v>
      </c>
      <c r="I515" s="220" t="s">
        <v>159</v>
      </c>
      <c r="J515" s="220" t="s">
        <v>0</v>
      </c>
      <c r="K515" s="220" t="s">
        <v>160</v>
      </c>
      <c r="L515" s="220" t="s">
        <v>0</v>
      </c>
      <c r="M515" s="220" t="s">
        <v>254</v>
      </c>
      <c r="N515" s="48" t="s">
        <v>162</v>
      </c>
      <c r="O515" s="48" t="s">
        <v>0</v>
      </c>
      <c r="P515" s="48" t="s">
        <v>477</v>
      </c>
      <c r="Q515" s="48"/>
      <c r="R515" s="48"/>
      <c r="S515" s="48"/>
      <c r="T515" s="48"/>
      <c r="U515" s="104"/>
      <c r="V515" s="21">
        <f t="shared" si="0"/>
        <v>1</v>
      </c>
      <c r="W515" s="22" t="str">
        <f t="shared" si="1"/>
        <v/>
      </c>
      <c r="X515" s="23"/>
      <c r="Y515" s="298"/>
      <c r="Z515" s="298"/>
      <c r="AD515" s="299"/>
      <c r="AE515" s="299"/>
      <c r="AF515" s="299"/>
      <c r="AG515" s="299"/>
      <c r="AH515" s="299"/>
      <c r="AI515" s="299"/>
      <c r="AJ515" s="299"/>
      <c r="AK515" s="299"/>
      <c r="AL515" s="299"/>
      <c r="AM515" s="299"/>
      <c r="AN515" s="299"/>
      <c r="AO515" s="299"/>
      <c r="AP515" s="299"/>
      <c r="AQ515" s="299"/>
      <c r="AR515" s="299"/>
      <c r="AS515" s="299"/>
      <c r="BI515" s="57"/>
      <c r="BJ515" s="57"/>
      <c r="BK515" s="57"/>
      <c r="BL515" s="57"/>
      <c r="BM515" s="57"/>
      <c r="BN515" s="57"/>
      <c r="BO515" s="57"/>
      <c r="BP515" s="57"/>
      <c r="BQ515" s="57"/>
      <c r="BR515" s="57"/>
      <c r="BS515" s="57"/>
      <c r="BT515" s="57"/>
      <c r="BU515" s="57"/>
      <c r="BV515" s="57"/>
      <c r="BW515" s="57"/>
    </row>
    <row r="516" spans="3:75" ht="21" customHeight="1">
      <c r="C516" s="265"/>
      <c r="D516" s="423"/>
      <c r="E516" s="429"/>
      <c r="F516" s="288" t="s">
        <v>30</v>
      </c>
      <c r="G516" s="249"/>
      <c r="H516" s="220" t="s">
        <v>0</v>
      </c>
      <c r="I516" s="220" t="s">
        <v>159</v>
      </c>
      <c r="J516" s="220" t="s">
        <v>0</v>
      </c>
      <c r="K516" s="220" t="s">
        <v>160</v>
      </c>
      <c r="L516" s="220" t="s">
        <v>0</v>
      </c>
      <c r="M516" s="220" t="s">
        <v>255</v>
      </c>
      <c r="N516" s="48" t="s">
        <v>162</v>
      </c>
      <c r="O516" s="48" t="s">
        <v>0</v>
      </c>
      <c r="P516" s="48" t="s">
        <v>477</v>
      </c>
      <c r="Q516" s="48"/>
      <c r="R516" s="48"/>
      <c r="S516" s="48"/>
      <c r="T516" s="48"/>
      <c r="U516" s="104"/>
      <c r="V516" s="21">
        <f t="shared" si="0"/>
        <v>0</v>
      </c>
      <c r="W516" s="22" t="str">
        <f t="shared" si="1"/>
        <v/>
      </c>
      <c r="X516" s="23"/>
      <c r="Y516" s="298"/>
      <c r="Z516" s="298"/>
      <c r="AD516" s="299"/>
      <c r="AE516" s="299"/>
      <c r="AF516" s="299"/>
      <c r="AG516" s="299"/>
      <c r="AH516" s="299"/>
      <c r="AI516" s="299"/>
      <c r="AJ516" s="299"/>
      <c r="AK516" s="299"/>
      <c r="AL516" s="299"/>
      <c r="AM516" s="299"/>
      <c r="AN516" s="299"/>
      <c r="AO516" s="299"/>
      <c r="AP516" s="299"/>
      <c r="AQ516" s="299"/>
      <c r="AR516" s="299"/>
      <c r="AS516" s="299"/>
      <c r="BI516" s="57"/>
      <c r="BJ516" s="57"/>
      <c r="BK516" s="57"/>
      <c r="BL516" s="57"/>
      <c r="BM516" s="57"/>
      <c r="BN516" s="57"/>
      <c r="BO516" s="57"/>
      <c r="BP516" s="57"/>
      <c r="BQ516" s="57"/>
      <c r="BR516" s="57"/>
      <c r="BS516" s="57"/>
      <c r="BT516" s="57"/>
      <c r="BU516" s="57"/>
      <c r="BV516" s="57"/>
      <c r="BW516" s="57"/>
    </row>
    <row r="517" spans="3:75" ht="21" customHeight="1">
      <c r="C517" s="265"/>
      <c r="D517" s="423"/>
      <c r="E517" s="429"/>
      <c r="F517" s="288" t="s">
        <v>2453</v>
      </c>
      <c r="G517" s="249"/>
      <c r="H517" s="220" t="s">
        <v>0</v>
      </c>
      <c r="I517" s="220" t="s">
        <v>159</v>
      </c>
      <c r="J517" s="220" t="s">
        <v>0</v>
      </c>
      <c r="K517" s="220" t="s">
        <v>160</v>
      </c>
      <c r="L517" s="220" t="s">
        <v>0</v>
      </c>
      <c r="M517" s="220" t="s">
        <v>256</v>
      </c>
      <c r="N517" s="48" t="s">
        <v>162</v>
      </c>
      <c r="O517" s="48" t="s">
        <v>0</v>
      </c>
      <c r="P517" s="48" t="s">
        <v>477</v>
      </c>
      <c r="Q517" s="48"/>
      <c r="R517" s="48"/>
      <c r="S517" s="48"/>
      <c r="T517" s="48"/>
      <c r="U517" s="104"/>
      <c r="V517" s="21">
        <f t="shared" si="0"/>
        <v>0</v>
      </c>
      <c r="W517" s="22" t="str">
        <f t="shared" si="1"/>
        <v/>
      </c>
      <c r="X517" s="23"/>
      <c r="Y517" s="298"/>
      <c r="Z517" s="298"/>
      <c r="AD517" s="299"/>
      <c r="AE517" s="299"/>
      <c r="AF517" s="299"/>
      <c r="AG517" s="299"/>
      <c r="AH517" s="299"/>
      <c r="AI517" s="299"/>
      <c r="AJ517" s="299"/>
      <c r="AK517" s="299"/>
      <c r="AL517" s="299"/>
      <c r="AM517" s="299"/>
      <c r="AN517" s="299"/>
      <c r="AO517" s="299"/>
      <c r="AP517" s="299"/>
      <c r="AQ517" s="299"/>
      <c r="AR517" s="299"/>
      <c r="AS517" s="299"/>
      <c r="BI517" s="57"/>
      <c r="BJ517" s="57"/>
      <c r="BK517" s="57"/>
      <c r="BL517" s="57"/>
      <c r="BM517" s="57"/>
      <c r="BN517" s="57"/>
      <c r="BO517" s="57"/>
      <c r="BP517" s="57"/>
      <c r="BQ517" s="57"/>
      <c r="BR517" s="57"/>
      <c r="BS517" s="57"/>
      <c r="BT517" s="57"/>
      <c r="BU517" s="57"/>
      <c r="BV517" s="57"/>
      <c r="BW517" s="57"/>
    </row>
    <row r="518" spans="3:75" ht="21" customHeight="1">
      <c r="C518" s="265"/>
      <c r="D518" s="423"/>
      <c r="E518" s="429"/>
      <c r="F518" s="288" t="s">
        <v>31</v>
      </c>
      <c r="G518" s="249"/>
      <c r="H518" s="220" t="s">
        <v>0</v>
      </c>
      <c r="I518" s="220" t="s">
        <v>159</v>
      </c>
      <c r="J518" s="220" t="s">
        <v>0</v>
      </c>
      <c r="K518" s="220" t="s">
        <v>160</v>
      </c>
      <c r="L518" s="220" t="s">
        <v>0</v>
      </c>
      <c r="M518" s="220" t="s">
        <v>257</v>
      </c>
      <c r="N518" s="48" t="s">
        <v>162</v>
      </c>
      <c r="O518" s="48" t="s">
        <v>0</v>
      </c>
      <c r="P518" s="48" t="s">
        <v>477</v>
      </c>
      <c r="Q518" s="48"/>
      <c r="R518" s="48"/>
      <c r="S518" s="48"/>
      <c r="T518" s="48"/>
      <c r="U518" s="104"/>
      <c r="V518" s="21">
        <f t="shared" si="0"/>
        <v>0</v>
      </c>
      <c r="W518" s="22" t="str">
        <f t="shared" si="1"/>
        <v/>
      </c>
      <c r="X518" s="23"/>
      <c r="Y518" s="298"/>
      <c r="Z518" s="298"/>
      <c r="AD518" s="299"/>
      <c r="AE518" s="299"/>
      <c r="AF518" s="299"/>
      <c r="AG518" s="299"/>
      <c r="AH518" s="299"/>
      <c r="AI518" s="299"/>
      <c r="AJ518" s="299"/>
      <c r="AK518" s="299"/>
      <c r="AL518" s="299"/>
      <c r="AM518" s="299"/>
      <c r="AN518" s="299"/>
      <c r="AO518" s="299"/>
      <c r="AP518" s="299"/>
      <c r="AQ518" s="299"/>
      <c r="AR518" s="299"/>
      <c r="AS518" s="299"/>
      <c r="BI518" s="57"/>
      <c r="BJ518" s="57"/>
      <c r="BK518" s="57"/>
      <c r="BL518" s="57"/>
      <c r="BM518" s="57"/>
      <c r="BN518" s="57"/>
      <c r="BO518" s="57"/>
      <c r="BP518" s="57"/>
      <c r="BQ518" s="57"/>
      <c r="BR518" s="57"/>
      <c r="BS518" s="57"/>
      <c r="BT518" s="57"/>
      <c r="BU518" s="57"/>
      <c r="BV518" s="57"/>
      <c r="BW518" s="57"/>
    </row>
    <row r="519" spans="3:75" ht="21" customHeight="1">
      <c r="C519" s="265"/>
      <c r="D519" s="423"/>
      <c r="E519" s="429"/>
      <c r="F519" s="288" t="s">
        <v>32</v>
      </c>
      <c r="G519" s="249"/>
      <c r="H519" s="220" t="s">
        <v>0</v>
      </c>
      <c r="I519" s="220" t="s">
        <v>159</v>
      </c>
      <c r="J519" s="220" t="s">
        <v>0</v>
      </c>
      <c r="K519" s="220" t="s">
        <v>160</v>
      </c>
      <c r="L519" s="220" t="s">
        <v>0</v>
      </c>
      <c r="M519" s="220" t="s">
        <v>258</v>
      </c>
      <c r="N519" s="48" t="s">
        <v>162</v>
      </c>
      <c r="O519" s="48" t="s">
        <v>0</v>
      </c>
      <c r="P519" s="48" t="s">
        <v>477</v>
      </c>
      <c r="Q519" s="48"/>
      <c r="R519" s="48"/>
      <c r="S519" s="48"/>
      <c r="T519" s="48"/>
      <c r="U519" s="104"/>
      <c r="V519" s="21">
        <f t="shared" si="0"/>
        <v>0</v>
      </c>
      <c r="W519" s="22" t="str">
        <f t="shared" si="1"/>
        <v/>
      </c>
      <c r="X519" s="23"/>
      <c r="Y519" s="298"/>
      <c r="Z519" s="298"/>
      <c r="AD519" s="299"/>
      <c r="AE519" s="299"/>
      <c r="AF519" s="299"/>
      <c r="AG519" s="299"/>
      <c r="AH519" s="299"/>
      <c r="AI519" s="299"/>
      <c r="AJ519" s="299"/>
      <c r="AK519" s="299"/>
      <c r="AL519" s="299"/>
      <c r="AM519" s="299"/>
      <c r="AN519" s="299"/>
      <c r="AO519" s="299"/>
      <c r="AP519" s="299"/>
      <c r="AQ519" s="299"/>
      <c r="AR519" s="299"/>
      <c r="AS519" s="299"/>
      <c r="BI519" s="57"/>
      <c r="BJ519" s="57"/>
      <c r="BK519" s="57"/>
      <c r="BL519" s="57"/>
      <c r="BM519" s="57"/>
      <c r="BN519" s="57"/>
      <c r="BO519" s="57"/>
      <c r="BP519" s="57"/>
      <c r="BQ519" s="57"/>
      <c r="BR519" s="57"/>
      <c r="BS519" s="57"/>
      <c r="BT519" s="57"/>
      <c r="BU519" s="57"/>
      <c r="BV519" s="57"/>
      <c r="BW519" s="57"/>
    </row>
    <row r="520" spans="3:75" ht="21" customHeight="1">
      <c r="C520" s="265"/>
      <c r="D520" s="423"/>
      <c r="E520" s="429"/>
      <c r="F520" s="288" t="s">
        <v>2395</v>
      </c>
      <c r="G520" s="249"/>
      <c r="H520" s="220" t="s">
        <v>0</v>
      </c>
      <c r="I520" s="220" t="s">
        <v>159</v>
      </c>
      <c r="J520" s="220" t="s">
        <v>0</v>
      </c>
      <c r="K520" s="220" t="s">
        <v>160</v>
      </c>
      <c r="L520" s="220" t="s">
        <v>0</v>
      </c>
      <c r="M520" s="220" t="s">
        <v>259</v>
      </c>
      <c r="N520" s="48" t="s">
        <v>162</v>
      </c>
      <c r="O520" s="48" t="s">
        <v>0</v>
      </c>
      <c r="P520" s="48" t="s">
        <v>477</v>
      </c>
      <c r="Q520" s="48"/>
      <c r="R520" s="48"/>
      <c r="S520" s="48"/>
      <c r="T520" s="48"/>
      <c r="U520" s="104"/>
      <c r="V520" s="21">
        <f t="shared" si="0"/>
        <v>0</v>
      </c>
      <c r="W520" s="22" t="str">
        <f t="shared" si="1"/>
        <v/>
      </c>
      <c r="X520" s="23"/>
      <c r="Y520" s="298"/>
      <c r="Z520" s="298"/>
      <c r="AD520" s="299"/>
      <c r="AE520" s="299"/>
      <c r="AF520" s="299"/>
      <c r="AG520" s="299"/>
      <c r="AH520" s="299"/>
      <c r="AI520" s="299"/>
      <c r="AJ520" s="299"/>
      <c r="AK520" s="299"/>
      <c r="AL520" s="299"/>
      <c r="AM520" s="299"/>
      <c r="AN520" s="299"/>
      <c r="AO520" s="299"/>
      <c r="AP520" s="299"/>
      <c r="AQ520" s="299"/>
      <c r="AR520" s="299"/>
      <c r="AS520" s="299"/>
      <c r="BI520" s="57"/>
      <c r="BJ520" s="57"/>
      <c r="BK520" s="57"/>
      <c r="BL520" s="57"/>
      <c r="BM520" s="57"/>
      <c r="BN520" s="57"/>
      <c r="BO520" s="57"/>
      <c r="BP520" s="57"/>
      <c r="BQ520" s="57"/>
      <c r="BR520" s="57"/>
      <c r="BS520" s="57"/>
      <c r="BT520" s="57"/>
      <c r="BU520" s="57"/>
      <c r="BV520" s="57"/>
      <c r="BW520" s="57"/>
    </row>
    <row r="521" spans="3:75" ht="21" customHeight="1">
      <c r="C521" s="265"/>
      <c r="D521" s="423"/>
      <c r="E521" s="429"/>
      <c r="F521" s="294" t="s">
        <v>2396</v>
      </c>
      <c r="G521" s="249"/>
      <c r="H521" s="220" t="s">
        <v>0</v>
      </c>
      <c r="I521" s="220" t="s">
        <v>159</v>
      </c>
      <c r="J521" s="220" t="s">
        <v>0</v>
      </c>
      <c r="K521" s="220" t="s">
        <v>160</v>
      </c>
      <c r="L521" s="220" t="s">
        <v>0</v>
      </c>
      <c r="M521" s="220" t="s">
        <v>260</v>
      </c>
      <c r="N521" s="48" t="s">
        <v>162</v>
      </c>
      <c r="O521" s="48" t="s">
        <v>0</v>
      </c>
      <c r="P521" s="48" t="s">
        <v>477</v>
      </c>
      <c r="Q521" s="48"/>
      <c r="R521" s="48"/>
      <c r="S521" s="48"/>
      <c r="T521" s="48"/>
      <c r="U521" s="104"/>
      <c r="V521" s="21">
        <f t="shared" si="0"/>
        <v>7</v>
      </c>
      <c r="W521" s="22" t="str">
        <f t="shared" si="1"/>
        <v/>
      </c>
      <c r="X521" s="23"/>
      <c r="Y521" s="269"/>
      <c r="Z521" s="270"/>
      <c r="AD521" s="282"/>
      <c r="AE521" s="282"/>
      <c r="AF521" s="282"/>
      <c r="AG521" s="282"/>
      <c r="AH521" s="282"/>
      <c r="AI521" s="282"/>
      <c r="AJ521" s="282"/>
      <c r="AK521" s="282"/>
      <c r="AL521" s="282"/>
      <c r="AM521" s="282"/>
      <c r="AN521" s="282"/>
      <c r="AO521" s="282"/>
      <c r="AP521" s="282"/>
      <c r="AQ521" s="282"/>
      <c r="AR521" s="282"/>
      <c r="AS521" s="282"/>
      <c r="BI521" s="57"/>
      <c r="BJ521" s="57"/>
      <c r="BK521" s="57"/>
      <c r="BL521" s="57"/>
      <c r="BM521" s="57"/>
      <c r="BN521" s="57"/>
      <c r="BO521" s="57"/>
      <c r="BP521" s="57"/>
      <c r="BQ521" s="57"/>
      <c r="BR521" s="57"/>
      <c r="BS521" s="57"/>
      <c r="BT521" s="57"/>
      <c r="BU521" s="57"/>
      <c r="BV521" s="57"/>
      <c r="BW521" s="57"/>
    </row>
    <row r="522" spans="3:75" ht="21" customHeight="1">
      <c r="C522" s="265"/>
      <c r="D522" s="423" t="s">
        <v>465</v>
      </c>
      <c r="E522" s="429" t="s">
        <v>2397</v>
      </c>
      <c r="F522" s="288" t="s">
        <v>33</v>
      </c>
      <c r="G522" s="249"/>
      <c r="H522" s="220" t="s">
        <v>0</v>
      </c>
      <c r="I522" s="220" t="s">
        <v>159</v>
      </c>
      <c r="J522" s="220" t="s">
        <v>0</v>
      </c>
      <c r="K522" s="220" t="s">
        <v>160</v>
      </c>
      <c r="L522" s="220" t="s">
        <v>0</v>
      </c>
      <c r="M522" s="220" t="s">
        <v>261</v>
      </c>
      <c r="N522" s="48" t="s">
        <v>162</v>
      </c>
      <c r="O522" s="48" t="s">
        <v>0</v>
      </c>
      <c r="P522" s="48" t="s">
        <v>477</v>
      </c>
      <c r="Q522" s="48"/>
      <c r="R522" s="48"/>
      <c r="S522" s="48"/>
      <c r="T522" s="48"/>
      <c r="U522" s="104"/>
      <c r="V522" s="21">
        <f t="shared" si="0"/>
        <v>0</v>
      </c>
      <c r="W522" s="22" t="str">
        <f t="shared" si="1"/>
        <v/>
      </c>
      <c r="X522" s="23"/>
      <c r="Y522" s="298"/>
      <c r="Z522" s="298"/>
      <c r="AD522" s="299"/>
      <c r="AE522" s="299"/>
      <c r="AF522" s="299"/>
      <c r="AG522" s="299"/>
      <c r="AH522" s="299"/>
      <c r="AI522" s="299"/>
      <c r="AJ522" s="299"/>
      <c r="AK522" s="299"/>
      <c r="AL522" s="299"/>
      <c r="AM522" s="299"/>
      <c r="AN522" s="299"/>
      <c r="AO522" s="299"/>
      <c r="AP522" s="299"/>
      <c r="AQ522" s="299"/>
      <c r="AR522" s="299"/>
      <c r="AS522" s="299"/>
      <c r="BI522" s="57"/>
      <c r="BJ522" s="57"/>
      <c r="BK522" s="57"/>
      <c r="BL522" s="57"/>
      <c r="BM522" s="57"/>
      <c r="BN522" s="57"/>
      <c r="BO522" s="57"/>
      <c r="BP522" s="57"/>
      <c r="BQ522" s="57"/>
      <c r="BR522" s="57"/>
      <c r="BS522" s="57"/>
      <c r="BT522" s="57"/>
      <c r="BU522" s="57"/>
      <c r="BV522" s="57"/>
      <c r="BW522" s="57"/>
    </row>
    <row r="523" spans="3:75" ht="21" customHeight="1">
      <c r="C523" s="265"/>
      <c r="D523" s="423"/>
      <c r="E523" s="429"/>
      <c r="F523" s="288" t="s">
        <v>2454</v>
      </c>
      <c r="G523" s="249"/>
      <c r="H523" s="220" t="s">
        <v>0</v>
      </c>
      <c r="I523" s="220" t="s">
        <v>159</v>
      </c>
      <c r="J523" s="220" t="s">
        <v>0</v>
      </c>
      <c r="K523" s="220" t="s">
        <v>160</v>
      </c>
      <c r="L523" s="220" t="s">
        <v>0</v>
      </c>
      <c r="M523" s="220" t="s">
        <v>262</v>
      </c>
      <c r="N523" s="48" t="s">
        <v>162</v>
      </c>
      <c r="O523" s="48" t="s">
        <v>0</v>
      </c>
      <c r="P523" s="48" t="s">
        <v>477</v>
      </c>
      <c r="Q523" s="48"/>
      <c r="R523" s="48"/>
      <c r="S523" s="48"/>
      <c r="T523" s="48"/>
      <c r="U523" s="104"/>
      <c r="V523" s="21">
        <f t="shared" si="0"/>
        <v>5</v>
      </c>
      <c r="W523" s="22" t="str">
        <f t="shared" si="1"/>
        <v/>
      </c>
      <c r="X523" s="23"/>
      <c r="Y523" s="298"/>
      <c r="Z523" s="298"/>
      <c r="AD523" s="299"/>
      <c r="AE523" s="299"/>
      <c r="AF523" s="299"/>
      <c r="AG523" s="299"/>
      <c r="AH523" s="299"/>
      <c r="AI523" s="299"/>
      <c r="AJ523" s="299"/>
      <c r="AK523" s="299"/>
      <c r="AL523" s="299"/>
      <c r="AM523" s="299"/>
      <c r="AN523" s="299"/>
      <c r="AO523" s="299"/>
      <c r="AP523" s="299"/>
      <c r="AQ523" s="299"/>
      <c r="AR523" s="299"/>
      <c r="AS523" s="299"/>
      <c r="BI523" s="57"/>
      <c r="BJ523" s="57"/>
      <c r="BK523" s="57"/>
      <c r="BL523" s="57"/>
      <c r="BM523" s="57"/>
      <c r="BN523" s="57"/>
      <c r="BO523" s="57"/>
      <c r="BP523" s="57"/>
      <c r="BQ523" s="57"/>
      <c r="BR523" s="57"/>
      <c r="BS523" s="57"/>
      <c r="BT523" s="57"/>
      <c r="BU523" s="57"/>
      <c r="BV523" s="57"/>
      <c r="BW523" s="57"/>
    </row>
    <row r="524" spans="3:75" ht="21" customHeight="1">
      <c r="C524" s="265"/>
      <c r="D524" s="423"/>
      <c r="E524" s="429"/>
      <c r="F524" s="288" t="s">
        <v>2455</v>
      </c>
      <c r="G524" s="249"/>
      <c r="H524" s="220" t="s">
        <v>0</v>
      </c>
      <c r="I524" s="220" t="s">
        <v>159</v>
      </c>
      <c r="J524" s="220" t="s">
        <v>0</v>
      </c>
      <c r="K524" s="220" t="s">
        <v>160</v>
      </c>
      <c r="L524" s="220" t="s">
        <v>0</v>
      </c>
      <c r="M524" s="220" t="s">
        <v>263</v>
      </c>
      <c r="N524" s="48" t="s">
        <v>162</v>
      </c>
      <c r="O524" s="48" t="s">
        <v>0</v>
      </c>
      <c r="P524" s="48" t="s">
        <v>477</v>
      </c>
      <c r="Q524" s="48"/>
      <c r="R524" s="48"/>
      <c r="S524" s="48"/>
      <c r="T524" s="48"/>
      <c r="U524" s="104"/>
      <c r="V524" s="21">
        <f t="shared" si="0"/>
        <v>47</v>
      </c>
      <c r="W524" s="22" t="str">
        <f t="shared" si="1"/>
        <v/>
      </c>
      <c r="X524" s="23"/>
      <c r="Y524" s="298"/>
      <c r="Z524" s="298"/>
      <c r="AD524" s="299"/>
      <c r="AE524" s="299"/>
      <c r="AF524" s="299"/>
      <c r="AG524" s="299"/>
      <c r="AH524" s="299"/>
      <c r="AI524" s="299"/>
      <c r="AJ524" s="299"/>
      <c r="AK524" s="299"/>
      <c r="AL524" s="299"/>
      <c r="AM524" s="299"/>
      <c r="AN524" s="299"/>
      <c r="AO524" s="299"/>
      <c r="AP524" s="299"/>
      <c r="AQ524" s="299"/>
      <c r="AR524" s="299"/>
      <c r="AS524" s="299"/>
      <c r="BI524" s="57"/>
      <c r="BJ524" s="57"/>
      <c r="BK524" s="57"/>
      <c r="BL524" s="57"/>
      <c r="BM524" s="57"/>
      <c r="BN524" s="57"/>
      <c r="BO524" s="57"/>
      <c r="BP524" s="57"/>
      <c r="BQ524" s="57"/>
      <c r="BR524" s="57"/>
      <c r="BS524" s="57"/>
      <c r="BT524" s="57"/>
      <c r="BU524" s="57"/>
      <c r="BV524" s="57"/>
      <c r="BW524" s="57"/>
    </row>
    <row r="525" spans="3:75" ht="21" customHeight="1">
      <c r="C525" s="265"/>
      <c r="D525" s="423"/>
      <c r="E525" s="429"/>
      <c r="F525" s="288" t="s">
        <v>2398</v>
      </c>
      <c r="G525" s="249"/>
      <c r="H525" s="220" t="s">
        <v>0</v>
      </c>
      <c r="I525" s="220" t="s">
        <v>159</v>
      </c>
      <c r="J525" s="220" t="s">
        <v>0</v>
      </c>
      <c r="K525" s="220" t="s">
        <v>160</v>
      </c>
      <c r="L525" s="220" t="s">
        <v>0</v>
      </c>
      <c r="M525" s="220" t="s">
        <v>264</v>
      </c>
      <c r="N525" s="48" t="s">
        <v>162</v>
      </c>
      <c r="O525" s="48" t="s">
        <v>0</v>
      </c>
      <c r="P525" s="48" t="s">
        <v>477</v>
      </c>
      <c r="Q525" s="48"/>
      <c r="R525" s="48"/>
      <c r="S525" s="48"/>
      <c r="T525" s="48"/>
      <c r="U525" s="104"/>
      <c r="V525" s="21">
        <f t="shared" si="0"/>
        <v>0</v>
      </c>
      <c r="W525" s="22" t="str">
        <f t="shared" si="1"/>
        <v/>
      </c>
      <c r="X525" s="23"/>
      <c r="Y525" s="298"/>
      <c r="Z525" s="298"/>
      <c r="AD525" s="299"/>
      <c r="AE525" s="299"/>
      <c r="AF525" s="299"/>
      <c r="AG525" s="299"/>
      <c r="AH525" s="299"/>
      <c r="AI525" s="299"/>
      <c r="AJ525" s="299"/>
      <c r="AK525" s="299"/>
      <c r="AL525" s="299"/>
      <c r="AM525" s="299"/>
      <c r="AN525" s="299"/>
      <c r="AO525" s="299"/>
      <c r="AP525" s="299"/>
      <c r="AQ525" s="299"/>
      <c r="AR525" s="299"/>
      <c r="AS525" s="299"/>
      <c r="BI525" s="57"/>
      <c r="BJ525" s="57"/>
      <c r="BK525" s="57"/>
      <c r="BL525" s="57"/>
      <c r="BM525" s="57"/>
      <c r="BN525" s="57"/>
      <c r="BO525" s="57"/>
      <c r="BP525" s="57"/>
      <c r="BQ525" s="57"/>
      <c r="BR525" s="57"/>
      <c r="BS525" s="57"/>
      <c r="BT525" s="57"/>
      <c r="BU525" s="57"/>
      <c r="BV525" s="57"/>
      <c r="BW525" s="57"/>
    </row>
    <row r="526" spans="3:75" ht="21" customHeight="1">
      <c r="C526" s="265"/>
      <c r="D526" s="423"/>
      <c r="E526" s="429"/>
      <c r="F526" s="294" t="s">
        <v>2399</v>
      </c>
      <c r="G526" s="249"/>
      <c r="H526" s="220" t="s">
        <v>0</v>
      </c>
      <c r="I526" s="220" t="s">
        <v>159</v>
      </c>
      <c r="J526" s="220" t="s">
        <v>0</v>
      </c>
      <c r="K526" s="220" t="s">
        <v>160</v>
      </c>
      <c r="L526" s="220" t="s">
        <v>0</v>
      </c>
      <c r="M526" s="220" t="s">
        <v>169</v>
      </c>
      <c r="N526" s="48" t="s">
        <v>162</v>
      </c>
      <c r="O526" s="48" t="s">
        <v>0</v>
      </c>
      <c r="P526" s="48" t="s">
        <v>477</v>
      </c>
      <c r="Q526" s="48"/>
      <c r="R526" s="48"/>
      <c r="S526" s="48"/>
      <c r="T526" s="48"/>
      <c r="U526" s="104"/>
      <c r="V526" s="21">
        <f t="shared" si="0"/>
        <v>52</v>
      </c>
      <c r="W526" s="22" t="str">
        <f t="shared" si="1"/>
        <v/>
      </c>
      <c r="X526" s="23"/>
      <c r="Y526" s="298"/>
      <c r="Z526" s="300"/>
      <c r="AD526" s="263"/>
      <c r="AE526" s="263"/>
      <c r="AF526" s="263"/>
      <c r="AG526" s="263"/>
      <c r="AH526" s="263"/>
      <c r="AI526" s="263"/>
      <c r="AJ526" s="263"/>
      <c r="AK526" s="263"/>
      <c r="AL526" s="263"/>
      <c r="AM526" s="263"/>
      <c r="AN526" s="263"/>
      <c r="AO526" s="263"/>
      <c r="AP526" s="263"/>
      <c r="AQ526" s="263"/>
      <c r="AR526" s="263"/>
      <c r="AS526" s="263"/>
      <c r="BI526" s="57"/>
      <c r="BJ526" s="57"/>
      <c r="BK526" s="57"/>
      <c r="BL526" s="57"/>
      <c r="BM526" s="57"/>
      <c r="BN526" s="57"/>
      <c r="BO526" s="57"/>
      <c r="BP526" s="57"/>
      <c r="BQ526" s="57"/>
      <c r="BR526" s="57"/>
      <c r="BS526" s="57"/>
      <c r="BT526" s="57"/>
      <c r="BU526" s="57"/>
      <c r="BV526" s="57"/>
      <c r="BW526" s="57"/>
    </row>
    <row r="527" spans="3:75" ht="21" customHeight="1">
      <c r="C527" s="265"/>
      <c r="D527" s="423" t="s">
        <v>465</v>
      </c>
      <c r="E527" s="429" t="s">
        <v>2400</v>
      </c>
      <c r="F527" s="288" t="s">
        <v>2456</v>
      </c>
      <c r="G527" s="249"/>
      <c r="H527" s="220" t="s">
        <v>0</v>
      </c>
      <c r="I527" s="220" t="s">
        <v>159</v>
      </c>
      <c r="J527" s="220" t="s">
        <v>0</v>
      </c>
      <c r="K527" s="220" t="s">
        <v>160</v>
      </c>
      <c r="L527" s="220" t="s">
        <v>0</v>
      </c>
      <c r="M527" s="220" t="s">
        <v>265</v>
      </c>
      <c r="N527" s="48" t="s">
        <v>162</v>
      </c>
      <c r="O527" s="48" t="s">
        <v>0</v>
      </c>
      <c r="P527" s="48" t="s">
        <v>477</v>
      </c>
      <c r="Q527" s="48"/>
      <c r="R527" s="48"/>
      <c r="S527" s="48"/>
      <c r="T527" s="48"/>
      <c r="U527" s="104"/>
      <c r="V527" s="21">
        <f t="shared" si="0"/>
        <v>0</v>
      </c>
      <c r="W527" s="22" t="str">
        <f t="shared" si="1"/>
        <v/>
      </c>
      <c r="X527" s="23"/>
      <c r="Y527" s="298"/>
      <c r="Z527" s="298"/>
      <c r="AD527" s="299"/>
      <c r="AE527" s="299"/>
      <c r="AF527" s="299"/>
      <c r="AG527" s="299"/>
      <c r="AH527" s="299"/>
      <c r="AI527" s="299"/>
      <c r="AJ527" s="299"/>
      <c r="AK527" s="299"/>
      <c r="AL527" s="299"/>
      <c r="AM527" s="299"/>
      <c r="AN527" s="299"/>
      <c r="AO527" s="299"/>
      <c r="AP527" s="299"/>
      <c r="AQ527" s="299"/>
      <c r="AR527" s="299"/>
      <c r="AS527" s="299"/>
      <c r="BI527" s="57"/>
      <c r="BJ527" s="57"/>
      <c r="BK527" s="57"/>
      <c r="BL527" s="57"/>
      <c r="BM527" s="57"/>
      <c r="BN527" s="57"/>
      <c r="BO527" s="57"/>
      <c r="BP527" s="57"/>
      <c r="BQ527" s="57"/>
      <c r="BR527" s="57"/>
      <c r="BS527" s="57"/>
      <c r="BT527" s="57"/>
      <c r="BU527" s="57"/>
      <c r="BV527" s="57"/>
      <c r="BW527" s="57"/>
    </row>
    <row r="528" spans="3:75" ht="21" customHeight="1">
      <c r="C528" s="265"/>
      <c r="D528" s="423"/>
      <c r="E528" s="429"/>
      <c r="F528" s="288" t="s">
        <v>2457</v>
      </c>
      <c r="G528" s="249"/>
      <c r="H528" s="220" t="s">
        <v>0</v>
      </c>
      <c r="I528" s="220" t="s">
        <v>159</v>
      </c>
      <c r="J528" s="220" t="s">
        <v>0</v>
      </c>
      <c r="K528" s="220" t="s">
        <v>160</v>
      </c>
      <c r="L528" s="220" t="s">
        <v>0</v>
      </c>
      <c r="M528" s="220" t="s">
        <v>266</v>
      </c>
      <c r="N528" s="48" t="s">
        <v>162</v>
      </c>
      <c r="O528" s="48" t="s">
        <v>0</v>
      </c>
      <c r="P528" s="48" t="s">
        <v>477</v>
      </c>
      <c r="Q528" s="48"/>
      <c r="R528" s="48"/>
      <c r="S528" s="48"/>
      <c r="T528" s="48"/>
      <c r="U528" s="104"/>
      <c r="V528" s="21">
        <f t="shared" si="0"/>
        <v>0</v>
      </c>
      <c r="W528" s="22" t="str">
        <f t="shared" si="1"/>
        <v/>
      </c>
      <c r="X528" s="23"/>
      <c r="Y528" s="298"/>
      <c r="Z528" s="298"/>
      <c r="AD528" s="299"/>
      <c r="AE528" s="299"/>
      <c r="AF528" s="299"/>
      <c r="AG528" s="299"/>
      <c r="AH528" s="299"/>
      <c r="AI528" s="299"/>
      <c r="AJ528" s="299"/>
      <c r="AK528" s="299"/>
      <c r="AL528" s="299"/>
      <c r="AM528" s="299"/>
      <c r="AN528" s="299"/>
      <c r="AO528" s="299"/>
      <c r="AP528" s="299"/>
      <c r="AQ528" s="299"/>
      <c r="AR528" s="299"/>
      <c r="AS528" s="299"/>
      <c r="BI528" s="57"/>
      <c r="BJ528" s="57"/>
      <c r="BK528" s="57"/>
      <c r="BL528" s="57"/>
      <c r="BM528" s="57"/>
      <c r="BN528" s="57"/>
      <c r="BO528" s="57"/>
      <c r="BP528" s="57"/>
      <c r="BQ528" s="57"/>
      <c r="BR528" s="57"/>
      <c r="BS528" s="57"/>
      <c r="BT528" s="57"/>
      <c r="BU528" s="57"/>
      <c r="BV528" s="57"/>
      <c r="BW528" s="57"/>
    </row>
    <row r="529" spans="3:75" ht="21" customHeight="1">
      <c r="C529" s="265"/>
      <c r="D529" s="423"/>
      <c r="E529" s="429"/>
      <c r="F529" s="288" t="s">
        <v>34</v>
      </c>
      <c r="G529" s="249"/>
      <c r="H529" s="220" t="s">
        <v>0</v>
      </c>
      <c r="I529" s="220" t="s">
        <v>159</v>
      </c>
      <c r="J529" s="220" t="s">
        <v>0</v>
      </c>
      <c r="K529" s="220" t="s">
        <v>160</v>
      </c>
      <c r="L529" s="220" t="s">
        <v>0</v>
      </c>
      <c r="M529" s="220" t="s">
        <v>267</v>
      </c>
      <c r="N529" s="48" t="s">
        <v>162</v>
      </c>
      <c r="O529" s="48" t="s">
        <v>0</v>
      </c>
      <c r="P529" s="48" t="s">
        <v>477</v>
      </c>
      <c r="Q529" s="48"/>
      <c r="R529" s="48"/>
      <c r="S529" s="48"/>
      <c r="T529" s="48"/>
      <c r="U529" s="104"/>
      <c r="V529" s="21">
        <f t="shared" si="0"/>
        <v>17</v>
      </c>
      <c r="W529" s="22" t="str">
        <f t="shared" si="1"/>
        <v/>
      </c>
      <c r="X529" s="23"/>
      <c r="Y529" s="298"/>
      <c r="Z529" s="298"/>
      <c r="AD529" s="299"/>
      <c r="AE529" s="299"/>
      <c r="AF529" s="299"/>
      <c r="AG529" s="299"/>
      <c r="AH529" s="299"/>
      <c r="AI529" s="299"/>
      <c r="AJ529" s="299"/>
      <c r="AK529" s="299"/>
      <c r="AL529" s="299"/>
      <c r="AM529" s="299"/>
      <c r="AN529" s="299"/>
      <c r="AO529" s="299"/>
      <c r="AP529" s="299"/>
      <c r="AQ529" s="299"/>
      <c r="AR529" s="299"/>
      <c r="AS529" s="299"/>
      <c r="BI529" s="57"/>
      <c r="BJ529" s="57"/>
      <c r="BK529" s="57"/>
      <c r="BL529" s="57"/>
      <c r="BM529" s="57"/>
      <c r="BN529" s="57"/>
      <c r="BO529" s="57"/>
      <c r="BP529" s="57"/>
      <c r="BQ529" s="57"/>
      <c r="BR529" s="57"/>
      <c r="BS529" s="57"/>
      <c r="BT529" s="57"/>
      <c r="BU529" s="57"/>
      <c r="BV529" s="57"/>
      <c r="BW529" s="57"/>
    </row>
    <row r="530" spans="3:75" ht="21" customHeight="1">
      <c r="C530" s="265"/>
      <c r="D530" s="423"/>
      <c r="E530" s="429"/>
      <c r="F530" s="288" t="s">
        <v>35</v>
      </c>
      <c r="G530" s="249"/>
      <c r="H530" s="220" t="s">
        <v>0</v>
      </c>
      <c r="I530" s="220" t="s">
        <v>159</v>
      </c>
      <c r="J530" s="220" t="s">
        <v>0</v>
      </c>
      <c r="K530" s="220" t="s">
        <v>160</v>
      </c>
      <c r="L530" s="220" t="s">
        <v>0</v>
      </c>
      <c r="M530" s="220" t="s">
        <v>268</v>
      </c>
      <c r="N530" s="48" t="s">
        <v>162</v>
      </c>
      <c r="O530" s="48" t="s">
        <v>0</v>
      </c>
      <c r="P530" s="48" t="s">
        <v>477</v>
      </c>
      <c r="Q530" s="48"/>
      <c r="R530" s="48"/>
      <c r="S530" s="48"/>
      <c r="T530" s="48"/>
      <c r="U530" s="104"/>
      <c r="V530" s="21">
        <f t="shared" ref="V530:V593" si="2">IF(OR(AND(V78="",W78=""),AND(V304="",W304=""),AND(W78="X",W304="X"),OR(W78="M",W304="M")),"",SUM(V78,V304))</f>
        <v>0</v>
      </c>
      <c r="W530" s="22" t="str">
        <f t="shared" ref="W530:W593" si="3">IF(AND(AND(W78="X",W304="X"),SUM(V78,V304)=0,ISNUMBER(V530)),"",IF(OR(W78="M",W304="M"),"M",IF(AND(W78=W304,OR(W78="X",W78="W",W78="Z")),UPPER(W78),"")))</f>
        <v/>
      </c>
      <c r="X530" s="23"/>
      <c r="Y530" s="298"/>
      <c r="Z530" s="301"/>
      <c r="BI530" s="57"/>
      <c r="BJ530" s="57"/>
      <c r="BK530" s="57"/>
      <c r="BL530" s="57"/>
      <c r="BM530" s="57"/>
      <c r="BN530" s="57"/>
      <c r="BO530" s="57"/>
      <c r="BP530" s="57"/>
      <c r="BQ530" s="57"/>
      <c r="BR530" s="57"/>
      <c r="BS530" s="57"/>
      <c r="BT530" s="57"/>
      <c r="BU530" s="57"/>
      <c r="BV530" s="57"/>
      <c r="BW530" s="57"/>
    </row>
    <row r="531" spans="3:75" ht="21" customHeight="1">
      <c r="C531" s="265"/>
      <c r="D531" s="423"/>
      <c r="E531" s="429"/>
      <c r="F531" s="288" t="s">
        <v>36</v>
      </c>
      <c r="G531" s="249"/>
      <c r="H531" s="220" t="s">
        <v>0</v>
      </c>
      <c r="I531" s="220" t="s">
        <v>159</v>
      </c>
      <c r="J531" s="220" t="s">
        <v>0</v>
      </c>
      <c r="K531" s="220" t="s">
        <v>160</v>
      </c>
      <c r="L531" s="220" t="s">
        <v>0</v>
      </c>
      <c r="M531" s="220" t="s">
        <v>269</v>
      </c>
      <c r="N531" s="48" t="s">
        <v>162</v>
      </c>
      <c r="O531" s="48" t="s">
        <v>0</v>
      </c>
      <c r="P531" s="48" t="s">
        <v>477</v>
      </c>
      <c r="Q531" s="48"/>
      <c r="R531" s="48"/>
      <c r="S531" s="48"/>
      <c r="T531" s="48"/>
      <c r="U531" s="104"/>
      <c r="V531" s="21">
        <f t="shared" si="2"/>
        <v>0</v>
      </c>
      <c r="W531" s="22" t="str">
        <f t="shared" si="3"/>
        <v/>
      </c>
      <c r="X531" s="23"/>
      <c r="Y531" s="298"/>
      <c r="Z531" s="301"/>
      <c r="BI531" s="57"/>
      <c r="BJ531" s="57"/>
      <c r="BK531" s="57"/>
      <c r="BL531" s="57"/>
      <c r="BM531" s="57"/>
      <c r="BN531" s="57"/>
      <c r="BO531" s="57"/>
      <c r="BP531" s="57"/>
      <c r="BQ531" s="57"/>
      <c r="BR531" s="57"/>
      <c r="BS531" s="57"/>
      <c r="BT531" s="57"/>
      <c r="BU531" s="57"/>
      <c r="BV531" s="57"/>
      <c r="BW531" s="57"/>
    </row>
    <row r="532" spans="3:75" ht="21" customHeight="1">
      <c r="C532" s="265"/>
      <c r="D532" s="423"/>
      <c r="E532" s="429"/>
      <c r="F532" s="288" t="s">
        <v>37</v>
      </c>
      <c r="G532" s="249"/>
      <c r="H532" s="220" t="s">
        <v>0</v>
      </c>
      <c r="I532" s="220" t="s">
        <v>159</v>
      </c>
      <c r="J532" s="220" t="s">
        <v>0</v>
      </c>
      <c r="K532" s="220" t="s">
        <v>160</v>
      </c>
      <c r="L532" s="220" t="s">
        <v>0</v>
      </c>
      <c r="M532" s="220" t="s">
        <v>270</v>
      </c>
      <c r="N532" s="48" t="s">
        <v>162</v>
      </c>
      <c r="O532" s="48" t="s">
        <v>0</v>
      </c>
      <c r="P532" s="48" t="s">
        <v>477</v>
      </c>
      <c r="Q532" s="48"/>
      <c r="R532" s="48"/>
      <c r="S532" s="48"/>
      <c r="T532" s="48"/>
      <c r="U532" s="104"/>
      <c r="V532" s="21">
        <f t="shared" si="2"/>
        <v>0</v>
      </c>
      <c r="W532" s="22" t="str">
        <f t="shared" si="3"/>
        <v/>
      </c>
      <c r="X532" s="23"/>
      <c r="Y532" s="298"/>
      <c r="Z532" s="301"/>
      <c r="BI532" s="57"/>
      <c r="BJ532" s="57"/>
      <c r="BK532" s="57"/>
      <c r="BL532" s="57"/>
      <c r="BM532" s="57"/>
      <c r="BN532" s="57"/>
      <c r="BO532" s="57"/>
      <c r="BP532" s="57"/>
      <c r="BQ532" s="57"/>
      <c r="BR532" s="57"/>
      <c r="BS532" s="57"/>
      <c r="BT532" s="57"/>
      <c r="BU532" s="57"/>
      <c r="BV532" s="57"/>
      <c r="BW532" s="57"/>
    </row>
    <row r="533" spans="3:75" ht="21" customHeight="1">
      <c r="C533" s="265"/>
      <c r="D533" s="423"/>
      <c r="E533" s="429"/>
      <c r="F533" s="288" t="s">
        <v>2458</v>
      </c>
      <c r="G533" s="249"/>
      <c r="H533" s="220" t="s">
        <v>0</v>
      </c>
      <c r="I533" s="220" t="s">
        <v>159</v>
      </c>
      <c r="J533" s="220" t="s">
        <v>0</v>
      </c>
      <c r="K533" s="220" t="s">
        <v>160</v>
      </c>
      <c r="L533" s="220" t="s">
        <v>0</v>
      </c>
      <c r="M533" s="220" t="s">
        <v>271</v>
      </c>
      <c r="N533" s="48" t="s">
        <v>162</v>
      </c>
      <c r="O533" s="48" t="s">
        <v>0</v>
      </c>
      <c r="P533" s="48" t="s">
        <v>477</v>
      </c>
      <c r="Q533" s="48"/>
      <c r="R533" s="48"/>
      <c r="S533" s="48"/>
      <c r="T533" s="48"/>
      <c r="U533" s="104"/>
      <c r="V533" s="21">
        <f t="shared" si="2"/>
        <v>0</v>
      </c>
      <c r="W533" s="22" t="str">
        <f t="shared" si="3"/>
        <v/>
      </c>
      <c r="X533" s="23"/>
      <c r="Y533" s="298"/>
      <c r="Z533" s="301"/>
      <c r="BI533" s="57"/>
      <c r="BJ533" s="57"/>
      <c r="BK533" s="57"/>
      <c r="BL533" s="57"/>
      <c r="BM533" s="57"/>
      <c r="BN533" s="57"/>
      <c r="BO533" s="57"/>
      <c r="BP533" s="57"/>
      <c r="BQ533" s="57"/>
      <c r="BR533" s="57"/>
      <c r="BS533" s="57"/>
      <c r="BT533" s="57"/>
      <c r="BU533" s="57"/>
      <c r="BV533" s="57"/>
      <c r="BW533" s="57"/>
    </row>
    <row r="534" spans="3:75" ht="21" customHeight="1">
      <c r="C534" s="265"/>
      <c r="D534" s="423"/>
      <c r="E534" s="429"/>
      <c r="F534" s="288" t="s">
        <v>2459</v>
      </c>
      <c r="G534" s="249"/>
      <c r="H534" s="220" t="s">
        <v>0</v>
      </c>
      <c r="I534" s="220" t="s">
        <v>159</v>
      </c>
      <c r="J534" s="220" t="s">
        <v>0</v>
      </c>
      <c r="K534" s="220" t="s">
        <v>160</v>
      </c>
      <c r="L534" s="220" t="s">
        <v>0</v>
      </c>
      <c r="M534" s="220" t="s">
        <v>272</v>
      </c>
      <c r="N534" s="48" t="s">
        <v>162</v>
      </c>
      <c r="O534" s="48" t="s">
        <v>0</v>
      </c>
      <c r="P534" s="48" t="s">
        <v>477</v>
      </c>
      <c r="Q534" s="48"/>
      <c r="R534" s="48"/>
      <c r="S534" s="48"/>
      <c r="T534" s="48"/>
      <c r="U534" s="104"/>
      <c r="V534" s="21">
        <f t="shared" si="2"/>
        <v>12</v>
      </c>
      <c r="W534" s="22" t="str">
        <f t="shared" si="3"/>
        <v/>
      </c>
      <c r="X534" s="23"/>
      <c r="Y534" s="298"/>
      <c r="Z534" s="301"/>
      <c r="BI534" s="57"/>
      <c r="BJ534" s="57"/>
      <c r="BK534" s="57"/>
      <c r="BL534" s="57"/>
      <c r="BM534" s="57"/>
      <c r="BN534" s="57"/>
      <c r="BO534" s="57"/>
      <c r="BP534" s="57"/>
      <c r="BQ534" s="57"/>
      <c r="BR534" s="57"/>
      <c r="BS534" s="57"/>
      <c r="BT534" s="57"/>
      <c r="BU534" s="57"/>
      <c r="BV534" s="57"/>
      <c r="BW534" s="57"/>
    </row>
    <row r="535" spans="3:75" ht="21" customHeight="1">
      <c r="C535" s="265"/>
      <c r="D535" s="423"/>
      <c r="E535" s="429"/>
      <c r="F535" s="288" t="s">
        <v>2460</v>
      </c>
      <c r="G535" s="249"/>
      <c r="H535" s="220" t="s">
        <v>0</v>
      </c>
      <c r="I535" s="220" t="s">
        <v>159</v>
      </c>
      <c r="J535" s="220" t="s">
        <v>0</v>
      </c>
      <c r="K535" s="220" t="s">
        <v>160</v>
      </c>
      <c r="L535" s="220" t="s">
        <v>0</v>
      </c>
      <c r="M535" s="220" t="s">
        <v>273</v>
      </c>
      <c r="N535" s="48" t="s">
        <v>162</v>
      </c>
      <c r="O535" s="48" t="s">
        <v>0</v>
      </c>
      <c r="P535" s="48" t="s">
        <v>477</v>
      </c>
      <c r="Q535" s="48"/>
      <c r="R535" s="48"/>
      <c r="S535" s="48"/>
      <c r="T535" s="48"/>
      <c r="U535" s="104"/>
      <c r="V535" s="21">
        <f t="shared" si="2"/>
        <v>13</v>
      </c>
      <c r="W535" s="22" t="str">
        <f t="shared" si="3"/>
        <v/>
      </c>
      <c r="X535" s="23"/>
      <c r="Y535" s="298"/>
      <c r="Z535" s="301"/>
      <c r="BI535" s="57"/>
      <c r="BJ535" s="57"/>
      <c r="BK535" s="57"/>
      <c r="BL535" s="57"/>
      <c r="BM535" s="57"/>
      <c r="BN535" s="57"/>
      <c r="BO535" s="57"/>
      <c r="BP535" s="57"/>
      <c r="BQ535" s="57"/>
      <c r="BR535" s="57"/>
      <c r="BS535" s="57"/>
      <c r="BT535" s="57"/>
      <c r="BU535" s="57"/>
      <c r="BV535" s="57"/>
      <c r="BW535" s="57"/>
    </row>
    <row r="536" spans="3:75" ht="21" customHeight="1">
      <c r="C536" s="265"/>
      <c r="D536" s="423"/>
      <c r="E536" s="429"/>
      <c r="F536" s="288" t="s">
        <v>2461</v>
      </c>
      <c r="G536" s="249"/>
      <c r="H536" s="220" t="s">
        <v>0</v>
      </c>
      <c r="I536" s="220" t="s">
        <v>159</v>
      </c>
      <c r="J536" s="220" t="s">
        <v>0</v>
      </c>
      <c r="K536" s="220" t="s">
        <v>160</v>
      </c>
      <c r="L536" s="220" t="s">
        <v>0</v>
      </c>
      <c r="M536" s="220" t="s">
        <v>274</v>
      </c>
      <c r="N536" s="48" t="s">
        <v>162</v>
      </c>
      <c r="O536" s="48" t="s">
        <v>0</v>
      </c>
      <c r="P536" s="48" t="s">
        <v>477</v>
      </c>
      <c r="Q536" s="48"/>
      <c r="R536" s="48"/>
      <c r="S536" s="48"/>
      <c r="T536" s="48"/>
      <c r="U536" s="104"/>
      <c r="V536" s="21">
        <f t="shared" si="2"/>
        <v>0</v>
      </c>
      <c r="W536" s="22" t="str">
        <f t="shared" si="3"/>
        <v/>
      </c>
      <c r="X536" s="23"/>
      <c r="Y536" s="298"/>
      <c r="Z536" s="301"/>
      <c r="BI536" s="57"/>
      <c r="BJ536" s="57"/>
      <c r="BK536" s="57"/>
      <c r="BL536" s="57"/>
      <c r="BM536" s="57"/>
      <c r="BN536" s="57"/>
      <c r="BO536" s="57"/>
      <c r="BP536" s="57"/>
      <c r="BQ536" s="57"/>
      <c r="BR536" s="57"/>
      <c r="BS536" s="57"/>
      <c r="BT536" s="57"/>
      <c r="BU536" s="57"/>
      <c r="BV536" s="57"/>
      <c r="BW536" s="57"/>
    </row>
    <row r="537" spans="3:75" ht="21" customHeight="1">
      <c r="C537" s="265"/>
      <c r="D537" s="423"/>
      <c r="E537" s="429"/>
      <c r="F537" s="288" t="s">
        <v>2462</v>
      </c>
      <c r="G537" s="249"/>
      <c r="H537" s="220" t="s">
        <v>0</v>
      </c>
      <c r="I537" s="220" t="s">
        <v>159</v>
      </c>
      <c r="J537" s="220" t="s">
        <v>0</v>
      </c>
      <c r="K537" s="220" t="s">
        <v>160</v>
      </c>
      <c r="L537" s="220" t="s">
        <v>0</v>
      </c>
      <c r="M537" s="220" t="s">
        <v>275</v>
      </c>
      <c r="N537" s="48" t="s">
        <v>162</v>
      </c>
      <c r="O537" s="48" t="s">
        <v>0</v>
      </c>
      <c r="P537" s="48" t="s">
        <v>477</v>
      </c>
      <c r="Q537" s="48"/>
      <c r="R537" s="48"/>
      <c r="S537" s="48"/>
      <c r="T537" s="48"/>
      <c r="U537" s="104"/>
      <c r="V537" s="21">
        <f t="shared" si="2"/>
        <v>0</v>
      </c>
      <c r="W537" s="22" t="str">
        <f t="shared" si="3"/>
        <v/>
      </c>
      <c r="X537" s="23"/>
      <c r="Y537" s="298"/>
      <c r="Z537" s="301"/>
      <c r="BI537" s="57"/>
      <c r="BJ537" s="57"/>
      <c r="BK537" s="57"/>
      <c r="BL537" s="57"/>
      <c r="BM537" s="57"/>
      <c r="BN537" s="57"/>
      <c r="BO537" s="57"/>
      <c r="BP537" s="57"/>
      <c r="BQ537" s="57"/>
      <c r="BR537" s="57"/>
      <c r="BS537" s="57"/>
      <c r="BT537" s="57"/>
      <c r="BU537" s="57"/>
      <c r="BV537" s="57"/>
      <c r="BW537" s="57"/>
    </row>
    <row r="538" spans="3:75" ht="21" customHeight="1">
      <c r="C538" s="265"/>
      <c r="D538" s="423"/>
      <c r="E538" s="429"/>
      <c r="F538" s="288" t="s">
        <v>38</v>
      </c>
      <c r="G538" s="249"/>
      <c r="H538" s="220" t="s">
        <v>0</v>
      </c>
      <c r="I538" s="220" t="s">
        <v>159</v>
      </c>
      <c r="J538" s="220" t="s">
        <v>0</v>
      </c>
      <c r="K538" s="220" t="s">
        <v>160</v>
      </c>
      <c r="L538" s="220" t="s">
        <v>0</v>
      </c>
      <c r="M538" s="220" t="s">
        <v>276</v>
      </c>
      <c r="N538" s="48" t="s">
        <v>162</v>
      </c>
      <c r="O538" s="48" t="s">
        <v>0</v>
      </c>
      <c r="P538" s="48" t="s">
        <v>477</v>
      </c>
      <c r="Q538" s="48"/>
      <c r="R538" s="48"/>
      <c r="S538" s="48"/>
      <c r="T538" s="48"/>
      <c r="U538" s="104"/>
      <c r="V538" s="21">
        <f t="shared" si="2"/>
        <v>14</v>
      </c>
      <c r="W538" s="22" t="str">
        <f t="shared" si="3"/>
        <v/>
      </c>
      <c r="X538" s="23"/>
      <c r="Y538" s="298"/>
      <c r="Z538" s="301"/>
      <c r="BI538" s="57"/>
      <c r="BJ538" s="57"/>
      <c r="BK538" s="57"/>
      <c r="BL538" s="57"/>
      <c r="BM538" s="57"/>
      <c r="BN538" s="57"/>
      <c r="BO538" s="57"/>
      <c r="BP538" s="57"/>
      <c r="BQ538" s="57"/>
      <c r="BR538" s="57"/>
      <c r="BS538" s="57"/>
      <c r="BT538" s="57"/>
      <c r="BU538" s="57"/>
      <c r="BV538" s="57"/>
      <c r="BW538" s="57"/>
    </row>
    <row r="539" spans="3:75" ht="21" customHeight="1">
      <c r="C539" s="265"/>
      <c r="D539" s="423"/>
      <c r="E539" s="429"/>
      <c r="F539" s="288" t="s">
        <v>39</v>
      </c>
      <c r="G539" s="249"/>
      <c r="H539" s="220" t="s">
        <v>0</v>
      </c>
      <c r="I539" s="220" t="s">
        <v>159</v>
      </c>
      <c r="J539" s="220" t="s">
        <v>0</v>
      </c>
      <c r="K539" s="220" t="s">
        <v>160</v>
      </c>
      <c r="L539" s="220" t="s">
        <v>0</v>
      </c>
      <c r="M539" s="220" t="s">
        <v>277</v>
      </c>
      <c r="N539" s="48" t="s">
        <v>162</v>
      </c>
      <c r="O539" s="48" t="s">
        <v>0</v>
      </c>
      <c r="P539" s="48" t="s">
        <v>477</v>
      </c>
      <c r="Q539" s="48"/>
      <c r="R539" s="48"/>
      <c r="S539" s="48"/>
      <c r="T539" s="48"/>
      <c r="U539" s="104"/>
      <c r="V539" s="21">
        <f t="shared" si="2"/>
        <v>196</v>
      </c>
      <c r="W539" s="22" t="str">
        <f t="shared" si="3"/>
        <v/>
      </c>
      <c r="X539" s="23"/>
      <c r="Y539" s="298"/>
      <c r="Z539" s="301"/>
      <c r="BI539" s="57"/>
      <c r="BJ539" s="57"/>
      <c r="BK539" s="57"/>
      <c r="BL539" s="57"/>
      <c r="BM539" s="57"/>
      <c r="BN539" s="57"/>
      <c r="BO539" s="57"/>
      <c r="BP539" s="57"/>
      <c r="BQ539" s="57"/>
      <c r="BR539" s="57"/>
      <c r="BS539" s="57"/>
      <c r="BT539" s="57"/>
      <c r="BU539" s="57"/>
      <c r="BV539" s="57"/>
      <c r="BW539" s="57"/>
    </row>
    <row r="540" spans="3:75" ht="21" customHeight="1">
      <c r="C540" s="265"/>
      <c r="D540" s="423"/>
      <c r="E540" s="429"/>
      <c r="F540" s="288" t="s">
        <v>40</v>
      </c>
      <c r="G540" s="249"/>
      <c r="H540" s="220" t="s">
        <v>0</v>
      </c>
      <c r="I540" s="220" t="s">
        <v>159</v>
      </c>
      <c r="J540" s="220" t="s">
        <v>0</v>
      </c>
      <c r="K540" s="220" t="s">
        <v>160</v>
      </c>
      <c r="L540" s="220" t="s">
        <v>0</v>
      </c>
      <c r="M540" s="220" t="s">
        <v>278</v>
      </c>
      <c r="N540" s="48" t="s">
        <v>162</v>
      </c>
      <c r="O540" s="48" t="s">
        <v>0</v>
      </c>
      <c r="P540" s="48" t="s">
        <v>477</v>
      </c>
      <c r="Q540" s="48"/>
      <c r="R540" s="48"/>
      <c r="S540" s="48"/>
      <c r="T540" s="48"/>
      <c r="U540" s="104"/>
      <c r="V540" s="21">
        <f t="shared" si="2"/>
        <v>0</v>
      </c>
      <c r="W540" s="22" t="str">
        <f t="shared" si="3"/>
        <v>Z</v>
      </c>
      <c r="X540" s="23"/>
      <c r="Y540" s="298"/>
      <c r="Z540" s="301"/>
      <c r="BI540" s="57"/>
      <c r="BJ540" s="57"/>
      <c r="BK540" s="57"/>
      <c r="BL540" s="57"/>
      <c r="BM540" s="57"/>
      <c r="BN540" s="57"/>
      <c r="BO540" s="57"/>
      <c r="BP540" s="57"/>
      <c r="BQ540" s="57"/>
      <c r="BR540" s="57"/>
      <c r="BS540" s="57"/>
      <c r="BT540" s="57"/>
      <c r="BU540" s="57"/>
      <c r="BV540" s="57"/>
      <c r="BW540" s="57"/>
    </row>
    <row r="541" spans="3:75" ht="21" customHeight="1">
      <c r="C541" s="265"/>
      <c r="D541" s="423"/>
      <c r="E541" s="429"/>
      <c r="F541" s="288" t="s">
        <v>41</v>
      </c>
      <c r="G541" s="249"/>
      <c r="H541" s="220" t="s">
        <v>0</v>
      </c>
      <c r="I541" s="220" t="s">
        <v>159</v>
      </c>
      <c r="J541" s="220" t="s">
        <v>0</v>
      </c>
      <c r="K541" s="220" t="s">
        <v>160</v>
      </c>
      <c r="L541" s="220" t="s">
        <v>0</v>
      </c>
      <c r="M541" s="220" t="s">
        <v>279</v>
      </c>
      <c r="N541" s="48" t="s">
        <v>162</v>
      </c>
      <c r="O541" s="48" t="s">
        <v>0</v>
      </c>
      <c r="P541" s="48" t="s">
        <v>477</v>
      </c>
      <c r="Q541" s="48"/>
      <c r="R541" s="48"/>
      <c r="S541" s="48"/>
      <c r="T541" s="48"/>
      <c r="U541" s="104"/>
      <c r="V541" s="21">
        <f t="shared" si="2"/>
        <v>13</v>
      </c>
      <c r="W541" s="22" t="str">
        <f t="shared" si="3"/>
        <v/>
      </c>
      <c r="X541" s="23"/>
      <c r="Y541" s="298"/>
      <c r="Z541" s="301"/>
      <c r="BI541" s="57"/>
      <c r="BJ541" s="57"/>
      <c r="BK541" s="57"/>
      <c r="BL541" s="57"/>
      <c r="BM541" s="57"/>
      <c r="BN541" s="57"/>
      <c r="BO541" s="57"/>
      <c r="BP541" s="57"/>
      <c r="BQ541" s="57"/>
      <c r="BR541" s="57"/>
      <c r="BS541" s="57"/>
      <c r="BT541" s="57"/>
      <c r="BU541" s="57"/>
      <c r="BV541" s="57"/>
      <c r="BW541" s="57"/>
    </row>
    <row r="542" spans="3:75" ht="21" customHeight="1">
      <c r="C542" s="265"/>
      <c r="D542" s="423"/>
      <c r="E542" s="429"/>
      <c r="F542" s="288" t="s">
        <v>2463</v>
      </c>
      <c r="G542" s="249"/>
      <c r="H542" s="220" t="s">
        <v>0</v>
      </c>
      <c r="I542" s="220" t="s">
        <v>159</v>
      </c>
      <c r="J542" s="220" t="s">
        <v>0</v>
      </c>
      <c r="K542" s="220" t="s">
        <v>160</v>
      </c>
      <c r="L542" s="220" t="s">
        <v>0</v>
      </c>
      <c r="M542" s="220" t="s">
        <v>280</v>
      </c>
      <c r="N542" s="48" t="s">
        <v>162</v>
      </c>
      <c r="O542" s="48" t="s">
        <v>0</v>
      </c>
      <c r="P542" s="48" t="s">
        <v>477</v>
      </c>
      <c r="Q542" s="48"/>
      <c r="R542" s="48"/>
      <c r="S542" s="48"/>
      <c r="T542" s="48"/>
      <c r="U542" s="104"/>
      <c r="V542" s="21">
        <f t="shared" si="2"/>
        <v>0</v>
      </c>
      <c r="W542" s="22" t="str">
        <f t="shared" si="3"/>
        <v/>
      </c>
      <c r="X542" s="23"/>
      <c r="Y542" s="298"/>
      <c r="Z542" s="301"/>
      <c r="BI542" s="57"/>
      <c r="BJ542" s="57"/>
      <c r="BK542" s="57"/>
      <c r="BL542" s="57"/>
      <c r="BM542" s="57"/>
      <c r="BN542" s="57"/>
      <c r="BO542" s="57"/>
      <c r="BP542" s="57"/>
      <c r="BQ542" s="57"/>
      <c r="BR542" s="57"/>
      <c r="BS542" s="57"/>
      <c r="BT542" s="57"/>
      <c r="BU542" s="57"/>
      <c r="BV542" s="57"/>
      <c r="BW542" s="57"/>
    </row>
    <row r="543" spans="3:75" ht="21" customHeight="1">
      <c r="C543" s="265"/>
      <c r="D543" s="423"/>
      <c r="E543" s="429"/>
      <c r="F543" s="288" t="s">
        <v>42</v>
      </c>
      <c r="G543" s="249"/>
      <c r="H543" s="220" t="s">
        <v>0</v>
      </c>
      <c r="I543" s="220" t="s">
        <v>159</v>
      </c>
      <c r="J543" s="220" t="s">
        <v>0</v>
      </c>
      <c r="K543" s="220" t="s">
        <v>160</v>
      </c>
      <c r="L543" s="220" t="s">
        <v>0</v>
      </c>
      <c r="M543" s="220" t="s">
        <v>281</v>
      </c>
      <c r="N543" s="48" t="s">
        <v>162</v>
      </c>
      <c r="O543" s="48" t="s">
        <v>0</v>
      </c>
      <c r="P543" s="48" t="s">
        <v>477</v>
      </c>
      <c r="Q543" s="48"/>
      <c r="R543" s="48"/>
      <c r="S543" s="48"/>
      <c r="T543" s="48"/>
      <c r="U543" s="104"/>
      <c r="V543" s="21">
        <f t="shared" si="2"/>
        <v>0</v>
      </c>
      <c r="W543" s="22" t="str">
        <f t="shared" si="3"/>
        <v/>
      </c>
      <c r="X543" s="23"/>
      <c r="Y543" s="298"/>
      <c r="Z543" s="301"/>
      <c r="BI543" s="57"/>
      <c r="BJ543" s="57"/>
      <c r="BK543" s="57"/>
      <c r="BL543" s="57"/>
      <c r="BM543" s="57"/>
      <c r="BN543" s="57"/>
      <c r="BO543" s="57"/>
      <c r="BP543" s="57"/>
      <c r="BQ543" s="57"/>
      <c r="BR543" s="57"/>
      <c r="BS543" s="57"/>
      <c r="BT543" s="57"/>
      <c r="BU543" s="57"/>
      <c r="BV543" s="57"/>
      <c r="BW543" s="57"/>
    </row>
    <row r="544" spans="3:75" ht="21" customHeight="1">
      <c r="C544" s="265"/>
      <c r="D544" s="423"/>
      <c r="E544" s="429"/>
      <c r="F544" s="288" t="s">
        <v>2464</v>
      </c>
      <c r="G544" s="249"/>
      <c r="H544" s="220" t="s">
        <v>0</v>
      </c>
      <c r="I544" s="220" t="s">
        <v>159</v>
      </c>
      <c r="J544" s="220" t="s">
        <v>0</v>
      </c>
      <c r="K544" s="220" t="s">
        <v>160</v>
      </c>
      <c r="L544" s="220" t="s">
        <v>0</v>
      </c>
      <c r="M544" s="220" t="s">
        <v>282</v>
      </c>
      <c r="N544" s="48" t="s">
        <v>162</v>
      </c>
      <c r="O544" s="48" t="s">
        <v>0</v>
      </c>
      <c r="P544" s="48" t="s">
        <v>477</v>
      </c>
      <c r="Q544" s="48"/>
      <c r="R544" s="48"/>
      <c r="S544" s="48"/>
      <c r="T544" s="48"/>
      <c r="U544" s="104"/>
      <c r="V544" s="21">
        <f t="shared" si="2"/>
        <v>19</v>
      </c>
      <c r="W544" s="22" t="str">
        <f t="shared" si="3"/>
        <v/>
      </c>
      <c r="X544" s="23"/>
      <c r="Y544" s="298"/>
      <c r="Z544" s="301"/>
      <c r="BI544" s="57"/>
      <c r="BJ544" s="57"/>
      <c r="BK544" s="57"/>
      <c r="BL544" s="57"/>
      <c r="BM544" s="57"/>
      <c r="BN544" s="57"/>
      <c r="BO544" s="57"/>
      <c r="BP544" s="57"/>
      <c r="BQ544" s="57"/>
      <c r="BR544" s="57"/>
      <c r="BS544" s="57"/>
      <c r="BT544" s="57"/>
      <c r="BU544" s="57"/>
      <c r="BV544" s="57"/>
      <c r="BW544" s="57"/>
    </row>
    <row r="545" spans="3:75" ht="21" customHeight="1">
      <c r="C545" s="265"/>
      <c r="D545" s="423"/>
      <c r="E545" s="429"/>
      <c r="F545" s="288" t="s">
        <v>43</v>
      </c>
      <c r="G545" s="249"/>
      <c r="H545" s="220" t="s">
        <v>0</v>
      </c>
      <c r="I545" s="220" t="s">
        <v>159</v>
      </c>
      <c r="J545" s="220" t="s">
        <v>0</v>
      </c>
      <c r="K545" s="220" t="s">
        <v>160</v>
      </c>
      <c r="L545" s="220" t="s">
        <v>0</v>
      </c>
      <c r="M545" s="220" t="s">
        <v>283</v>
      </c>
      <c r="N545" s="48" t="s">
        <v>162</v>
      </c>
      <c r="O545" s="48" t="s">
        <v>0</v>
      </c>
      <c r="P545" s="48" t="s">
        <v>477</v>
      </c>
      <c r="Q545" s="48"/>
      <c r="R545" s="48"/>
      <c r="S545" s="48"/>
      <c r="T545" s="48"/>
      <c r="U545" s="104"/>
      <c r="V545" s="21">
        <f t="shared" si="2"/>
        <v>28</v>
      </c>
      <c r="W545" s="22" t="str">
        <f t="shared" si="3"/>
        <v/>
      </c>
      <c r="X545" s="23"/>
      <c r="Y545" s="298"/>
      <c r="Z545" s="301"/>
      <c r="BI545" s="57"/>
      <c r="BJ545" s="57"/>
      <c r="BK545" s="57"/>
      <c r="BL545" s="57"/>
      <c r="BM545" s="57"/>
      <c r="BN545" s="57"/>
      <c r="BO545" s="57"/>
      <c r="BP545" s="57"/>
      <c r="BQ545" s="57"/>
      <c r="BR545" s="57"/>
      <c r="BS545" s="57"/>
      <c r="BT545" s="57"/>
      <c r="BU545" s="57"/>
      <c r="BV545" s="57"/>
      <c r="BW545" s="57"/>
    </row>
    <row r="546" spans="3:75" ht="21" customHeight="1">
      <c r="C546" s="265"/>
      <c r="D546" s="423"/>
      <c r="E546" s="429"/>
      <c r="F546" s="288" t="s">
        <v>44</v>
      </c>
      <c r="G546" s="249"/>
      <c r="H546" s="220" t="s">
        <v>0</v>
      </c>
      <c r="I546" s="220" t="s">
        <v>159</v>
      </c>
      <c r="J546" s="220" t="s">
        <v>0</v>
      </c>
      <c r="K546" s="220" t="s">
        <v>160</v>
      </c>
      <c r="L546" s="220" t="s">
        <v>0</v>
      </c>
      <c r="M546" s="220" t="s">
        <v>284</v>
      </c>
      <c r="N546" s="48" t="s">
        <v>162</v>
      </c>
      <c r="O546" s="48" t="s">
        <v>0</v>
      </c>
      <c r="P546" s="48" t="s">
        <v>477</v>
      </c>
      <c r="Q546" s="48"/>
      <c r="R546" s="48"/>
      <c r="S546" s="48"/>
      <c r="T546" s="48"/>
      <c r="U546" s="104"/>
      <c r="V546" s="21">
        <f t="shared" si="2"/>
        <v>145</v>
      </c>
      <c r="W546" s="22" t="str">
        <f t="shared" si="3"/>
        <v/>
      </c>
      <c r="X546" s="23"/>
      <c r="Y546" s="298"/>
      <c r="Z546" s="301"/>
      <c r="BI546" s="57"/>
      <c r="BJ546" s="57"/>
      <c r="BK546" s="57"/>
      <c r="BL546" s="57"/>
      <c r="BM546" s="57"/>
      <c r="BN546" s="57"/>
      <c r="BO546" s="57"/>
      <c r="BP546" s="57"/>
      <c r="BQ546" s="57"/>
      <c r="BR546" s="57"/>
      <c r="BS546" s="57"/>
      <c r="BT546" s="57"/>
      <c r="BU546" s="57"/>
      <c r="BV546" s="57"/>
      <c r="BW546" s="57"/>
    </row>
    <row r="547" spans="3:75" ht="21" customHeight="1">
      <c r="C547" s="265"/>
      <c r="D547" s="423"/>
      <c r="E547" s="429"/>
      <c r="F547" s="288" t="s">
        <v>2465</v>
      </c>
      <c r="G547" s="249"/>
      <c r="H547" s="220" t="s">
        <v>0</v>
      </c>
      <c r="I547" s="220" t="s">
        <v>159</v>
      </c>
      <c r="J547" s="220" t="s">
        <v>0</v>
      </c>
      <c r="K547" s="220" t="s">
        <v>160</v>
      </c>
      <c r="L547" s="220" t="s">
        <v>0</v>
      </c>
      <c r="M547" s="220" t="s">
        <v>285</v>
      </c>
      <c r="N547" s="48" t="s">
        <v>162</v>
      </c>
      <c r="O547" s="48" t="s">
        <v>0</v>
      </c>
      <c r="P547" s="48" t="s">
        <v>477</v>
      </c>
      <c r="Q547" s="48"/>
      <c r="R547" s="48"/>
      <c r="S547" s="48"/>
      <c r="T547" s="48"/>
      <c r="U547" s="104"/>
      <c r="V547" s="21">
        <f t="shared" si="2"/>
        <v>0</v>
      </c>
      <c r="W547" s="22" t="str">
        <f t="shared" si="3"/>
        <v/>
      </c>
      <c r="X547" s="23"/>
      <c r="Y547" s="298"/>
      <c r="Z547" s="301"/>
      <c r="BI547" s="57"/>
      <c r="BJ547" s="57"/>
      <c r="BK547" s="57"/>
      <c r="BL547" s="57"/>
      <c r="BM547" s="57"/>
      <c r="BN547" s="57"/>
      <c r="BO547" s="57"/>
      <c r="BP547" s="57"/>
      <c r="BQ547" s="57"/>
      <c r="BR547" s="57"/>
      <c r="BS547" s="57"/>
      <c r="BT547" s="57"/>
      <c r="BU547" s="57"/>
      <c r="BV547" s="57"/>
      <c r="BW547" s="57"/>
    </row>
    <row r="548" spans="3:75" ht="21" customHeight="1">
      <c r="C548" s="265"/>
      <c r="D548" s="423"/>
      <c r="E548" s="429"/>
      <c r="F548" s="288" t="s">
        <v>45</v>
      </c>
      <c r="G548" s="249"/>
      <c r="H548" s="220" t="s">
        <v>0</v>
      </c>
      <c r="I548" s="220" t="s">
        <v>159</v>
      </c>
      <c r="J548" s="220" t="s">
        <v>0</v>
      </c>
      <c r="K548" s="220" t="s">
        <v>160</v>
      </c>
      <c r="L548" s="220" t="s">
        <v>0</v>
      </c>
      <c r="M548" s="220" t="s">
        <v>286</v>
      </c>
      <c r="N548" s="48" t="s">
        <v>162</v>
      </c>
      <c r="O548" s="48" t="s">
        <v>0</v>
      </c>
      <c r="P548" s="48" t="s">
        <v>477</v>
      </c>
      <c r="Q548" s="48"/>
      <c r="R548" s="48"/>
      <c r="S548" s="48"/>
      <c r="T548" s="48"/>
      <c r="U548" s="104"/>
      <c r="V548" s="21">
        <f t="shared" si="2"/>
        <v>45</v>
      </c>
      <c r="W548" s="22" t="str">
        <f t="shared" si="3"/>
        <v/>
      </c>
      <c r="X548" s="23"/>
      <c r="Y548" s="298"/>
      <c r="Z548" s="301"/>
      <c r="BI548" s="57"/>
      <c r="BJ548" s="57"/>
      <c r="BK548" s="57"/>
      <c r="BL548" s="57"/>
      <c r="BM548" s="57"/>
      <c r="BN548" s="57"/>
      <c r="BO548" s="57"/>
      <c r="BP548" s="57"/>
      <c r="BQ548" s="57"/>
      <c r="BR548" s="57"/>
      <c r="BS548" s="57"/>
      <c r="BT548" s="57"/>
      <c r="BU548" s="57"/>
      <c r="BV548" s="57"/>
      <c r="BW548" s="57"/>
    </row>
    <row r="549" spans="3:75" ht="21" customHeight="1">
      <c r="C549" s="265"/>
      <c r="D549" s="423"/>
      <c r="E549" s="429"/>
      <c r="F549" s="288" t="s">
        <v>46</v>
      </c>
      <c r="G549" s="249"/>
      <c r="H549" s="220" t="s">
        <v>0</v>
      </c>
      <c r="I549" s="220" t="s">
        <v>159</v>
      </c>
      <c r="J549" s="220" t="s">
        <v>0</v>
      </c>
      <c r="K549" s="220" t="s">
        <v>160</v>
      </c>
      <c r="L549" s="220" t="s">
        <v>0</v>
      </c>
      <c r="M549" s="220" t="s">
        <v>287</v>
      </c>
      <c r="N549" s="48" t="s">
        <v>162</v>
      </c>
      <c r="O549" s="48" t="s">
        <v>0</v>
      </c>
      <c r="P549" s="48" t="s">
        <v>477</v>
      </c>
      <c r="Q549" s="48"/>
      <c r="R549" s="48"/>
      <c r="S549" s="48"/>
      <c r="T549" s="48"/>
      <c r="U549" s="104"/>
      <c r="V549" s="21">
        <f t="shared" si="2"/>
        <v>0</v>
      </c>
      <c r="W549" s="22" t="str">
        <f t="shared" si="3"/>
        <v/>
      </c>
      <c r="X549" s="23"/>
      <c r="Y549" s="298"/>
      <c r="Z549" s="301"/>
      <c r="BI549" s="57"/>
      <c r="BJ549" s="57"/>
      <c r="BK549" s="57"/>
      <c r="BL549" s="57"/>
      <c r="BM549" s="57"/>
      <c r="BN549" s="57"/>
      <c r="BO549" s="57"/>
      <c r="BP549" s="57"/>
      <c r="BQ549" s="57"/>
      <c r="BR549" s="57"/>
      <c r="BS549" s="57"/>
      <c r="BT549" s="57"/>
      <c r="BU549" s="57"/>
      <c r="BV549" s="57"/>
      <c r="BW549" s="57"/>
    </row>
    <row r="550" spans="3:75" ht="21" customHeight="1">
      <c r="C550" s="265"/>
      <c r="D550" s="423"/>
      <c r="E550" s="429"/>
      <c r="F550" s="288" t="s">
        <v>2466</v>
      </c>
      <c r="G550" s="249"/>
      <c r="H550" s="220" t="s">
        <v>0</v>
      </c>
      <c r="I550" s="220" t="s">
        <v>159</v>
      </c>
      <c r="J550" s="220" t="s">
        <v>0</v>
      </c>
      <c r="K550" s="220" t="s">
        <v>160</v>
      </c>
      <c r="L550" s="220" t="s">
        <v>0</v>
      </c>
      <c r="M550" s="220" t="s">
        <v>288</v>
      </c>
      <c r="N550" s="48" t="s">
        <v>162</v>
      </c>
      <c r="O550" s="48" t="s">
        <v>0</v>
      </c>
      <c r="P550" s="48" t="s">
        <v>477</v>
      </c>
      <c r="Q550" s="48"/>
      <c r="R550" s="48"/>
      <c r="S550" s="48"/>
      <c r="T550" s="48"/>
      <c r="U550" s="104"/>
      <c r="V550" s="21">
        <f t="shared" si="2"/>
        <v>1</v>
      </c>
      <c r="W550" s="22" t="str">
        <f t="shared" si="3"/>
        <v/>
      </c>
      <c r="X550" s="23"/>
      <c r="Y550" s="298"/>
      <c r="Z550" s="301"/>
      <c r="BI550" s="57"/>
      <c r="BJ550" s="57"/>
      <c r="BK550" s="57"/>
      <c r="BL550" s="57"/>
      <c r="BM550" s="57"/>
      <c r="BN550" s="57"/>
      <c r="BO550" s="57"/>
      <c r="BP550" s="57"/>
      <c r="BQ550" s="57"/>
      <c r="BR550" s="57"/>
      <c r="BS550" s="57"/>
      <c r="BT550" s="57"/>
      <c r="BU550" s="57"/>
      <c r="BV550" s="57"/>
      <c r="BW550" s="57"/>
    </row>
    <row r="551" spans="3:75" ht="21" customHeight="1">
      <c r="C551" s="265"/>
      <c r="D551" s="423"/>
      <c r="E551" s="429"/>
      <c r="F551" s="288" t="s">
        <v>47</v>
      </c>
      <c r="G551" s="249"/>
      <c r="H551" s="220" t="s">
        <v>0</v>
      </c>
      <c r="I551" s="220" t="s">
        <v>159</v>
      </c>
      <c r="J551" s="220" t="s">
        <v>0</v>
      </c>
      <c r="K551" s="220" t="s">
        <v>160</v>
      </c>
      <c r="L551" s="220" t="s">
        <v>0</v>
      </c>
      <c r="M551" s="220" t="s">
        <v>289</v>
      </c>
      <c r="N551" s="48" t="s">
        <v>162</v>
      </c>
      <c r="O551" s="48" t="s">
        <v>0</v>
      </c>
      <c r="P551" s="48" t="s">
        <v>477</v>
      </c>
      <c r="Q551" s="48"/>
      <c r="R551" s="48"/>
      <c r="S551" s="48"/>
      <c r="T551" s="48"/>
      <c r="U551" s="104"/>
      <c r="V551" s="21">
        <f t="shared" si="2"/>
        <v>92</v>
      </c>
      <c r="W551" s="22" t="str">
        <f t="shared" si="3"/>
        <v/>
      </c>
      <c r="X551" s="23"/>
      <c r="Y551" s="298"/>
      <c r="Z551" s="301"/>
      <c r="BI551" s="57"/>
      <c r="BJ551" s="57"/>
      <c r="BK551" s="57"/>
      <c r="BL551" s="57"/>
      <c r="BM551" s="57"/>
      <c r="BN551" s="57"/>
      <c r="BO551" s="57"/>
      <c r="BP551" s="57"/>
      <c r="BQ551" s="57"/>
      <c r="BR551" s="57"/>
      <c r="BS551" s="57"/>
      <c r="BT551" s="57"/>
      <c r="BU551" s="57"/>
      <c r="BV551" s="57"/>
      <c r="BW551" s="57"/>
    </row>
    <row r="552" spans="3:75" ht="21" customHeight="1">
      <c r="C552" s="265"/>
      <c r="D552" s="423"/>
      <c r="E552" s="429"/>
      <c r="F552" s="288" t="s">
        <v>48</v>
      </c>
      <c r="G552" s="249"/>
      <c r="H552" s="220" t="s">
        <v>0</v>
      </c>
      <c r="I552" s="220" t="s">
        <v>159</v>
      </c>
      <c r="J552" s="220" t="s">
        <v>0</v>
      </c>
      <c r="K552" s="220" t="s">
        <v>160</v>
      </c>
      <c r="L552" s="220" t="s">
        <v>0</v>
      </c>
      <c r="M552" s="220" t="s">
        <v>290</v>
      </c>
      <c r="N552" s="48" t="s">
        <v>162</v>
      </c>
      <c r="O552" s="48" t="s">
        <v>0</v>
      </c>
      <c r="P552" s="48" t="s">
        <v>477</v>
      </c>
      <c r="Q552" s="48"/>
      <c r="R552" s="48"/>
      <c r="S552" s="48"/>
      <c r="T552" s="48"/>
      <c r="U552" s="104"/>
      <c r="V552" s="21">
        <f t="shared" si="2"/>
        <v>0</v>
      </c>
      <c r="W552" s="22" t="str">
        <f t="shared" si="3"/>
        <v/>
      </c>
      <c r="X552" s="23"/>
      <c r="Y552" s="298"/>
      <c r="Z552" s="301"/>
      <c r="BI552" s="57"/>
      <c r="BJ552" s="57"/>
      <c r="BK552" s="57"/>
      <c r="BL552" s="57"/>
      <c r="BM552" s="57"/>
      <c r="BN552" s="57"/>
      <c r="BO552" s="57"/>
      <c r="BP552" s="57"/>
      <c r="BQ552" s="57"/>
      <c r="BR552" s="57"/>
      <c r="BS552" s="57"/>
      <c r="BT552" s="57"/>
      <c r="BU552" s="57"/>
      <c r="BV552" s="57"/>
      <c r="BW552" s="57"/>
    </row>
    <row r="553" spans="3:75" ht="21" customHeight="1">
      <c r="C553" s="265"/>
      <c r="D553" s="423"/>
      <c r="E553" s="429"/>
      <c r="F553" s="288" t="s">
        <v>2467</v>
      </c>
      <c r="G553" s="249"/>
      <c r="H553" s="220" t="s">
        <v>0</v>
      </c>
      <c r="I553" s="220" t="s">
        <v>159</v>
      </c>
      <c r="J553" s="220" t="s">
        <v>0</v>
      </c>
      <c r="K553" s="220" t="s">
        <v>160</v>
      </c>
      <c r="L553" s="220" t="s">
        <v>0</v>
      </c>
      <c r="M553" s="220" t="s">
        <v>291</v>
      </c>
      <c r="N553" s="48" t="s">
        <v>162</v>
      </c>
      <c r="O553" s="48" t="s">
        <v>0</v>
      </c>
      <c r="P553" s="48" t="s">
        <v>477</v>
      </c>
      <c r="Q553" s="48"/>
      <c r="R553" s="48"/>
      <c r="S553" s="48"/>
      <c r="T553" s="48"/>
      <c r="U553" s="104"/>
      <c r="V553" s="21">
        <f t="shared" si="2"/>
        <v>54</v>
      </c>
      <c r="W553" s="22" t="str">
        <f t="shared" si="3"/>
        <v/>
      </c>
      <c r="X553" s="23"/>
      <c r="Y553" s="298"/>
      <c r="Z553" s="301"/>
      <c r="BI553" s="57"/>
      <c r="BJ553" s="57"/>
      <c r="BK553" s="57"/>
      <c r="BL553" s="57"/>
      <c r="BM553" s="57"/>
      <c r="BN553" s="57"/>
      <c r="BO553" s="57"/>
      <c r="BP553" s="57"/>
      <c r="BQ553" s="57"/>
      <c r="BR553" s="57"/>
      <c r="BS553" s="57"/>
      <c r="BT553" s="57"/>
      <c r="BU553" s="57"/>
      <c r="BV553" s="57"/>
      <c r="BW553" s="57"/>
    </row>
    <row r="554" spans="3:75" ht="21" customHeight="1">
      <c r="C554" s="265"/>
      <c r="D554" s="423"/>
      <c r="E554" s="429"/>
      <c r="F554" s="288" t="s">
        <v>49</v>
      </c>
      <c r="G554" s="249"/>
      <c r="H554" s="220" t="s">
        <v>0</v>
      </c>
      <c r="I554" s="220" t="s">
        <v>159</v>
      </c>
      <c r="J554" s="220" t="s">
        <v>0</v>
      </c>
      <c r="K554" s="220" t="s">
        <v>160</v>
      </c>
      <c r="L554" s="220" t="s">
        <v>0</v>
      </c>
      <c r="M554" s="220" t="s">
        <v>292</v>
      </c>
      <c r="N554" s="48" t="s">
        <v>162</v>
      </c>
      <c r="O554" s="48" t="s">
        <v>0</v>
      </c>
      <c r="P554" s="48" t="s">
        <v>477</v>
      </c>
      <c r="Q554" s="48"/>
      <c r="R554" s="48"/>
      <c r="S554" s="48"/>
      <c r="T554" s="48"/>
      <c r="U554" s="104"/>
      <c r="V554" s="21">
        <f t="shared" si="2"/>
        <v>0</v>
      </c>
      <c r="W554" s="22" t="str">
        <f t="shared" si="3"/>
        <v/>
      </c>
      <c r="X554" s="23"/>
      <c r="Y554" s="298"/>
      <c r="Z554" s="301"/>
      <c r="BI554" s="57"/>
      <c r="BJ554" s="57"/>
      <c r="BK554" s="57"/>
      <c r="BL554" s="57"/>
      <c r="BM554" s="57"/>
      <c r="BN554" s="57"/>
      <c r="BO554" s="57"/>
      <c r="BP554" s="57"/>
      <c r="BQ554" s="57"/>
      <c r="BR554" s="57"/>
      <c r="BS554" s="57"/>
      <c r="BT554" s="57"/>
      <c r="BU554" s="57"/>
      <c r="BV554" s="57"/>
      <c r="BW554" s="57"/>
    </row>
    <row r="555" spans="3:75" ht="21" customHeight="1">
      <c r="C555" s="265"/>
      <c r="D555" s="423"/>
      <c r="E555" s="429"/>
      <c r="F555" s="288" t="s">
        <v>50</v>
      </c>
      <c r="G555" s="249"/>
      <c r="H555" s="220" t="s">
        <v>0</v>
      </c>
      <c r="I555" s="220" t="s">
        <v>159</v>
      </c>
      <c r="J555" s="220" t="s">
        <v>0</v>
      </c>
      <c r="K555" s="220" t="s">
        <v>160</v>
      </c>
      <c r="L555" s="220" t="s">
        <v>0</v>
      </c>
      <c r="M555" s="220" t="s">
        <v>293</v>
      </c>
      <c r="N555" s="48" t="s">
        <v>162</v>
      </c>
      <c r="O555" s="48" t="s">
        <v>0</v>
      </c>
      <c r="P555" s="48" t="s">
        <v>477</v>
      </c>
      <c r="Q555" s="48"/>
      <c r="R555" s="48"/>
      <c r="S555" s="48"/>
      <c r="T555" s="48"/>
      <c r="U555" s="104"/>
      <c r="V555" s="21">
        <f t="shared" si="2"/>
        <v>1474</v>
      </c>
      <c r="W555" s="22" t="str">
        <f t="shared" si="3"/>
        <v/>
      </c>
      <c r="X555" s="23"/>
      <c r="Y555" s="298"/>
      <c r="Z555" s="301"/>
      <c r="BI555" s="57"/>
      <c r="BJ555" s="57"/>
      <c r="BK555" s="57"/>
      <c r="BL555" s="57"/>
      <c r="BM555" s="57"/>
      <c r="BN555" s="57"/>
      <c r="BO555" s="57"/>
      <c r="BP555" s="57"/>
      <c r="BQ555" s="57"/>
      <c r="BR555" s="57"/>
      <c r="BS555" s="57"/>
      <c r="BT555" s="57"/>
      <c r="BU555" s="57"/>
      <c r="BV555" s="57"/>
      <c r="BW555" s="57"/>
    </row>
    <row r="556" spans="3:75" ht="21" customHeight="1">
      <c r="C556" s="265"/>
      <c r="D556" s="423"/>
      <c r="E556" s="429"/>
      <c r="F556" s="288" t="s">
        <v>2468</v>
      </c>
      <c r="G556" s="249"/>
      <c r="H556" s="220" t="s">
        <v>0</v>
      </c>
      <c r="I556" s="220" t="s">
        <v>159</v>
      </c>
      <c r="J556" s="220" t="s">
        <v>0</v>
      </c>
      <c r="K556" s="220" t="s">
        <v>160</v>
      </c>
      <c r="L556" s="220" t="s">
        <v>0</v>
      </c>
      <c r="M556" s="220" t="s">
        <v>294</v>
      </c>
      <c r="N556" s="48" t="s">
        <v>162</v>
      </c>
      <c r="O556" s="48" t="s">
        <v>0</v>
      </c>
      <c r="P556" s="48" t="s">
        <v>477</v>
      </c>
      <c r="Q556" s="48"/>
      <c r="R556" s="48"/>
      <c r="S556" s="48"/>
      <c r="T556" s="48"/>
      <c r="U556" s="104"/>
      <c r="V556" s="21">
        <f t="shared" si="2"/>
        <v>30</v>
      </c>
      <c r="W556" s="22" t="str">
        <f t="shared" si="3"/>
        <v/>
      </c>
      <c r="X556" s="23"/>
      <c r="Y556" s="298"/>
      <c r="Z556" s="301"/>
      <c r="BI556" s="57"/>
      <c r="BJ556" s="57"/>
      <c r="BK556" s="57"/>
      <c r="BL556" s="57"/>
      <c r="BM556" s="57"/>
      <c r="BN556" s="57"/>
      <c r="BO556" s="57"/>
      <c r="BP556" s="57"/>
      <c r="BQ556" s="57"/>
      <c r="BR556" s="57"/>
      <c r="BS556" s="57"/>
      <c r="BT556" s="57"/>
      <c r="BU556" s="57"/>
      <c r="BV556" s="57"/>
      <c r="BW556" s="57"/>
    </row>
    <row r="557" spans="3:75" ht="21" customHeight="1">
      <c r="C557" s="265"/>
      <c r="D557" s="423"/>
      <c r="E557" s="429"/>
      <c r="F557" s="288" t="s">
        <v>51</v>
      </c>
      <c r="G557" s="249"/>
      <c r="H557" s="220" t="s">
        <v>0</v>
      </c>
      <c r="I557" s="220" t="s">
        <v>159</v>
      </c>
      <c r="J557" s="220" t="s">
        <v>0</v>
      </c>
      <c r="K557" s="220" t="s">
        <v>160</v>
      </c>
      <c r="L557" s="220" t="s">
        <v>0</v>
      </c>
      <c r="M557" s="220" t="s">
        <v>295</v>
      </c>
      <c r="N557" s="48" t="s">
        <v>162</v>
      </c>
      <c r="O557" s="48" t="s">
        <v>0</v>
      </c>
      <c r="P557" s="48" t="s">
        <v>477</v>
      </c>
      <c r="Q557" s="48"/>
      <c r="R557" s="48"/>
      <c r="S557" s="48"/>
      <c r="T557" s="48"/>
      <c r="U557" s="104"/>
      <c r="V557" s="21">
        <f t="shared" si="2"/>
        <v>1</v>
      </c>
      <c r="W557" s="22" t="str">
        <f t="shared" si="3"/>
        <v/>
      </c>
      <c r="X557" s="23"/>
      <c r="Y557" s="298"/>
      <c r="Z557" s="301"/>
      <c r="BI557" s="57"/>
      <c r="BJ557" s="57"/>
      <c r="BK557" s="57"/>
      <c r="BL557" s="57"/>
      <c r="BM557" s="57"/>
      <c r="BN557" s="57"/>
      <c r="BO557" s="57"/>
      <c r="BP557" s="57"/>
      <c r="BQ557" s="57"/>
      <c r="BR557" s="57"/>
      <c r="BS557" s="57"/>
      <c r="BT557" s="57"/>
      <c r="BU557" s="57"/>
      <c r="BV557" s="57"/>
      <c r="BW557" s="57"/>
    </row>
    <row r="558" spans="3:75" ht="21" customHeight="1">
      <c r="C558" s="265"/>
      <c r="D558" s="423"/>
      <c r="E558" s="429"/>
      <c r="F558" s="288" t="s">
        <v>2469</v>
      </c>
      <c r="G558" s="249"/>
      <c r="H558" s="220" t="s">
        <v>0</v>
      </c>
      <c r="I558" s="220" t="s">
        <v>159</v>
      </c>
      <c r="J558" s="220" t="s">
        <v>0</v>
      </c>
      <c r="K558" s="220" t="s">
        <v>160</v>
      </c>
      <c r="L558" s="220" t="s">
        <v>0</v>
      </c>
      <c r="M558" s="220" t="s">
        <v>296</v>
      </c>
      <c r="N558" s="48" t="s">
        <v>162</v>
      </c>
      <c r="O558" s="48" t="s">
        <v>0</v>
      </c>
      <c r="P558" s="48" t="s">
        <v>477</v>
      </c>
      <c r="Q558" s="48"/>
      <c r="R558" s="48"/>
      <c r="S558" s="48"/>
      <c r="T558" s="48"/>
      <c r="U558" s="104"/>
      <c r="V558" s="21">
        <f t="shared" si="2"/>
        <v>39</v>
      </c>
      <c r="W558" s="22" t="str">
        <f t="shared" si="3"/>
        <v/>
      </c>
      <c r="X558" s="23"/>
      <c r="Y558" s="298"/>
      <c r="Z558" s="301"/>
      <c r="BI558" s="57"/>
      <c r="BJ558" s="57"/>
      <c r="BK558" s="57"/>
      <c r="BL558" s="57"/>
      <c r="BM558" s="57"/>
      <c r="BN558" s="57"/>
      <c r="BO558" s="57"/>
      <c r="BP558" s="57"/>
      <c r="BQ558" s="57"/>
      <c r="BR558" s="57"/>
      <c r="BS558" s="57"/>
      <c r="BT558" s="57"/>
      <c r="BU558" s="57"/>
      <c r="BV558" s="57"/>
      <c r="BW558" s="57"/>
    </row>
    <row r="559" spans="3:75" ht="21" customHeight="1">
      <c r="C559" s="265"/>
      <c r="D559" s="423"/>
      <c r="E559" s="429"/>
      <c r="F559" s="288" t="s">
        <v>52</v>
      </c>
      <c r="G559" s="249"/>
      <c r="H559" s="220" t="s">
        <v>0</v>
      </c>
      <c r="I559" s="220" t="s">
        <v>159</v>
      </c>
      <c r="J559" s="220" t="s">
        <v>0</v>
      </c>
      <c r="K559" s="220" t="s">
        <v>160</v>
      </c>
      <c r="L559" s="220" t="s">
        <v>0</v>
      </c>
      <c r="M559" s="220" t="s">
        <v>297</v>
      </c>
      <c r="N559" s="48" t="s">
        <v>162</v>
      </c>
      <c r="O559" s="48" t="s">
        <v>0</v>
      </c>
      <c r="P559" s="48" t="s">
        <v>477</v>
      </c>
      <c r="Q559" s="48"/>
      <c r="R559" s="48"/>
      <c r="S559" s="48"/>
      <c r="T559" s="48"/>
      <c r="U559" s="104"/>
      <c r="V559" s="21">
        <f t="shared" si="2"/>
        <v>1</v>
      </c>
      <c r="W559" s="22" t="str">
        <f t="shared" si="3"/>
        <v/>
      </c>
      <c r="X559" s="23"/>
      <c r="Y559" s="298"/>
      <c r="Z559" s="301"/>
      <c r="BI559" s="57"/>
      <c r="BJ559" s="57"/>
      <c r="BK559" s="57"/>
      <c r="BL559" s="57"/>
      <c r="BM559" s="57"/>
      <c r="BN559" s="57"/>
      <c r="BO559" s="57"/>
      <c r="BP559" s="57"/>
      <c r="BQ559" s="57"/>
      <c r="BR559" s="57"/>
      <c r="BS559" s="57"/>
      <c r="BT559" s="57"/>
      <c r="BU559" s="57"/>
      <c r="BV559" s="57"/>
      <c r="BW559" s="57"/>
    </row>
    <row r="560" spans="3:75" ht="21" customHeight="1">
      <c r="C560" s="265"/>
      <c r="D560" s="423"/>
      <c r="E560" s="429"/>
      <c r="F560" s="288" t="s">
        <v>2470</v>
      </c>
      <c r="G560" s="249"/>
      <c r="H560" s="220" t="s">
        <v>0</v>
      </c>
      <c r="I560" s="220" t="s">
        <v>159</v>
      </c>
      <c r="J560" s="220" t="s">
        <v>0</v>
      </c>
      <c r="K560" s="220" t="s">
        <v>160</v>
      </c>
      <c r="L560" s="220" t="s">
        <v>0</v>
      </c>
      <c r="M560" s="220" t="s">
        <v>298</v>
      </c>
      <c r="N560" s="48" t="s">
        <v>162</v>
      </c>
      <c r="O560" s="48" t="s">
        <v>0</v>
      </c>
      <c r="P560" s="48" t="s">
        <v>477</v>
      </c>
      <c r="Q560" s="48"/>
      <c r="R560" s="48"/>
      <c r="S560" s="48"/>
      <c r="T560" s="48"/>
      <c r="U560" s="104"/>
      <c r="V560" s="21">
        <f t="shared" si="2"/>
        <v>0</v>
      </c>
      <c r="W560" s="22" t="str">
        <f t="shared" si="3"/>
        <v/>
      </c>
      <c r="X560" s="23"/>
      <c r="Y560" s="298"/>
      <c r="Z560" s="301"/>
      <c r="BI560" s="57"/>
      <c r="BJ560" s="57"/>
      <c r="BK560" s="57"/>
      <c r="BL560" s="57"/>
      <c r="BM560" s="57"/>
      <c r="BN560" s="57"/>
      <c r="BO560" s="57"/>
      <c r="BP560" s="57"/>
      <c r="BQ560" s="57"/>
      <c r="BR560" s="57"/>
      <c r="BS560" s="57"/>
      <c r="BT560" s="57"/>
      <c r="BU560" s="57"/>
      <c r="BV560" s="57"/>
      <c r="BW560" s="57"/>
    </row>
    <row r="561" spans="3:75" ht="21" customHeight="1">
      <c r="C561" s="265"/>
      <c r="D561" s="423"/>
      <c r="E561" s="429"/>
      <c r="F561" s="288" t="s">
        <v>2471</v>
      </c>
      <c r="G561" s="249"/>
      <c r="H561" s="220" t="s">
        <v>0</v>
      </c>
      <c r="I561" s="220" t="s">
        <v>159</v>
      </c>
      <c r="J561" s="220" t="s">
        <v>0</v>
      </c>
      <c r="K561" s="220" t="s">
        <v>160</v>
      </c>
      <c r="L561" s="220" t="s">
        <v>0</v>
      </c>
      <c r="M561" s="220" t="s">
        <v>299</v>
      </c>
      <c r="N561" s="48" t="s">
        <v>162</v>
      </c>
      <c r="O561" s="48" t="s">
        <v>0</v>
      </c>
      <c r="P561" s="48" t="s">
        <v>477</v>
      </c>
      <c r="Q561" s="48"/>
      <c r="R561" s="48"/>
      <c r="S561" s="48"/>
      <c r="T561" s="48"/>
      <c r="U561" s="104"/>
      <c r="V561" s="21">
        <f t="shared" si="2"/>
        <v>0</v>
      </c>
      <c r="W561" s="22" t="str">
        <f t="shared" si="3"/>
        <v/>
      </c>
      <c r="X561" s="23"/>
      <c r="Y561" s="298"/>
      <c r="Z561" s="301"/>
      <c r="BI561" s="57"/>
      <c r="BJ561" s="57"/>
      <c r="BK561" s="57"/>
      <c r="BL561" s="57"/>
      <c r="BM561" s="57"/>
      <c r="BN561" s="57"/>
      <c r="BO561" s="57"/>
      <c r="BP561" s="57"/>
      <c r="BQ561" s="57"/>
      <c r="BR561" s="57"/>
      <c r="BS561" s="57"/>
      <c r="BT561" s="57"/>
      <c r="BU561" s="57"/>
      <c r="BV561" s="57"/>
      <c r="BW561" s="57"/>
    </row>
    <row r="562" spans="3:75" ht="21" customHeight="1">
      <c r="C562" s="265"/>
      <c r="D562" s="423"/>
      <c r="E562" s="429"/>
      <c r="F562" s="288" t="s">
        <v>2472</v>
      </c>
      <c r="G562" s="249"/>
      <c r="H562" s="220" t="s">
        <v>0</v>
      </c>
      <c r="I562" s="220" t="s">
        <v>159</v>
      </c>
      <c r="J562" s="220" t="s">
        <v>0</v>
      </c>
      <c r="K562" s="220" t="s">
        <v>160</v>
      </c>
      <c r="L562" s="220" t="s">
        <v>0</v>
      </c>
      <c r="M562" s="220" t="s">
        <v>300</v>
      </c>
      <c r="N562" s="48" t="s">
        <v>162</v>
      </c>
      <c r="O562" s="48" t="s">
        <v>0</v>
      </c>
      <c r="P562" s="48" t="s">
        <v>477</v>
      </c>
      <c r="Q562" s="48"/>
      <c r="R562" s="48"/>
      <c r="S562" s="48"/>
      <c r="T562" s="48"/>
      <c r="U562" s="104"/>
      <c r="V562" s="21">
        <f t="shared" si="2"/>
        <v>0</v>
      </c>
      <c r="W562" s="22" t="str">
        <f t="shared" si="3"/>
        <v/>
      </c>
      <c r="X562" s="23"/>
      <c r="Y562" s="298"/>
      <c r="Z562" s="298"/>
      <c r="AD562" s="299"/>
      <c r="AE562" s="299"/>
      <c r="AF562" s="299"/>
      <c r="AG562" s="299"/>
      <c r="AH562" s="299"/>
      <c r="AI562" s="299"/>
      <c r="AJ562" s="299"/>
      <c r="AK562" s="299"/>
      <c r="AL562" s="299"/>
      <c r="AM562" s="299"/>
      <c r="AN562" s="299"/>
      <c r="AO562" s="299"/>
      <c r="AP562" s="299"/>
      <c r="AQ562" s="299"/>
      <c r="AR562" s="299"/>
      <c r="AS562" s="299"/>
      <c r="BI562" s="57"/>
      <c r="BJ562" s="57"/>
      <c r="BK562" s="57"/>
      <c r="BL562" s="57"/>
      <c r="BM562" s="57"/>
      <c r="BN562" s="57"/>
      <c r="BO562" s="57"/>
      <c r="BP562" s="57"/>
      <c r="BQ562" s="57"/>
      <c r="BR562" s="57"/>
      <c r="BS562" s="57"/>
      <c r="BT562" s="57"/>
      <c r="BU562" s="57"/>
      <c r="BV562" s="57"/>
      <c r="BW562" s="57"/>
    </row>
    <row r="563" spans="3:75" ht="21" customHeight="1">
      <c r="C563" s="265"/>
      <c r="D563" s="423"/>
      <c r="E563" s="429"/>
      <c r="F563" s="288" t="s">
        <v>2473</v>
      </c>
      <c r="G563" s="249"/>
      <c r="H563" s="220" t="s">
        <v>0</v>
      </c>
      <c r="I563" s="220" t="s">
        <v>159</v>
      </c>
      <c r="J563" s="220" t="s">
        <v>0</v>
      </c>
      <c r="K563" s="220" t="s">
        <v>160</v>
      </c>
      <c r="L563" s="220" t="s">
        <v>0</v>
      </c>
      <c r="M563" s="220" t="s">
        <v>301</v>
      </c>
      <c r="N563" s="48" t="s">
        <v>162</v>
      </c>
      <c r="O563" s="48" t="s">
        <v>0</v>
      </c>
      <c r="P563" s="48" t="s">
        <v>477</v>
      </c>
      <c r="Q563" s="48"/>
      <c r="R563" s="48"/>
      <c r="S563" s="48"/>
      <c r="T563" s="48"/>
      <c r="U563" s="104"/>
      <c r="V563" s="21">
        <f t="shared" si="2"/>
        <v>0</v>
      </c>
      <c r="W563" s="22" t="str">
        <f t="shared" si="3"/>
        <v/>
      </c>
      <c r="X563" s="23"/>
      <c r="Y563" s="298"/>
      <c r="Z563" s="298"/>
      <c r="AD563" s="299"/>
      <c r="AE563" s="299"/>
      <c r="AF563" s="299"/>
      <c r="AG563" s="299"/>
      <c r="AH563" s="299"/>
      <c r="AI563" s="299"/>
      <c r="AJ563" s="299"/>
      <c r="AK563" s="299"/>
      <c r="AL563" s="299"/>
      <c r="AM563" s="299"/>
      <c r="AN563" s="299"/>
      <c r="AO563" s="299"/>
      <c r="AP563" s="299"/>
      <c r="AQ563" s="299"/>
      <c r="AR563" s="299"/>
      <c r="AS563" s="299"/>
      <c r="BI563" s="57"/>
      <c r="BJ563" s="57"/>
      <c r="BK563" s="57"/>
      <c r="BL563" s="57"/>
      <c r="BM563" s="57"/>
      <c r="BN563" s="57"/>
      <c r="BO563" s="57"/>
      <c r="BP563" s="57"/>
      <c r="BQ563" s="57"/>
      <c r="BR563" s="57"/>
      <c r="BS563" s="57"/>
      <c r="BT563" s="57"/>
      <c r="BU563" s="57"/>
      <c r="BV563" s="57"/>
      <c r="BW563" s="57"/>
    </row>
    <row r="564" spans="3:75" ht="21" customHeight="1">
      <c r="C564" s="265"/>
      <c r="D564" s="423"/>
      <c r="E564" s="429"/>
      <c r="F564" s="288" t="s">
        <v>53</v>
      </c>
      <c r="G564" s="249"/>
      <c r="H564" s="220" t="s">
        <v>0</v>
      </c>
      <c r="I564" s="220" t="s">
        <v>159</v>
      </c>
      <c r="J564" s="220" t="s">
        <v>0</v>
      </c>
      <c r="K564" s="220" t="s">
        <v>160</v>
      </c>
      <c r="L564" s="220" t="s">
        <v>0</v>
      </c>
      <c r="M564" s="220" t="s">
        <v>302</v>
      </c>
      <c r="N564" s="48" t="s">
        <v>162</v>
      </c>
      <c r="O564" s="48" t="s">
        <v>0</v>
      </c>
      <c r="P564" s="48" t="s">
        <v>477</v>
      </c>
      <c r="Q564" s="48"/>
      <c r="R564" s="48"/>
      <c r="S564" s="48"/>
      <c r="T564" s="48"/>
      <c r="U564" s="104"/>
      <c r="V564" s="21">
        <f t="shared" si="2"/>
        <v>0</v>
      </c>
      <c r="W564" s="22" t="str">
        <f t="shared" si="3"/>
        <v/>
      </c>
      <c r="X564" s="23"/>
      <c r="Y564" s="298"/>
      <c r="Z564" s="298"/>
      <c r="AD564" s="299"/>
      <c r="AE564" s="299"/>
      <c r="AF564" s="299"/>
      <c r="AG564" s="299"/>
      <c r="AH564" s="299"/>
      <c r="AI564" s="299"/>
      <c r="AJ564" s="299"/>
      <c r="AK564" s="299"/>
      <c r="AL564" s="299"/>
      <c r="AM564" s="299"/>
      <c r="AN564" s="299"/>
      <c r="AO564" s="299"/>
      <c r="AP564" s="299"/>
      <c r="AQ564" s="299"/>
      <c r="AR564" s="299"/>
      <c r="AS564" s="299"/>
      <c r="BI564" s="57"/>
      <c r="BJ564" s="57"/>
      <c r="BK564" s="57"/>
      <c r="BL564" s="57"/>
      <c r="BM564" s="57"/>
      <c r="BN564" s="57"/>
      <c r="BO564" s="57"/>
      <c r="BP564" s="57"/>
      <c r="BQ564" s="57"/>
      <c r="BR564" s="57"/>
      <c r="BS564" s="57"/>
      <c r="BT564" s="57"/>
      <c r="BU564" s="57"/>
      <c r="BV564" s="57"/>
      <c r="BW564" s="57"/>
    </row>
    <row r="565" spans="3:75" ht="21" customHeight="1">
      <c r="C565" s="265"/>
      <c r="D565" s="423"/>
      <c r="E565" s="429"/>
      <c r="F565" s="288" t="s">
        <v>2474</v>
      </c>
      <c r="G565" s="249"/>
      <c r="H565" s="220" t="s">
        <v>0</v>
      </c>
      <c r="I565" s="220" t="s">
        <v>159</v>
      </c>
      <c r="J565" s="220" t="s">
        <v>0</v>
      </c>
      <c r="K565" s="220" t="s">
        <v>160</v>
      </c>
      <c r="L565" s="220" t="s">
        <v>0</v>
      </c>
      <c r="M565" s="220" t="s">
        <v>303</v>
      </c>
      <c r="N565" s="48" t="s">
        <v>162</v>
      </c>
      <c r="O565" s="48" t="s">
        <v>0</v>
      </c>
      <c r="P565" s="48" t="s">
        <v>477</v>
      </c>
      <c r="Q565" s="48"/>
      <c r="R565" s="48"/>
      <c r="S565" s="48"/>
      <c r="T565" s="48"/>
      <c r="U565" s="104"/>
      <c r="V565" s="21">
        <f t="shared" si="2"/>
        <v>0</v>
      </c>
      <c r="W565" s="22" t="str">
        <f t="shared" si="3"/>
        <v/>
      </c>
      <c r="X565" s="23"/>
      <c r="Y565" s="298"/>
      <c r="Z565" s="298"/>
      <c r="AD565" s="299"/>
      <c r="AE565" s="299"/>
      <c r="AF565" s="299"/>
      <c r="AG565" s="299"/>
      <c r="AH565" s="299"/>
      <c r="AI565" s="299"/>
      <c r="AJ565" s="299"/>
      <c r="AK565" s="299"/>
      <c r="AL565" s="299"/>
      <c r="AM565" s="299"/>
      <c r="AN565" s="299"/>
      <c r="AO565" s="299"/>
      <c r="AP565" s="299"/>
      <c r="AQ565" s="299"/>
      <c r="AR565" s="299"/>
      <c r="AS565" s="299"/>
      <c r="BI565" s="57"/>
      <c r="BJ565" s="57"/>
      <c r="BK565" s="57"/>
      <c r="BL565" s="57"/>
      <c r="BM565" s="57"/>
      <c r="BN565" s="57"/>
      <c r="BO565" s="57"/>
      <c r="BP565" s="57"/>
      <c r="BQ565" s="57"/>
      <c r="BR565" s="57"/>
      <c r="BS565" s="57"/>
      <c r="BT565" s="57"/>
      <c r="BU565" s="57"/>
      <c r="BV565" s="57"/>
      <c r="BW565" s="57"/>
    </row>
    <row r="566" spans="3:75" ht="21" customHeight="1">
      <c r="C566" s="265"/>
      <c r="D566" s="423"/>
      <c r="E566" s="429"/>
      <c r="F566" s="288" t="s">
        <v>2475</v>
      </c>
      <c r="G566" s="249"/>
      <c r="H566" s="220" t="s">
        <v>0</v>
      </c>
      <c r="I566" s="220" t="s">
        <v>159</v>
      </c>
      <c r="J566" s="220" t="s">
        <v>0</v>
      </c>
      <c r="K566" s="220" t="s">
        <v>160</v>
      </c>
      <c r="L566" s="220" t="s">
        <v>0</v>
      </c>
      <c r="M566" s="220" t="s">
        <v>304</v>
      </c>
      <c r="N566" s="48" t="s">
        <v>162</v>
      </c>
      <c r="O566" s="48" t="s">
        <v>0</v>
      </c>
      <c r="P566" s="48" t="s">
        <v>477</v>
      </c>
      <c r="Q566" s="48"/>
      <c r="R566" s="48"/>
      <c r="S566" s="48"/>
      <c r="T566" s="48"/>
      <c r="U566" s="104"/>
      <c r="V566" s="21">
        <f t="shared" si="2"/>
        <v>0</v>
      </c>
      <c r="W566" s="22" t="str">
        <f t="shared" si="3"/>
        <v/>
      </c>
      <c r="X566" s="23"/>
      <c r="Y566" s="298"/>
      <c r="Z566" s="298"/>
      <c r="AD566" s="299"/>
      <c r="AE566" s="299"/>
      <c r="AF566" s="299"/>
      <c r="AG566" s="299"/>
      <c r="AH566" s="299"/>
      <c r="AI566" s="299"/>
      <c r="AJ566" s="299"/>
      <c r="AK566" s="299"/>
      <c r="AL566" s="299"/>
      <c r="AM566" s="299"/>
      <c r="AN566" s="299"/>
      <c r="AO566" s="299"/>
      <c r="AP566" s="299"/>
      <c r="AQ566" s="299"/>
      <c r="AR566" s="299"/>
      <c r="AS566" s="299"/>
      <c r="BI566" s="57"/>
      <c r="BJ566" s="57"/>
      <c r="BK566" s="57"/>
      <c r="BL566" s="57"/>
      <c r="BM566" s="57"/>
      <c r="BN566" s="57"/>
      <c r="BO566" s="57"/>
      <c r="BP566" s="57"/>
      <c r="BQ566" s="57"/>
      <c r="BR566" s="57"/>
      <c r="BS566" s="57"/>
      <c r="BT566" s="57"/>
      <c r="BU566" s="57"/>
      <c r="BV566" s="57"/>
      <c r="BW566" s="57"/>
    </row>
    <row r="567" spans="3:75" ht="21" customHeight="1">
      <c r="C567" s="265"/>
      <c r="D567" s="423"/>
      <c r="E567" s="429"/>
      <c r="F567" s="288" t="s">
        <v>54</v>
      </c>
      <c r="G567" s="249"/>
      <c r="H567" s="220" t="s">
        <v>0</v>
      </c>
      <c r="I567" s="220" t="s">
        <v>159</v>
      </c>
      <c r="J567" s="220" t="s">
        <v>0</v>
      </c>
      <c r="K567" s="220" t="s">
        <v>160</v>
      </c>
      <c r="L567" s="220" t="s">
        <v>0</v>
      </c>
      <c r="M567" s="220" t="s">
        <v>305</v>
      </c>
      <c r="N567" s="48" t="s">
        <v>162</v>
      </c>
      <c r="O567" s="48" t="s">
        <v>0</v>
      </c>
      <c r="P567" s="48" t="s">
        <v>477</v>
      </c>
      <c r="Q567" s="48"/>
      <c r="R567" s="48"/>
      <c r="S567" s="48"/>
      <c r="T567" s="48"/>
      <c r="U567" s="104"/>
      <c r="V567" s="21">
        <f t="shared" si="2"/>
        <v>10</v>
      </c>
      <c r="W567" s="22" t="str">
        <f t="shared" si="3"/>
        <v/>
      </c>
      <c r="X567" s="23"/>
      <c r="Y567" s="298"/>
      <c r="Z567" s="298"/>
      <c r="AD567" s="299"/>
      <c r="AE567" s="299"/>
      <c r="AF567" s="299"/>
      <c r="AG567" s="299"/>
      <c r="AH567" s="299"/>
      <c r="AI567" s="299"/>
      <c r="AJ567" s="299"/>
      <c r="AK567" s="299"/>
      <c r="AL567" s="299"/>
      <c r="AM567" s="299"/>
      <c r="AN567" s="299"/>
      <c r="AO567" s="299"/>
      <c r="AP567" s="299"/>
      <c r="AQ567" s="299"/>
      <c r="AR567" s="299"/>
      <c r="AS567" s="299"/>
      <c r="BI567" s="57"/>
      <c r="BJ567" s="57"/>
      <c r="BK567" s="57"/>
      <c r="BL567" s="57"/>
      <c r="BM567" s="57"/>
      <c r="BN567" s="57"/>
      <c r="BO567" s="57"/>
      <c r="BP567" s="57"/>
      <c r="BQ567" s="57"/>
      <c r="BR567" s="57"/>
      <c r="BS567" s="57"/>
      <c r="BT567" s="57"/>
      <c r="BU567" s="57"/>
      <c r="BV567" s="57"/>
      <c r="BW567" s="57"/>
    </row>
    <row r="568" spans="3:75" ht="21" customHeight="1">
      <c r="C568" s="265"/>
      <c r="D568" s="423"/>
      <c r="E568" s="429"/>
      <c r="F568" s="288" t="s">
        <v>2476</v>
      </c>
      <c r="G568" s="249"/>
      <c r="H568" s="220" t="s">
        <v>0</v>
      </c>
      <c r="I568" s="220" t="s">
        <v>159</v>
      </c>
      <c r="J568" s="220" t="s">
        <v>0</v>
      </c>
      <c r="K568" s="220" t="s">
        <v>160</v>
      </c>
      <c r="L568" s="220" t="s">
        <v>0</v>
      </c>
      <c r="M568" s="220" t="s">
        <v>306</v>
      </c>
      <c r="N568" s="48" t="s">
        <v>162</v>
      </c>
      <c r="O568" s="48" t="s">
        <v>0</v>
      </c>
      <c r="P568" s="48" t="s">
        <v>477</v>
      </c>
      <c r="Q568" s="48"/>
      <c r="R568" s="48"/>
      <c r="S568" s="48"/>
      <c r="T568" s="48"/>
      <c r="U568" s="104"/>
      <c r="V568" s="21">
        <f t="shared" si="2"/>
        <v>193</v>
      </c>
      <c r="W568" s="22" t="str">
        <f t="shared" si="3"/>
        <v/>
      </c>
      <c r="X568" s="23"/>
      <c r="Y568" s="298"/>
      <c r="Z568" s="298"/>
      <c r="AD568" s="299"/>
      <c r="AE568" s="299"/>
      <c r="AF568" s="299"/>
      <c r="AG568" s="299"/>
      <c r="AH568" s="299"/>
      <c r="AI568" s="299"/>
      <c r="AJ568" s="299"/>
      <c r="AK568" s="299"/>
      <c r="AL568" s="299"/>
      <c r="AM568" s="299"/>
      <c r="AN568" s="299"/>
      <c r="AO568" s="299"/>
      <c r="AP568" s="299"/>
      <c r="AQ568" s="299"/>
      <c r="AR568" s="299"/>
      <c r="AS568" s="299"/>
      <c r="BI568" s="57"/>
      <c r="BJ568" s="57"/>
      <c r="BK568" s="57"/>
      <c r="BL568" s="57"/>
      <c r="BM568" s="57"/>
      <c r="BN568" s="57"/>
      <c r="BO568" s="57"/>
      <c r="BP568" s="57"/>
      <c r="BQ568" s="57"/>
      <c r="BR568" s="57"/>
      <c r="BS568" s="57"/>
      <c r="BT568" s="57"/>
      <c r="BU568" s="57"/>
      <c r="BV568" s="57"/>
      <c r="BW568" s="57"/>
    </row>
    <row r="569" spans="3:75" ht="21" customHeight="1">
      <c r="C569" s="265"/>
      <c r="D569" s="423"/>
      <c r="E569" s="429"/>
      <c r="F569" s="288" t="s">
        <v>2401</v>
      </c>
      <c r="G569" s="249"/>
      <c r="H569" s="220" t="s">
        <v>0</v>
      </c>
      <c r="I569" s="220" t="s">
        <v>159</v>
      </c>
      <c r="J569" s="220" t="s">
        <v>0</v>
      </c>
      <c r="K569" s="220" t="s">
        <v>160</v>
      </c>
      <c r="L569" s="220" t="s">
        <v>0</v>
      </c>
      <c r="M569" s="220" t="s">
        <v>307</v>
      </c>
      <c r="N569" s="48" t="s">
        <v>162</v>
      </c>
      <c r="O569" s="48" t="s">
        <v>0</v>
      </c>
      <c r="P569" s="48" t="s">
        <v>477</v>
      </c>
      <c r="Q569" s="48"/>
      <c r="R569" s="48"/>
      <c r="S569" s="48"/>
      <c r="T569" s="48"/>
      <c r="U569" s="104"/>
      <c r="V569" s="21">
        <f t="shared" si="2"/>
        <v>1</v>
      </c>
      <c r="W569" s="22" t="str">
        <f t="shared" si="3"/>
        <v/>
      </c>
      <c r="X569" s="23"/>
      <c r="Y569" s="298"/>
      <c r="Z569" s="298"/>
      <c r="AD569" s="299"/>
      <c r="AE569" s="299"/>
      <c r="AF569" s="299"/>
      <c r="AG569" s="299"/>
      <c r="AH569" s="299"/>
      <c r="AI569" s="299"/>
      <c r="AJ569" s="299"/>
      <c r="AK569" s="299"/>
      <c r="AL569" s="299"/>
      <c r="AM569" s="299"/>
      <c r="AN569" s="299"/>
      <c r="AO569" s="299"/>
      <c r="AP569" s="299"/>
      <c r="AQ569" s="299"/>
      <c r="AR569" s="299"/>
      <c r="AS569" s="299"/>
      <c r="BI569" s="57"/>
      <c r="BJ569" s="57"/>
      <c r="BK569" s="57"/>
      <c r="BL569" s="57"/>
      <c r="BM569" s="57"/>
      <c r="BN569" s="57"/>
      <c r="BO569" s="57"/>
      <c r="BP569" s="57"/>
      <c r="BQ569" s="57"/>
      <c r="BR569" s="57"/>
      <c r="BS569" s="57"/>
      <c r="BT569" s="57"/>
      <c r="BU569" s="57"/>
      <c r="BV569" s="57"/>
      <c r="BW569" s="57"/>
    </row>
    <row r="570" spans="3:75" ht="21" customHeight="1">
      <c r="C570" s="265"/>
      <c r="D570" s="423"/>
      <c r="E570" s="429"/>
      <c r="F570" s="294" t="s">
        <v>2402</v>
      </c>
      <c r="G570" s="249"/>
      <c r="H570" s="220" t="s">
        <v>0</v>
      </c>
      <c r="I570" s="220" t="s">
        <v>159</v>
      </c>
      <c r="J570" s="220" t="s">
        <v>0</v>
      </c>
      <c r="K570" s="220" t="s">
        <v>160</v>
      </c>
      <c r="L570" s="220" t="s">
        <v>0</v>
      </c>
      <c r="M570" s="220" t="s">
        <v>308</v>
      </c>
      <c r="N570" s="48" t="s">
        <v>162</v>
      </c>
      <c r="O570" s="48" t="s">
        <v>0</v>
      </c>
      <c r="P570" s="48" t="s">
        <v>477</v>
      </c>
      <c r="Q570" s="48"/>
      <c r="R570" s="48"/>
      <c r="S570" s="48"/>
      <c r="T570" s="48"/>
      <c r="U570" s="104"/>
      <c r="V570" s="21">
        <f t="shared" si="2"/>
        <v>2398</v>
      </c>
      <c r="W570" s="22" t="str">
        <f t="shared" si="3"/>
        <v/>
      </c>
      <c r="X570" s="23"/>
      <c r="Y570" s="298"/>
      <c r="Z570" s="300"/>
      <c r="AD570" s="263"/>
      <c r="AE570" s="263"/>
      <c r="AF570" s="263"/>
      <c r="AG570" s="263"/>
      <c r="AH570" s="263"/>
      <c r="AI570" s="263"/>
      <c r="AJ570" s="263"/>
      <c r="AK570" s="263"/>
      <c r="AL570" s="263"/>
      <c r="AM570" s="263"/>
      <c r="AN570" s="263"/>
      <c r="AO570" s="263"/>
      <c r="AP570" s="263"/>
      <c r="AQ570" s="263"/>
      <c r="AR570" s="263"/>
      <c r="AS570" s="263"/>
      <c r="BI570" s="57"/>
      <c r="BJ570" s="57"/>
      <c r="BK570" s="57"/>
      <c r="BL570" s="57"/>
      <c r="BM570" s="57"/>
      <c r="BN570" s="57"/>
      <c r="BO570" s="57"/>
      <c r="BP570" s="57"/>
      <c r="BQ570" s="57"/>
      <c r="BR570" s="57"/>
      <c r="BS570" s="57"/>
      <c r="BT570" s="57"/>
      <c r="BU570" s="57"/>
      <c r="BV570" s="57"/>
      <c r="BW570" s="57"/>
    </row>
    <row r="571" spans="3:75" ht="21" customHeight="1">
      <c r="C571" s="265"/>
      <c r="D571" s="423" t="s">
        <v>465</v>
      </c>
      <c r="E571" s="429" t="s">
        <v>55</v>
      </c>
      <c r="F571" s="288" t="s">
        <v>2477</v>
      </c>
      <c r="G571" s="249"/>
      <c r="H571" s="220" t="s">
        <v>0</v>
      </c>
      <c r="I571" s="220" t="s">
        <v>159</v>
      </c>
      <c r="J571" s="220" t="s">
        <v>0</v>
      </c>
      <c r="K571" s="220" t="s">
        <v>160</v>
      </c>
      <c r="L571" s="220" t="s">
        <v>0</v>
      </c>
      <c r="M571" s="220" t="s">
        <v>309</v>
      </c>
      <c r="N571" s="48" t="s">
        <v>162</v>
      </c>
      <c r="O571" s="48" t="s">
        <v>0</v>
      </c>
      <c r="P571" s="48" t="s">
        <v>477</v>
      </c>
      <c r="Q571" s="48"/>
      <c r="R571" s="48"/>
      <c r="S571" s="48"/>
      <c r="T571" s="48"/>
      <c r="U571" s="104"/>
      <c r="V571" s="21">
        <f t="shared" si="2"/>
        <v>0</v>
      </c>
      <c r="W571" s="22" t="str">
        <f t="shared" si="3"/>
        <v/>
      </c>
      <c r="X571" s="23"/>
      <c r="Y571" s="298"/>
      <c r="Z571" s="298"/>
      <c r="AD571" s="299"/>
      <c r="AE571" s="299"/>
      <c r="AF571" s="299"/>
      <c r="AG571" s="299"/>
      <c r="AH571" s="299"/>
      <c r="AI571" s="299"/>
      <c r="AJ571" s="299"/>
      <c r="AK571" s="299"/>
      <c r="AL571" s="299"/>
      <c r="AM571" s="299"/>
      <c r="AN571" s="299"/>
      <c r="AO571" s="299"/>
      <c r="AP571" s="299"/>
      <c r="AQ571" s="299"/>
      <c r="AR571" s="299"/>
      <c r="AS571" s="299"/>
      <c r="BI571" s="57"/>
      <c r="BJ571" s="57"/>
      <c r="BK571" s="57"/>
      <c r="BL571" s="57"/>
      <c r="BM571" s="57"/>
      <c r="BN571" s="57"/>
      <c r="BO571" s="57"/>
      <c r="BP571" s="57"/>
      <c r="BQ571" s="57"/>
      <c r="BR571" s="57"/>
      <c r="BS571" s="57"/>
      <c r="BT571" s="57"/>
      <c r="BU571" s="57"/>
      <c r="BV571" s="57"/>
      <c r="BW571" s="57"/>
    </row>
    <row r="572" spans="3:75" ht="21" customHeight="1">
      <c r="C572" s="265"/>
      <c r="D572" s="423"/>
      <c r="E572" s="429"/>
      <c r="F572" s="288" t="s">
        <v>56</v>
      </c>
      <c r="G572" s="249"/>
      <c r="H572" s="220" t="s">
        <v>0</v>
      </c>
      <c r="I572" s="220" t="s">
        <v>159</v>
      </c>
      <c r="J572" s="220" t="s">
        <v>0</v>
      </c>
      <c r="K572" s="220" t="s">
        <v>160</v>
      </c>
      <c r="L572" s="220" t="s">
        <v>0</v>
      </c>
      <c r="M572" s="220" t="s">
        <v>310</v>
      </c>
      <c r="N572" s="48" t="s">
        <v>162</v>
      </c>
      <c r="O572" s="48" t="s">
        <v>0</v>
      </c>
      <c r="P572" s="48" t="s">
        <v>477</v>
      </c>
      <c r="Q572" s="48"/>
      <c r="R572" s="48"/>
      <c r="S572" s="48"/>
      <c r="T572" s="48"/>
      <c r="U572" s="104"/>
      <c r="V572" s="21">
        <f t="shared" si="2"/>
        <v>0</v>
      </c>
      <c r="W572" s="22" t="str">
        <f t="shared" si="3"/>
        <v/>
      </c>
      <c r="X572" s="23"/>
      <c r="Y572" s="298"/>
      <c r="Z572" s="298"/>
      <c r="AD572" s="299"/>
      <c r="AE572" s="299"/>
      <c r="AF572" s="299"/>
      <c r="AG572" s="299"/>
      <c r="AH572" s="299"/>
      <c r="AI572" s="299"/>
      <c r="AJ572" s="299"/>
      <c r="AK572" s="299"/>
      <c r="AL572" s="299"/>
      <c r="AM572" s="299"/>
      <c r="AN572" s="299"/>
      <c r="AO572" s="299"/>
      <c r="AP572" s="299"/>
      <c r="AQ572" s="299"/>
      <c r="AR572" s="299"/>
      <c r="AS572" s="299"/>
      <c r="BI572" s="57"/>
      <c r="BJ572" s="57"/>
      <c r="BK572" s="57"/>
      <c r="BL572" s="57"/>
      <c r="BM572" s="57"/>
      <c r="BN572" s="57"/>
      <c r="BO572" s="57"/>
      <c r="BP572" s="57"/>
      <c r="BQ572" s="57"/>
      <c r="BR572" s="57"/>
      <c r="BS572" s="57"/>
      <c r="BT572" s="57"/>
      <c r="BU572" s="57"/>
      <c r="BV572" s="57"/>
      <c r="BW572" s="57"/>
    </row>
    <row r="573" spans="3:75" ht="21" customHeight="1">
      <c r="C573" s="265"/>
      <c r="D573" s="423"/>
      <c r="E573" s="429"/>
      <c r="F573" s="288" t="s">
        <v>2478</v>
      </c>
      <c r="G573" s="249"/>
      <c r="H573" s="220" t="s">
        <v>0</v>
      </c>
      <c r="I573" s="220" t="s">
        <v>159</v>
      </c>
      <c r="J573" s="220" t="s">
        <v>0</v>
      </c>
      <c r="K573" s="220" t="s">
        <v>160</v>
      </c>
      <c r="L573" s="220" t="s">
        <v>0</v>
      </c>
      <c r="M573" s="220" t="s">
        <v>311</v>
      </c>
      <c r="N573" s="48" t="s">
        <v>162</v>
      </c>
      <c r="O573" s="48" t="s">
        <v>0</v>
      </c>
      <c r="P573" s="48" t="s">
        <v>477</v>
      </c>
      <c r="Q573" s="48"/>
      <c r="R573" s="48"/>
      <c r="S573" s="48"/>
      <c r="T573" s="48"/>
      <c r="U573" s="104"/>
      <c r="V573" s="21">
        <f t="shared" si="2"/>
        <v>0</v>
      </c>
      <c r="W573" s="22" t="str">
        <f t="shared" si="3"/>
        <v/>
      </c>
      <c r="X573" s="23"/>
      <c r="Y573" s="298"/>
      <c r="Z573" s="298"/>
      <c r="AD573" s="299"/>
      <c r="AE573" s="299"/>
      <c r="AF573" s="299"/>
      <c r="AG573" s="299"/>
      <c r="AH573" s="299"/>
      <c r="AI573" s="299"/>
      <c r="AJ573" s="299"/>
      <c r="AK573" s="299"/>
      <c r="AL573" s="299"/>
      <c r="AM573" s="299"/>
      <c r="AN573" s="299"/>
      <c r="AO573" s="299"/>
      <c r="AP573" s="299"/>
      <c r="AQ573" s="299"/>
      <c r="AR573" s="299"/>
      <c r="AS573" s="299"/>
      <c r="BI573" s="57"/>
      <c r="BJ573" s="57"/>
      <c r="BK573" s="57"/>
      <c r="BL573" s="57"/>
      <c r="BM573" s="57"/>
      <c r="BN573" s="57"/>
      <c r="BO573" s="57"/>
      <c r="BP573" s="57"/>
      <c r="BQ573" s="57"/>
      <c r="BR573" s="57"/>
      <c r="BS573" s="57"/>
      <c r="BT573" s="57"/>
      <c r="BU573" s="57"/>
      <c r="BV573" s="57"/>
      <c r="BW573" s="57"/>
    </row>
    <row r="574" spans="3:75" ht="21" customHeight="1">
      <c r="C574" s="265"/>
      <c r="D574" s="423"/>
      <c r="E574" s="429"/>
      <c r="F574" s="288" t="s">
        <v>2479</v>
      </c>
      <c r="G574" s="249"/>
      <c r="H574" s="220" t="s">
        <v>0</v>
      </c>
      <c r="I574" s="220" t="s">
        <v>159</v>
      </c>
      <c r="J574" s="220" t="s">
        <v>0</v>
      </c>
      <c r="K574" s="220" t="s">
        <v>160</v>
      </c>
      <c r="L574" s="220" t="s">
        <v>0</v>
      </c>
      <c r="M574" s="220" t="s">
        <v>312</v>
      </c>
      <c r="N574" s="48" t="s">
        <v>162</v>
      </c>
      <c r="O574" s="48" t="s">
        <v>0</v>
      </c>
      <c r="P574" s="48" t="s">
        <v>477</v>
      </c>
      <c r="Q574" s="48"/>
      <c r="R574" s="48"/>
      <c r="S574" s="48"/>
      <c r="T574" s="48"/>
      <c r="U574" s="104"/>
      <c r="V574" s="21">
        <f t="shared" si="2"/>
        <v>0</v>
      </c>
      <c r="W574" s="22" t="str">
        <f t="shared" si="3"/>
        <v/>
      </c>
      <c r="X574" s="23"/>
      <c r="Y574" s="298"/>
      <c r="Z574" s="298"/>
      <c r="AD574" s="299"/>
      <c r="AE574" s="299"/>
      <c r="AF574" s="299"/>
      <c r="AG574" s="299"/>
      <c r="AH574" s="299"/>
      <c r="AI574" s="299"/>
      <c r="AJ574" s="299"/>
      <c r="AK574" s="299"/>
      <c r="AL574" s="299"/>
      <c r="AM574" s="299"/>
      <c r="AN574" s="299"/>
      <c r="AO574" s="299"/>
      <c r="AP574" s="299"/>
      <c r="AQ574" s="299"/>
      <c r="AR574" s="299"/>
      <c r="AS574" s="299"/>
      <c r="BI574" s="57"/>
      <c r="BJ574" s="57"/>
      <c r="BK574" s="57"/>
      <c r="BL574" s="57"/>
      <c r="BM574" s="57"/>
      <c r="BN574" s="57"/>
      <c r="BO574" s="57"/>
      <c r="BP574" s="57"/>
      <c r="BQ574" s="57"/>
      <c r="BR574" s="57"/>
      <c r="BS574" s="57"/>
      <c r="BT574" s="57"/>
      <c r="BU574" s="57"/>
      <c r="BV574" s="57"/>
      <c r="BW574" s="57"/>
    </row>
    <row r="575" spans="3:75" ht="21" customHeight="1">
      <c r="C575" s="265"/>
      <c r="D575" s="423"/>
      <c r="E575" s="429"/>
      <c r="F575" s="288" t="s">
        <v>57</v>
      </c>
      <c r="G575" s="249"/>
      <c r="H575" s="220" t="s">
        <v>0</v>
      </c>
      <c r="I575" s="220" t="s">
        <v>159</v>
      </c>
      <c r="J575" s="220" t="s">
        <v>0</v>
      </c>
      <c r="K575" s="220" t="s">
        <v>160</v>
      </c>
      <c r="L575" s="220" t="s">
        <v>0</v>
      </c>
      <c r="M575" s="220" t="s">
        <v>313</v>
      </c>
      <c r="N575" s="48" t="s">
        <v>162</v>
      </c>
      <c r="O575" s="48" t="s">
        <v>0</v>
      </c>
      <c r="P575" s="48" t="s">
        <v>477</v>
      </c>
      <c r="Q575" s="48"/>
      <c r="R575" s="48"/>
      <c r="S575" s="48"/>
      <c r="T575" s="48"/>
      <c r="U575" s="104"/>
      <c r="V575" s="21">
        <f t="shared" si="2"/>
        <v>0</v>
      </c>
      <c r="W575" s="22" t="str">
        <f t="shared" si="3"/>
        <v/>
      </c>
      <c r="X575" s="23"/>
      <c r="Y575" s="298"/>
      <c r="Z575" s="298"/>
      <c r="AD575" s="299"/>
      <c r="AE575" s="299"/>
      <c r="AF575" s="299"/>
      <c r="AG575" s="299"/>
      <c r="AH575" s="299"/>
      <c r="AI575" s="299"/>
      <c r="AJ575" s="299"/>
      <c r="AK575" s="299"/>
      <c r="AL575" s="299"/>
      <c r="AM575" s="299"/>
      <c r="AN575" s="299"/>
      <c r="AO575" s="299"/>
      <c r="AP575" s="299"/>
      <c r="AQ575" s="299"/>
      <c r="AR575" s="299"/>
      <c r="AS575" s="299"/>
      <c r="BI575" s="57"/>
      <c r="BJ575" s="57"/>
      <c r="BK575" s="57"/>
      <c r="BL575" s="57"/>
      <c r="BM575" s="57"/>
      <c r="BN575" s="57"/>
      <c r="BO575" s="57"/>
      <c r="BP575" s="57"/>
      <c r="BQ575" s="57"/>
      <c r="BR575" s="57"/>
      <c r="BS575" s="57"/>
      <c r="BT575" s="57"/>
      <c r="BU575" s="57"/>
      <c r="BV575" s="57"/>
      <c r="BW575" s="57"/>
    </row>
    <row r="576" spans="3:75" ht="21" customHeight="1">
      <c r="C576" s="265"/>
      <c r="D576" s="423"/>
      <c r="E576" s="429"/>
      <c r="F576" s="288" t="s">
        <v>2480</v>
      </c>
      <c r="G576" s="249"/>
      <c r="H576" s="220" t="s">
        <v>0</v>
      </c>
      <c r="I576" s="220" t="s">
        <v>159</v>
      </c>
      <c r="J576" s="220" t="s">
        <v>0</v>
      </c>
      <c r="K576" s="220" t="s">
        <v>160</v>
      </c>
      <c r="L576" s="220" t="s">
        <v>0</v>
      </c>
      <c r="M576" s="220" t="s">
        <v>314</v>
      </c>
      <c r="N576" s="48" t="s">
        <v>162</v>
      </c>
      <c r="O576" s="48" t="s">
        <v>0</v>
      </c>
      <c r="P576" s="48" t="s">
        <v>477</v>
      </c>
      <c r="Q576" s="48"/>
      <c r="R576" s="48"/>
      <c r="S576" s="48"/>
      <c r="T576" s="48"/>
      <c r="U576" s="104"/>
      <c r="V576" s="21">
        <f t="shared" si="2"/>
        <v>0</v>
      </c>
      <c r="W576" s="22" t="str">
        <f t="shared" si="3"/>
        <v/>
      </c>
      <c r="X576" s="23"/>
      <c r="Y576" s="298"/>
      <c r="Z576" s="298"/>
      <c r="AD576" s="299"/>
      <c r="AE576" s="299"/>
      <c r="AF576" s="299"/>
      <c r="AG576" s="299"/>
      <c r="AH576" s="299"/>
      <c r="AI576" s="299"/>
      <c r="AJ576" s="299"/>
      <c r="AK576" s="299"/>
      <c r="AL576" s="299"/>
      <c r="AM576" s="299"/>
      <c r="AN576" s="299"/>
      <c r="AO576" s="299"/>
      <c r="AP576" s="299"/>
      <c r="AQ576" s="299"/>
      <c r="AR576" s="299"/>
      <c r="AS576" s="299"/>
      <c r="BI576" s="57"/>
      <c r="BJ576" s="57"/>
      <c r="BK576" s="57"/>
      <c r="BL576" s="57"/>
      <c r="BM576" s="57"/>
      <c r="BN576" s="57"/>
      <c r="BO576" s="57"/>
      <c r="BP576" s="57"/>
      <c r="BQ576" s="57"/>
      <c r="BR576" s="57"/>
      <c r="BS576" s="57"/>
      <c r="BT576" s="57"/>
      <c r="BU576" s="57"/>
      <c r="BV576" s="57"/>
      <c r="BW576" s="57"/>
    </row>
    <row r="577" spans="3:75" ht="21" customHeight="1">
      <c r="C577" s="265"/>
      <c r="D577" s="423"/>
      <c r="E577" s="429"/>
      <c r="F577" s="288" t="s">
        <v>58</v>
      </c>
      <c r="G577" s="249"/>
      <c r="H577" s="220" t="s">
        <v>0</v>
      </c>
      <c r="I577" s="220" t="s">
        <v>159</v>
      </c>
      <c r="J577" s="220" t="s">
        <v>0</v>
      </c>
      <c r="K577" s="220" t="s">
        <v>160</v>
      </c>
      <c r="L577" s="220" t="s">
        <v>0</v>
      </c>
      <c r="M577" s="220" t="s">
        <v>315</v>
      </c>
      <c r="N577" s="48" t="s">
        <v>162</v>
      </c>
      <c r="O577" s="48" t="s">
        <v>0</v>
      </c>
      <c r="P577" s="48" t="s">
        <v>477</v>
      </c>
      <c r="Q577" s="48"/>
      <c r="R577" s="48"/>
      <c r="S577" s="48"/>
      <c r="T577" s="48"/>
      <c r="U577" s="104"/>
      <c r="V577" s="21">
        <f t="shared" si="2"/>
        <v>0</v>
      </c>
      <c r="W577" s="22" t="str">
        <f t="shared" si="3"/>
        <v/>
      </c>
      <c r="X577" s="23"/>
      <c r="Y577" s="298"/>
      <c r="Z577" s="301"/>
      <c r="BI577" s="57"/>
      <c r="BJ577" s="57"/>
      <c r="BK577" s="57"/>
      <c r="BL577" s="57"/>
      <c r="BM577" s="57"/>
      <c r="BN577" s="57"/>
      <c r="BO577" s="57"/>
      <c r="BP577" s="57"/>
      <c r="BQ577" s="57"/>
      <c r="BR577" s="57"/>
      <c r="BS577" s="57"/>
      <c r="BT577" s="57"/>
      <c r="BU577" s="57"/>
      <c r="BV577" s="57"/>
      <c r="BW577" s="57"/>
    </row>
    <row r="578" spans="3:75" ht="21" customHeight="1">
      <c r="C578" s="265"/>
      <c r="D578" s="423"/>
      <c r="E578" s="429"/>
      <c r="F578" s="288" t="s">
        <v>2481</v>
      </c>
      <c r="G578" s="249"/>
      <c r="H578" s="220" t="s">
        <v>0</v>
      </c>
      <c r="I578" s="220" t="s">
        <v>159</v>
      </c>
      <c r="J578" s="220" t="s">
        <v>0</v>
      </c>
      <c r="K578" s="220" t="s">
        <v>160</v>
      </c>
      <c r="L578" s="220" t="s">
        <v>0</v>
      </c>
      <c r="M578" s="220" t="s">
        <v>316</v>
      </c>
      <c r="N578" s="48" t="s">
        <v>162</v>
      </c>
      <c r="O578" s="48" t="s">
        <v>0</v>
      </c>
      <c r="P578" s="48" t="s">
        <v>477</v>
      </c>
      <c r="Q578" s="48"/>
      <c r="R578" s="48"/>
      <c r="S578" s="48"/>
      <c r="T578" s="48"/>
      <c r="U578" s="104"/>
      <c r="V578" s="21">
        <f t="shared" si="2"/>
        <v>0</v>
      </c>
      <c r="W578" s="22" t="str">
        <f t="shared" si="3"/>
        <v/>
      </c>
      <c r="X578" s="23"/>
      <c r="Y578" s="298"/>
      <c r="Z578" s="301"/>
      <c r="BI578" s="57"/>
      <c r="BJ578" s="57"/>
      <c r="BK578" s="57"/>
      <c r="BL578" s="57"/>
      <c r="BM578" s="57"/>
      <c r="BN578" s="57"/>
      <c r="BO578" s="57"/>
      <c r="BP578" s="57"/>
      <c r="BQ578" s="57"/>
      <c r="BR578" s="57"/>
      <c r="BS578" s="57"/>
      <c r="BT578" s="57"/>
      <c r="BU578" s="57"/>
      <c r="BV578" s="57"/>
      <c r="BW578" s="57"/>
    </row>
    <row r="579" spans="3:75" ht="21" customHeight="1">
      <c r="C579" s="265"/>
      <c r="D579" s="423"/>
      <c r="E579" s="429"/>
      <c r="F579" s="288" t="s">
        <v>59</v>
      </c>
      <c r="G579" s="249"/>
      <c r="H579" s="220" t="s">
        <v>0</v>
      </c>
      <c r="I579" s="220" t="s">
        <v>159</v>
      </c>
      <c r="J579" s="220" t="s">
        <v>0</v>
      </c>
      <c r="K579" s="220" t="s">
        <v>160</v>
      </c>
      <c r="L579" s="220" t="s">
        <v>0</v>
      </c>
      <c r="M579" s="220" t="s">
        <v>317</v>
      </c>
      <c r="N579" s="48" t="s">
        <v>162</v>
      </c>
      <c r="O579" s="48" t="s">
        <v>0</v>
      </c>
      <c r="P579" s="48" t="s">
        <v>477</v>
      </c>
      <c r="Q579" s="48"/>
      <c r="R579" s="48"/>
      <c r="S579" s="48"/>
      <c r="T579" s="48"/>
      <c r="U579" s="104"/>
      <c r="V579" s="21">
        <f t="shared" si="2"/>
        <v>27</v>
      </c>
      <c r="W579" s="22" t="str">
        <f t="shared" si="3"/>
        <v/>
      </c>
      <c r="X579" s="23"/>
      <c r="Y579" s="298"/>
      <c r="Z579" s="301"/>
      <c r="BI579" s="57"/>
      <c r="BJ579" s="57"/>
      <c r="BK579" s="57"/>
      <c r="BL579" s="57"/>
      <c r="BM579" s="57"/>
      <c r="BN579" s="57"/>
      <c r="BO579" s="57"/>
      <c r="BP579" s="57"/>
      <c r="BQ579" s="57"/>
      <c r="BR579" s="57"/>
      <c r="BS579" s="57"/>
      <c r="BT579" s="57"/>
      <c r="BU579" s="57"/>
      <c r="BV579" s="57"/>
      <c r="BW579" s="57"/>
    </row>
    <row r="580" spans="3:75" ht="21" customHeight="1">
      <c r="C580" s="265"/>
      <c r="D580" s="423"/>
      <c r="E580" s="429"/>
      <c r="F580" s="288" t="s">
        <v>2482</v>
      </c>
      <c r="G580" s="249"/>
      <c r="H580" s="220" t="s">
        <v>0</v>
      </c>
      <c r="I580" s="220" t="s">
        <v>159</v>
      </c>
      <c r="J580" s="220" t="s">
        <v>0</v>
      </c>
      <c r="K580" s="220" t="s">
        <v>160</v>
      </c>
      <c r="L580" s="220" t="s">
        <v>0</v>
      </c>
      <c r="M580" s="220" t="s">
        <v>318</v>
      </c>
      <c r="N580" s="48" t="s">
        <v>162</v>
      </c>
      <c r="O580" s="48" t="s">
        <v>0</v>
      </c>
      <c r="P580" s="48" t="s">
        <v>477</v>
      </c>
      <c r="Q580" s="48"/>
      <c r="R580" s="48"/>
      <c r="S580" s="48"/>
      <c r="T580" s="48"/>
      <c r="U580" s="104"/>
      <c r="V580" s="21">
        <f t="shared" si="2"/>
        <v>0</v>
      </c>
      <c r="W580" s="22" t="str">
        <f t="shared" si="3"/>
        <v/>
      </c>
      <c r="X580" s="23"/>
      <c r="Y580" s="298"/>
      <c r="Z580" s="301"/>
      <c r="BI580" s="57"/>
      <c r="BJ580" s="57"/>
      <c r="BK580" s="57"/>
      <c r="BL580" s="57"/>
      <c r="BM580" s="57"/>
      <c r="BN580" s="57"/>
      <c r="BO580" s="57"/>
      <c r="BP580" s="57"/>
      <c r="BQ580" s="57"/>
      <c r="BR580" s="57"/>
      <c r="BS580" s="57"/>
      <c r="BT580" s="57"/>
      <c r="BU580" s="57"/>
      <c r="BV580" s="57"/>
      <c r="BW580" s="57"/>
    </row>
    <row r="581" spans="3:75" ht="21" customHeight="1">
      <c r="C581" s="265"/>
      <c r="D581" s="423"/>
      <c r="E581" s="429"/>
      <c r="F581" s="288" t="s">
        <v>2483</v>
      </c>
      <c r="G581" s="249"/>
      <c r="H581" s="220" t="s">
        <v>0</v>
      </c>
      <c r="I581" s="220" t="s">
        <v>159</v>
      </c>
      <c r="J581" s="220" t="s">
        <v>0</v>
      </c>
      <c r="K581" s="220" t="s">
        <v>160</v>
      </c>
      <c r="L581" s="220" t="s">
        <v>0</v>
      </c>
      <c r="M581" s="220" t="s">
        <v>319</v>
      </c>
      <c r="N581" s="48" t="s">
        <v>162</v>
      </c>
      <c r="O581" s="48" t="s">
        <v>0</v>
      </c>
      <c r="P581" s="48" t="s">
        <v>477</v>
      </c>
      <c r="Q581" s="48"/>
      <c r="R581" s="48"/>
      <c r="S581" s="48"/>
      <c r="T581" s="48"/>
      <c r="U581" s="104"/>
      <c r="V581" s="21">
        <f t="shared" si="2"/>
        <v>0</v>
      </c>
      <c r="W581" s="22" t="str">
        <f t="shared" si="3"/>
        <v/>
      </c>
      <c r="X581" s="23"/>
      <c r="Y581" s="298"/>
      <c r="Z581" s="301"/>
      <c r="BI581" s="57"/>
      <c r="BJ581" s="57"/>
      <c r="BK581" s="57"/>
      <c r="BL581" s="57"/>
      <c r="BM581" s="57"/>
      <c r="BN581" s="57"/>
      <c r="BO581" s="57"/>
      <c r="BP581" s="57"/>
      <c r="BQ581" s="57"/>
      <c r="BR581" s="57"/>
      <c r="BS581" s="57"/>
      <c r="BT581" s="57"/>
      <c r="BU581" s="57"/>
      <c r="BV581" s="57"/>
      <c r="BW581" s="57"/>
    </row>
    <row r="582" spans="3:75" ht="21" customHeight="1">
      <c r="C582" s="265"/>
      <c r="D582" s="423"/>
      <c r="E582" s="429"/>
      <c r="F582" s="288" t="s">
        <v>2484</v>
      </c>
      <c r="G582" s="249"/>
      <c r="H582" s="220" t="s">
        <v>0</v>
      </c>
      <c r="I582" s="220" t="s">
        <v>159</v>
      </c>
      <c r="J582" s="220" t="s">
        <v>0</v>
      </c>
      <c r="K582" s="220" t="s">
        <v>160</v>
      </c>
      <c r="L582" s="220" t="s">
        <v>0</v>
      </c>
      <c r="M582" s="220" t="s">
        <v>320</v>
      </c>
      <c r="N582" s="48" t="s">
        <v>162</v>
      </c>
      <c r="O582" s="48" t="s">
        <v>0</v>
      </c>
      <c r="P582" s="48" t="s">
        <v>477</v>
      </c>
      <c r="Q582" s="48"/>
      <c r="R582" s="48"/>
      <c r="S582" s="48"/>
      <c r="T582" s="48"/>
      <c r="U582" s="104"/>
      <c r="V582" s="21">
        <f t="shared" si="2"/>
        <v>0</v>
      </c>
      <c r="W582" s="22" t="str">
        <f t="shared" si="3"/>
        <v/>
      </c>
      <c r="X582" s="23"/>
      <c r="Y582" s="298"/>
      <c r="Z582" s="301"/>
      <c r="BI582" s="57"/>
      <c r="BJ582" s="57"/>
      <c r="BK582" s="57"/>
      <c r="BL582" s="57"/>
      <c r="BM582" s="57"/>
      <c r="BN582" s="57"/>
      <c r="BO582" s="57"/>
      <c r="BP582" s="57"/>
      <c r="BQ582" s="57"/>
      <c r="BR582" s="57"/>
      <c r="BS582" s="57"/>
      <c r="BT582" s="57"/>
      <c r="BU582" s="57"/>
      <c r="BV582" s="57"/>
      <c r="BW582" s="57"/>
    </row>
    <row r="583" spans="3:75" ht="21" customHeight="1">
      <c r="C583" s="265"/>
      <c r="D583" s="423"/>
      <c r="E583" s="429"/>
      <c r="F583" s="288" t="s">
        <v>2485</v>
      </c>
      <c r="G583" s="249"/>
      <c r="H583" s="220" t="s">
        <v>0</v>
      </c>
      <c r="I583" s="220" t="s">
        <v>159</v>
      </c>
      <c r="J583" s="220" t="s">
        <v>0</v>
      </c>
      <c r="K583" s="220" t="s">
        <v>160</v>
      </c>
      <c r="L583" s="220" t="s">
        <v>0</v>
      </c>
      <c r="M583" s="220" t="s">
        <v>330</v>
      </c>
      <c r="N583" s="48" t="s">
        <v>162</v>
      </c>
      <c r="O583" s="48" t="s">
        <v>0</v>
      </c>
      <c r="P583" s="48" t="s">
        <v>477</v>
      </c>
      <c r="Q583" s="48"/>
      <c r="R583" s="48"/>
      <c r="S583" s="48"/>
      <c r="T583" s="48"/>
      <c r="U583" s="104"/>
      <c r="V583" s="21">
        <f t="shared" si="2"/>
        <v>4</v>
      </c>
      <c r="W583" s="22" t="str">
        <f t="shared" si="3"/>
        <v/>
      </c>
      <c r="X583" s="23"/>
      <c r="Y583" s="298"/>
      <c r="Z583" s="301"/>
      <c r="BI583" s="57"/>
      <c r="BJ583" s="57"/>
      <c r="BK583" s="57"/>
      <c r="BL583" s="57"/>
      <c r="BM583" s="57"/>
      <c r="BN583" s="57"/>
      <c r="BO583" s="57"/>
      <c r="BP583" s="57"/>
      <c r="BQ583" s="57"/>
      <c r="BR583" s="57"/>
      <c r="BS583" s="57"/>
      <c r="BT583" s="57"/>
      <c r="BU583" s="57"/>
      <c r="BV583" s="57"/>
      <c r="BW583" s="57"/>
    </row>
    <row r="584" spans="3:75" ht="21" customHeight="1">
      <c r="C584" s="265"/>
      <c r="D584" s="423"/>
      <c r="E584" s="429"/>
      <c r="F584" s="288" t="s">
        <v>60</v>
      </c>
      <c r="G584" s="249"/>
      <c r="H584" s="220" t="s">
        <v>0</v>
      </c>
      <c r="I584" s="220" t="s">
        <v>159</v>
      </c>
      <c r="J584" s="220" t="s">
        <v>0</v>
      </c>
      <c r="K584" s="220" t="s">
        <v>160</v>
      </c>
      <c r="L584" s="220" t="s">
        <v>0</v>
      </c>
      <c r="M584" s="220" t="s">
        <v>321</v>
      </c>
      <c r="N584" s="48" t="s">
        <v>162</v>
      </c>
      <c r="O584" s="48" t="s">
        <v>0</v>
      </c>
      <c r="P584" s="48" t="s">
        <v>477</v>
      </c>
      <c r="Q584" s="48"/>
      <c r="R584" s="48"/>
      <c r="S584" s="48"/>
      <c r="T584" s="48"/>
      <c r="U584" s="104"/>
      <c r="V584" s="21">
        <f t="shared" si="2"/>
        <v>0</v>
      </c>
      <c r="W584" s="22" t="str">
        <f t="shared" si="3"/>
        <v/>
      </c>
      <c r="X584" s="23"/>
      <c r="Y584" s="298"/>
      <c r="Z584" s="301"/>
      <c r="BI584" s="57"/>
      <c r="BJ584" s="57"/>
      <c r="BK584" s="57"/>
      <c r="BL584" s="57"/>
      <c r="BM584" s="57"/>
      <c r="BN584" s="57"/>
      <c r="BO584" s="57"/>
      <c r="BP584" s="57"/>
      <c r="BQ584" s="57"/>
      <c r="BR584" s="57"/>
      <c r="BS584" s="57"/>
      <c r="BT584" s="57"/>
      <c r="BU584" s="57"/>
      <c r="BV584" s="57"/>
      <c r="BW584" s="57"/>
    </row>
    <row r="585" spans="3:75" ht="21" customHeight="1">
      <c r="C585" s="265"/>
      <c r="D585" s="423"/>
      <c r="E585" s="429"/>
      <c r="F585" s="288" t="s">
        <v>61</v>
      </c>
      <c r="G585" s="249"/>
      <c r="H585" s="220" t="s">
        <v>0</v>
      </c>
      <c r="I585" s="220" t="s">
        <v>159</v>
      </c>
      <c r="J585" s="220" t="s">
        <v>0</v>
      </c>
      <c r="K585" s="220" t="s">
        <v>160</v>
      </c>
      <c r="L585" s="220" t="s">
        <v>0</v>
      </c>
      <c r="M585" s="220" t="s">
        <v>322</v>
      </c>
      <c r="N585" s="48" t="s">
        <v>162</v>
      </c>
      <c r="O585" s="48" t="s">
        <v>0</v>
      </c>
      <c r="P585" s="48" t="s">
        <v>477</v>
      </c>
      <c r="Q585" s="48"/>
      <c r="R585" s="48"/>
      <c r="S585" s="48"/>
      <c r="T585" s="48"/>
      <c r="U585" s="104"/>
      <c r="V585" s="21">
        <f t="shared" si="2"/>
        <v>0</v>
      </c>
      <c r="W585" s="22" t="str">
        <f t="shared" si="3"/>
        <v/>
      </c>
      <c r="X585" s="23"/>
      <c r="Y585" s="298"/>
      <c r="Z585" s="301"/>
      <c r="BI585" s="57"/>
      <c r="BJ585" s="57"/>
      <c r="BK585" s="57"/>
      <c r="BL585" s="57"/>
      <c r="BM585" s="57"/>
      <c r="BN585" s="57"/>
      <c r="BO585" s="57"/>
      <c r="BP585" s="57"/>
      <c r="BQ585" s="57"/>
      <c r="BR585" s="57"/>
      <c r="BS585" s="57"/>
      <c r="BT585" s="57"/>
      <c r="BU585" s="57"/>
      <c r="BV585" s="57"/>
      <c r="BW585" s="57"/>
    </row>
    <row r="586" spans="3:75" ht="21" customHeight="1">
      <c r="C586" s="265"/>
      <c r="D586" s="423"/>
      <c r="E586" s="429"/>
      <c r="F586" s="288" t="s">
        <v>62</v>
      </c>
      <c r="G586" s="249"/>
      <c r="H586" s="220" t="s">
        <v>0</v>
      </c>
      <c r="I586" s="220" t="s">
        <v>159</v>
      </c>
      <c r="J586" s="220" t="s">
        <v>0</v>
      </c>
      <c r="K586" s="220" t="s">
        <v>160</v>
      </c>
      <c r="L586" s="220" t="s">
        <v>0</v>
      </c>
      <c r="M586" s="220" t="s">
        <v>323</v>
      </c>
      <c r="N586" s="48" t="s">
        <v>162</v>
      </c>
      <c r="O586" s="48" t="s">
        <v>0</v>
      </c>
      <c r="P586" s="48" t="s">
        <v>477</v>
      </c>
      <c r="Q586" s="48"/>
      <c r="R586" s="48"/>
      <c r="S586" s="48"/>
      <c r="T586" s="48"/>
      <c r="U586" s="104"/>
      <c r="V586" s="21">
        <f t="shared" si="2"/>
        <v>0</v>
      </c>
      <c r="W586" s="22" t="str">
        <f t="shared" si="3"/>
        <v/>
      </c>
      <c r="X586" s="23"/>
      <c r="Y586" s="298"/>
      <c r="Z586" s="301"/>
      <c r="BI586" s="57"/>
      <c r="BJ586" s="57"/>
      <c r="BK586" s="57"/>
      <c r="BL586" s="57"/>
      <c r="BM586" s="57"/>
      <c r="BN586" s="57"/>
      <c r="BO586" s="57"/>
      <c r="BP586" s="57"/>
      <c r="BQ586" s="57"/>
      <c r="BR586" s="57"/>
      <c r="BS586" s="57"/>
      <c r="BT586" s="57"/>
      <c r="BU586" s="57"/>
      <c r="BV586" s="57"/>
      <c r="BW586" s="57"/>
    </row>
    <row r="587" spans="3:75" ht="21" customHeight="1">
      <c r="C587" s="265"/>
      <c r="D587" s="423"/>
      <c r="E587" s="429"/>
      <c r="F587" s="288" t="s">
        <v>2486</v>
      </c>
      <c r="G587" s="249"/>
      <c r="H587" s="220" t="s">
        <v>0</v>
      </c>
      <c r="I587" s="220" t="s">
        <v>159</v>
      </c>
      <c r="J587" s="220" t="s">
        <v>0</v>
      </c>
      <c r="K587" s="220" t="s">
        <v>160</v>
      </c>
      <c r="L587" s="220" t="s">
        <v>0</v>
      </c>
      <c r="M587" s="220" t="s">
        <v>324</v>
      </c>
      <c r="N587" s="48" t="s">
        <v>162</v>
      </c>
      <c r="O587" s="48" t="s">
        <v>0</v>
      </c>
      <c r="P587" s="48" t="s">
        <v>477</v>
      </c>
      <c r="Q587" s="48"/>
      <c r="R587" s="48"/>
      <c r="S587" s="48"/>
      <c r="T587" s="48"/>
      <c r="U587" s="104"/>
      <c r="V587" s="21">
        <f t="shared" si="2"/>
        <v>0</v>
      </c>
      <c r="W587" s="22" t="str">
        <f t="shared" si="3"/>
        <v/>
      </c>
      <c r="X587" s="23"/>
      <c r="Y587" s="298"/>
      <c r="Z587" s="301"/>
      <c r="BI587" s="57"/>
      <c r="BJ587" s="57"/>
      <c r="BK587" s="57"/>
      <c r="BL587" s="57"/>
      <c r="BM587" s="57"/>
      <c r="BN587" s="57"/>
      <c r="BO587" s="57"/>
      <c r="BP587" s="57"/>
      <c r="BQ587" s="57"/>
      <c r="BR587" s="57"/>
      <c r="BS587" s="57"/>
      <c r="BT587" s="57"/>
      <c r="BU587" s="57"/>
      <c r="BV587" s="57"/>
      <c r="BW587" s="57"/>
    </row>
    <row r="588" spans="3:75" ht="21" customHeight="1">
      <c r="C588" s="265"/>
      <c r="D588" s="423"/>
      <c r="E588" s="429"/>
      <c r="F588" s="288" t="s">
        <v>63</v>
      </c>
      <c r="G588" s="249"/>
      <c r="H588" s="220" t="s">
        <v>0</v>
      </c>
      <c r="I588" s="220" t="s">
        <v>159</v>
      </c>
      <c r="J588" s="220" t="s">
        <v>0</v>
      </c>
      <c r="K588" s="220" t="s">
        <v>160</v>
      </c>
      <c r="L588" s="220" t="s">
        <v>0</v>
      </c>
      <c r="M588" s="220" t="s">
        <v>325</v>
      </c>
      <c r="N588" s="48" t="s">
        <v>162</v>
      </c>
      <c r="O588" s="48" t="s">
        <v>0</v>
      </c>
      <c r="P588" s="48" t="s">
        <v>477</v>
      </c>
      <c r="Q588" s="48"/>
      <c r="R588" s="48"/>
      <c r="S588" s="48"/>
      <c r="T588" s="48"/>
      <c r="U588" s="104"/>
      <c r="V588" s="21">
        <f t="shared" si="2"/>
        <v>0</v>
      </c>
      <c r="W588" s="22" t="str">
        <f t="shared" si="3"/>
        <v/>
      </c>
      <c r="X588" s="23"/>
      <c r="Y588" s="298"/>
      <c r="Z588" s="301"/>
      <c r="BI588" s="57"/>
      <c r="BJ588" s="57"/>
      <c r="BK588" s="57"/>
      <c r="BL588" s="57"/>
      <c r="BM588" s="57"/>
      <c r="BN588" s="57"/>
      <c r="BO588" s="57"/>
      <c r="BP588" s="57"/>
      <c r="BQ588" s="57"/>
      <c r="BR588" s="57"/>
      <c r="BS588" s="57"/>
      <c r="BT588" s="57"/>
      <c r="BU588" s="57"/>
      <c r="BV588" s="57"/>
      <c r="BW588" s="57"/>
    </row>
    <row r="589" spans="3:75" ht="21" customHeight="1">
      <c r="C589" s="265"/>
      <c r="D589" s="423"/>
      <c r="E589" s="429"/>
      <c r="F589" s="288" t="s">
        <v>64</v>
      </c>
      <c r="G589" s="249"/>
      <c r="H589" s="220" t="s">
        <v>0</v>
      </c>
      <c r="I589" s="220" t="s">
        <v>159</v>
      </c>
      <c r="J589" s="220" t="s">
        <v>0</v>
      </c>
      <c r="K589" s="220" t="s">
        <v>160</v>
      </c>
      <c r="L589" s="220" t="s">
        <v>0</v>
      </c>
      <c r="M589" s="220" t="s">
        <v>326</v>
      </c>
      <c r="N589" s="48" t="s">
        <v>162</v>
      </c>
      <c r="O589" s="48" t="s">
        <v>0</v>
      </c>
      <c r="P589" s="48" t="s">
        <v>477</v>
      </c>
      <c r="Q589" s="48"/>
      <c r="R589" s="48"/>
      <c r="S589" s="48"/>
      <c r="T589" s="48"/>
      <c r="U589" s="104"/>
      <c r="V589" s="21">
        <f t="shared" si="2"/>
        <v>3</v>
      </c>
      <c r="W589" s="22" t="str">
        <f t="shared" si="3"/>
        <v/>
      </c>
      <c r="X589" s="23"/>
      <c r="Y589" s="298"/>
      <c r="Z589" s="301"/>
      <c r="BI589" s="57"/>
      <c r="BJ589" s="57"/>
      <c r="BK589" s="57"/>
      <c r="BL589" s="57"/>
      <c r="BM589" s="57"/>
      <c r="BN589" s="57"/>
      <c r="BO589" s="57"/>
      <c r="BP589" s="57"/>
      <c r="BQ589" s="57"/>
      <c r="BR589" s="57"/>
      <c r="BS589" s="57"/>
      <c r="BT589" s="57"/>
      <c r="BU589" s="57"/>
      <c r="BV589" s="57"/>
      <c r="BW589" s="57"/>
    </row>
    <row r="590" spans="3:75" ht="21" customHeight="1">
      <c r="C590" s="265"/>
      <c r="D590" s="423"/>
      <c r="E590" s="429"/>
      <c r="F590" s="288" t="s">
        <v>2487</v>
      </c>
      <c r="G590" s="249"/>
      <c r="H590" s="220" t="s">
        <v>0</v>
      </c>
      <c r="I590" s="220" t="s">
        <v>159</v>
      </c>
      <c r="J590" s="220" t="s">
        <v>0</v>
      </c>
      <c r="K590" s="220" t="s">
        <v>160</v>
      </c>
      <c r="L590" s="220" t="s">
        <v>0</v>
      </c>
      <c r="M590" s="220" t="s">
        <v>327</v>
      </c>
      <c r="N590" s="48" t="s">
        <v>162</v>
      </c>
      <c r="O590" s="48" t="s">
        <v>0</v>
      </c>
      <c r="P590" s="48" t="s">
        <v>477</v>
      </c>
      <c r="Q590" s="48"/>
      <c r="R590" s="48"/>
      <c r="S590" s="48"/>
      <c r="T590" s="48"/>
      <c r="U590" s="104"/>
      <c r="V590" s="21">
        <f t="shared" si="2"/>
        <v>1</v>
      </c>
      <c r="W590" s="22" t="str">
        <f t="shared" si="3"/>
        <v/>
      </c>
      <c r="X590" s="23"/>
      <c r="Y590" s="298"/>
      <c r="Z590" s="301"/>
      <c r="BI590" s="57"/>
      <c r="BJ590" s="57"/>
      <c r="BK590" s="57"/>
      <c r="BL590" s="57"/>
      <c r="BM590" s="57"/>
      <c r="BN590" s="57"/>
      <c r="BO590" s="57"/>
      <c r="BP590" s="57"/>
      <c r="BQ590" s="57"/>
      <c r="BR590" s="57"/>
      <c r="BS590" s="57"/>
      <c r="BT590" s="57"/>
      <c r="BU590" s="57"/>
      <c r="BV590" s="57"/>
      <c r="BW590" s="57"/>
    </row>
    <row r="591" spans="3:75" ht="21" customHeight="1">
      <c r="C591" s="265"/>
      <c r="D591" s="423"/>
      <c r="E591" s="429"/>
      <c r="F591" s="288" t="s">
        <v>2488</v>
      </c>
      <c r="G591" s="249"/>
      <c r="H591" s="220" t="s">
        <v>0</v>
      </c>
      <c r="I591" s="220" t="s">
        <v>159</v>
      </c>
      <c r="J591" s="220" t="s">
        <v>0</v>
      </c>
      <c r="K591" s="220" t="s">
        <v>160</v>
      </c>
      <c r="L591" s="220" t="s">
        <v>0</v>
      </c>
      <c r="M591" s="220" t="s">
        <v>328</v>
      </c>
      <c r="N591" s="48" t="s">
        <v>162</v>
      </c>
      <c r="O591" s="48" t="s">
        <v>0</v>
      </c>
      <c r="P591" s="48" t="s">
        <v>477</v>
      </c>
      <c r="Q591" s="48"/>
      <c r="R591" s="48"/>
      <c r="S591" s="48"/>
      <c r="T591" s="48"/>
      <c r="U591" s="104"/>
      <c r="V591" s="21">
        <f t="shared" si="2"/>
        <v>0</v>
      </c>
      <c r="W591" s="22" t="str">
        <f t="shared" si="3"/>
        <v/>
      </c>
      <c r="X591" s="23"/>
      <c r="Y591" s="298"/>
      <c r="Z591" s="301"/>
      <c r="BI591" s="57"/>
      <c r="BJ591" s="57"/>
      <c r="BK591" s="57"/>
      <c r="BL591" s="57"/>
      <c r="BM591" s="57"/>
      <c r="BN591" s="57"/>
      <c r="BO591" s="57"/>
      <c r="BP591" s="57"/>
      <c r="BQ591" s="57"/>
      <c r="BR591" s="57"/>
      <c r="BS591" s="57"/>
      <c r="BT591" s="57"/>
      <c r="BU591" s="57"/>
      <c r="BV591" s="57"/>
      <c r="BW591" s="57"/>
    </row>
    <row r="592" spans="3:75" ht="21" customHeight="1">
      <c r="C592" s="265"/>
      <c r="D592" s="423"/>
      <c r="E592" s="429"/>
      <c r="F592" s="288" t="s">
        <v>2489</v>
      </c>
      <c r="G592" s="249"/>
      <c r="H592" s="220" t="s">
        <v>0</v>
      </c>
      <c r="I592" s="220" t="s">
        <v>159</v>
      </c>
      <c r="J592" s="220" t="s">
        <v>0</v>
      </c>
      <c r="K592" s="220" t="s">
        <v>160</v>
      </c>
      <c r="L592" s="220" t="s">
        <v>0</v>
      </c>
      <c r="M592" s="220" t="s">
        <v>329</v>
      </c>
      <c r="N592" s="48" t="s">
        <v>162</v>
      </c>
      <c r="O592" s="48" t="s">
        <v>0</v>
      </c>
      <c r="P592" s="48" t="s">
        <v>477</v>
      </c>
      <c r="Q592" s="48"/>
      <c r="R592" s="48"/>
      <c r="S592" s="48"/>
      <c r="T592" s="48"/>
      <c r="U592" s="104"/>
      <c r="V592" s="21">
        <f t="shared" si="2"/>
        <v>0</v>
      </c>
      <c r="W592" s="22" t="str">
        <f t="shared" si="3"/>
        <v/>
      </c>
      <c r="X592" s="23"/>
      <c r="Y592" s="298"/>
      <c r="Z592" s="301"/>
      <c r="BI592" s="57"/>
      <c r="BJ592" s="57"/>
      <c r="BK592" s="57"/>
      <c r="BL592" s="57"/>
      <c r="BM592" s="57"/>
      <c r="BN592" s="57"/>
      <c r="BO592" s="57"/>
      <c r="BP592" s="57"/>
      <c r="BQ592" s="57"/>
      <c r="BR592" s="57"/>
      <c r="BS592" s="57"/>
      <c r="BT592" s="57"/>
      <c r="BU592" s="57"/>
      <c r="BV592" s="57"/>
      <c r="BW592" s="57"/>
    </row>
    <row r="593" spans="3:75" ht="21" customHeight="1">
      <c r="C593" s="265"/>
      <c r="D593" s="423"/>
      <c r="E593" s="429"/>
      <c r="F593" s="288" t="s">
        <v>65</v>
      </c>
      <c r="G593" s="249"/>
      <c r="H593" s="220" t="s">
        <v>0</v>
      </c>
      <c r="I593" s="220" t="s">
        <v>159</v>
      </c>
      <c r="J593" s="220" t="s">
        <v>0</v>
      </c>
      <c r="K593" s="220" t="s">
        <v>160</v>
      </c>
      <c r="L593" s="220" t="s">
        <v>0</v>
      </c>
      <c r="M593" s="220" t="s">
        <v>332</v>
      </c>
      <c r="N593" s="48" t="s">
        <v>162</v>
      </c>
      <c r="O593" s="48" t="s">
        <v>0</v>
      </c>
      <c r="P593" s="48" t="s">
        <v>477</v>
      </c>
      <c r="Q593" s="48"/>
      <c r="R593" s="48"/>
      <c r="S593" s="48"/>
      <c r="T593" s="48"/>
      <c r="U593" s="104"/>
      <c r="V593" s="21">
        <f t="shared" si="2"/>
        <v>0</v>
      </c>
      <c r="W593" s="22" t="str">
        <f t="shared" si="3"/>
        <v/>
      </c>
      <c r="X593" s="23"/>
      <c r="Y593" s="298"/>
      <c r="Z593" s="301"/>
      <c r="BI593" s="57"/>
      <c r="BJ593" s="57"/>
      <c r="BK593" s="57"/>
      <c r="BL593" s="57"/>
      <c r="BM593" s="57"/>
      <c r="BN593" s="57"/>
      <c r="BO593" s="57"/>
      <c r="BP593" s="57"/>
      <c r="BQ593" s="57"/>
      <c r="BR593" s="57"/>
      <c r="BS593" s="57"/>
      <c r="BT593" s="57"/>
      <c r="BU593" s="57"/>
      <c r="BV593" s="57"/>
      <c r="BW593" s="57"/>
    </row>
    <row r="594" spans="3:75" ht="21" customHeight="1">
      <c r="C594" s="265"/>
      <c r="D594" s="423"/>
      <c r="E594" s="429"/>
      <c r="F594" s="288" t="s">
        <v>2490</v>
      </c>
      <c r="G594" s="249"/>
      <c r="H594" s="220" t="s">
        <v>0</v>
      </c>
      <c r="I594" s="220" t="s">
        <v>159</v>
      </c>
      <c r="J594" s="220" t="s">
        <v>0</v>
      </c>
      <c r="K594" s="220" t="s">
        <v>160</v>
      </c>
      <c r="L594" s="220" t="s">
        <v>0</v>
      </c>
      <c r="M594" s="220" t="s">
        <v>333</v>
      </c>
      <c r="N594" s="48" t="s">
        <v>162</v>
      </c>
      <c r="O594" s="48" t="s">
        <v>0</v>
      </c>
      <c r="P594" s="48" t="s">
        <v>477</v>
      </c>
      <c r="Q594" s="48"/>
      <c r="R594" s="48"/>
      <c r="S594" s="48"/>
      <c r="T594" s="48"/>
      <c r="U594" s="104"/>
      <c r="V594" s="21">
        <f t="shared" ref="V594:V657" si="4">IF(OR(AND(V142="",W142=""),AND(V368="",W368=""),AND(W142="X",W368="X"),OR(W142="M",W368="M")),"",SUM(V142,V368))</f>
        <v>0</v>
      </c>
      <c r="W594" s="22" t="str">
        <f t="shared" ref="W594:W657" si="5">IF(AND(AND(W142="X",W368="X"),SUM(V142,V368)=0,ISNUMBER(V594)),"",IF(OR(W142="M",W368="M"),"M",IF(AND(W142=W368,OR(W142="X",W142="W",W142="Z")),UPPER(W142),"")))</f>
        <v/>
      </c>
      <c r="X594" s="23"/>
      <c r="Y594" s="298"/>
      <c r="Z594" s="301"/>
      <c r="BI594" s="57"/>
      <c r="BJ594" s="57"/>
      <c r="BK594" s="57"/>
      <c r="BL594" s="57"/>
      <c r="BM594" s="57"/>
      <c r="BN594" s="57"/>
      <c r="BO594" s="57"/>
      <c r="BP594" s="57"/>
      <c r="BQ594" s="57"/>
      <c r="BR594" s="57"/>
      <c r="BS594" s="57"/>
      <c r="BT594" s="57"/>
      <c r="BU594" s="57"/>
      <c r="BV594" s="57"/>
      <c r="BW594" s="57"/>
    </row>
    <row r="595" spans="3:75" ht="21" customHeight="1">
      <c r="C595" s="265"/>
      <c r="D595" s="423"/>
      <c r="E595" s="429"/>
      <c r="F595" s="288" t="s">
        <v>2491</v>
      </c>
      <c r="G595" s="249"/>
      <c r="H595" s="220" t="s">
        <v>0</v>
      </c>
      <c r="I595" s="220" t="s">
        <v>159</v>
      </c>
      <c r="J595" s="220" t="s">
        <v>0</v>
      </c>
      <c r="K595" s="220" t="s">
        <v>160</v>
      </c>
      <c r="L595" s="220" t="s">
        <v>0</v>
      </c>
      <c r="M595" s="220" t="s">
        <v>334</v>
      </c>
      <c r="N595" s="48" t="s">
        <v>162</v>
      </c>
      <c r="O595" s="48" t="s">
        <v>0</v>
      </c>
      <c r="P595" s="48" t="s">
        <v>477</v>
      </c>
      <c r="Q595" s="48"/>
      <c r="R595" s="48"/>
      <c r="S595" s="48"/>
      <c r="T595" s="48"/>
      <c r="U595" s="104"/>
      <c r="V595" s="21">
        <f t="shared" si="4"/>
        <v>0</v>
      </c>
      <c r="W595" s="22" t="str">
        <f t="shared" si="5"/>
        <v/>
      </c>
      <c r="X595" s="23"/>
      <c r="Y595" s="298"/>
      <c r="Z595" s="301"/>
      <c r="BI595" s="57"/>
      <c r="BJ595" s="57"/>
      <c r="BK595" s="57"/>
      <c r="BL595" s="57"/>
      <c r="BM595" s="57"/>
      <c r="BN595" s="57"/>
      <c r="BO595" s="57"/>
      <c r="BP595" s="57"/>
      <c r="BQ595" s="57"/>
      <c r="BR595" s="57"/>
      <c r="BS595" s="57"/>
      <c r="BT595" s="57"/>
      <c r="BU595" s="57"/>
      <c r="BV595" s="57"/>
      <c r="BW595" s="57"/>
    </row>
    <row r="596" spans="3:75" ht="21" customHeight="1">
      <c r="C596" s="265"/>
      <c r="D596" s="423"/>
      <c r="E596" s="429"/>
      <c r="F596" s="288" t="s">
        <v>2492</v>
      </c>
      <c r="G596" s="249"/>
      <c r="H596" s="220" t="s">
        <v>0</v>
      </c>
      <c r="I596" s="220" t="s">
        <v>159</v>
      </c>
      <c r="J596" s="220" t="s">
        <v>0</v>
      </c>
      <c r="K596" s="220" t="s">
        <v>160</v>
      </c>
      <c r="L596" s="220" t="s">
        <v>0</v>
      </c>
      <c r="M596" s="220" t="s">
        <v>335</v>
      </c>
      <c r="N596" s="48" t="s">
        <v>162</v>
      </c>
      <c r="O596" s="48" t="s">
        <v>0</v>
      </c>
      <c r="P596" s="48" t="s">
        <v>477</v>
      </c>
      <c r="Q596" s="48"/>
      <c r="R596" s="48"/>
      <c r="S596" s="48"/>
      <c r="T596" s="48"/>
      <c r="U596" s="104"/>
      <c r="V596" s="21">
        <f t="shared" si="4"/>
        <v>2</v>
      </c>
      <c r="W596" s="22" t="str">
        <f t="shared" si="5"/>
        <v/>
      </c>
      <c r="X596" s="23"/>
      <c r="Y596" s="298"/>
      <c r="Z596" s="301"/>
      <c r="BI596" s="57"/>
      <c r="BJ596" s="57"/>
      <c r="BK596" s="57"/>
      <c r="BL596" s="57"/>
      <c r="BM596" s="57"/>
      <c r="BN596" s="57"/>
      <c r="BO596" s="57"/>
      <c r="BP596" s="57"/>
      <c r="BQ596" s="57"/>
      <c r="BR596" s="57"/>
      <c r="BS596" s="57"/>
      <c r="BT596" s="57"/>
      <c r="BU596" s="57"/>
      <c r="BV596" s="57"/>
      <c r="BW596" s="57"/>
    </row>
    <row r="597" spans="3:75" ht="21" customHeight="1">
      <c r="C597" s="265"/>
      <c r="D597" s="423"/>
      <c r="E597" s="429"/>
      <c r="F597" s="288" t="s">
        <v>2493</v>
      </c>
      <c r="G597" s="249"/>
      <c r="H597" s="220" t="s">
        <v>0</v>
      </c>
      <c r="I597" s="220" t="s">
        <v>159</v>
      </c>
      <c r="J597" s="220" t="s">
        <v>0</v>
      </c>
      <c r="K597" s="220" t="s">
        <v>160</v>
      </c>
      <c r="L597" s="220" t="s">
        <v>0</v>
      </c>
      <c r="M597" s="220" t="s">
        <v>336</v>
      </c>
      <c r="N597" s="48" t="s">
        <v>162</v>
      </c>
      <c r="O597" s="48" t="s">
        <v>0</v>
      </c>
      <c r="P597" s="48" t="s">
        <v>477</v>
      </c>
      <c r="Q597" s="48"/>
      <c r="R597" s="48"/>
      <c r="S597" s="48"/>
      <c r="T597" s="48"/>
      <c r="U597" s="104"/>
      <c r="V597" s="21">
        <f t="shared" si="4"/>
        <v>0</v>
      </c>
      <c r="W597" s="22" t="str">
        <f t="shared" si="5"/>
        <v/>
      </c>
      <c r="X597" s="23"/>
      <c r="Y597" s="298"/>
      <c r="Z597" s="301"/>
      <c r="BI597" s="57"/>
      <c r="BJ597" s="57"/>
      <c r="BK597" s="57"/>
      <c r="BL597" s="57"/>
      <c r="BM597" s="57"/>
      <c r="BN597" s="57"/>
      <c r="BO597" s="57"/>
      <c r="BP597" s="57"/>
      <c r="BQ597" s="57"/>
      <c r="BR597" s="57"/>
      <c r="BS597" s="57"/>
      <c r="BT597" s="57"/>
      <c r="BU597" s="57"/>
      <c r="BV597" s="57"/>
      <c r="BW597" s="57"/>
    </row>
    <row r="598" spans="3:75" ht="21" customHeight="1">
      <c r="C598" s="265"/>
      <c r="D598" s="423"/>
      <c r="E598" s="429"/>
      <c r="F598" s="288" t="s">
        <v>2494</v>
      </c>
      <c r="G598" s="249"/>
      <c r="H598" s="220" t="s">
        <v>0</v>
      </c>
      <c r="I598" s="220" t="s">
        <v>159</v>
      </c>
      <c r="J598" s="220" t="s">
        <v>0</v>
      </c>
      <c r="K598" s="220" t="s">
        <v>160</v>
      </c>
      <c r="L598" s="220" t="s">
        <v>0</v>
      </c>
      <c r="M598" s="220" t="s">
        <v>337</v>
      </c>
      <c r="N598" s="48" t="s">
        <v>162</v>
      </c>
      <c r="O598" s="48" t="s">
        <v>0</v>
      </c>
      <c r="P598" s="48" t="s">
        <v>477</v>
      </c>
      <c r="Q598" s="48"/>
      <c r="R598" s="48"/>
      <c r="S598" s="48"/>
      <c r="T598" s="48"/>
      <c r="U598" s="104"/>
      <c r="V598" s="21">
        <f t="shared" si="4"/>
        <v>0</v>
      </c>
      <c r="W598" s="22" t="str">
        <f t="shared" si="5"/>
        <v/>
      </c>
      <c r="X598" s="23"/>
      <c r="Y598" s="298"/>
      <c r="Z598" s="301"/>
      <c r="BI598" s="57"/>
      <c r="BJ598" s="57"/>
      <c r="BK598" s="57"/>
      <c r="BL598" s="57"/>
      <c r="BM598" s="57"/>
      <c r="BN598" s="57"/>
      <c r="BO598" s="57"/>
      <c r="BP598" s="57"/>
      <c r="BQ598" s="57"/>
      <c r="BR598" s="57"/>
      <c r="BS598" s="57"/>
      <c r="BT598" s="57"/>
      <c r="BU598" s="57"/>
      <c r="BV598" s="57"/>
      <c r="BW598" s="57"/>
    </row>
    <row r="599" spans="3:75" ht="21" customHeight="1">
      <c r="C599" s="265"/>
      <c r="D599" s="423"/>
      <c r="E599" s="429"/>
      <c r="F599" s="288" t="s">
        <v>66</v>
      </c>
      <c r="G599" s="249"/>
      <c r="H599" s="220" t="s">
        <v>0</v>
      </c>
      <c r="I599" s="220" t="s">
        <v>159</v>
      </c>
      <c r="J599" s="220" t="s">
        <v>0</v>
      </c>
      <c r="K599" s="220" t="s">
        <v>160</v>
      </c>
      <c r="L599" s="220" t="s">
        <v>0</v>
      </c>
      <c r="M599" s="220" t="s">
        <v>338</v>
      </c>
      <c r="N599" s="48" t="s">
        <v>162</v>
      </c>
      <c r="O599" s="48" t="s">
        <v>0</v>
      </c>
      <c r="P599" s="48" t="s">
        <v>477</v>
      </c>
      <c r="Q599" s="48"/>
      <c r="R599" s="48"/>
      <c r="S599" s="48"/>
      <c r="T599" s="48"/>
      <c r="U599" s="104"/>
      <c r="V599" s="21">
        <f t="shared" si="4"/>
        <v>0</v>
      </c>
      <c r="W599" s="22" t="str">
        <f t="shared" si="5"/>
        <v/>
      </c>
      <c r="X599" s="23"/>
      <c r="Y599" s="298"/>
      <c r="Z599" s="301"/>
      <c r="BI599" s="57"/>
      <c r="BJ599" s="57"/>
      <c r="BK599" s="57"/>
      <c r="BL599" s="57"/>
      <c r="BM599" s="57"/>
      <c r="BN599" s="57"/>
      <c r="BO599" s="57"/>
      <c r="BP599" s="57"/>
      <c r="BQ599" s="57"/>
      <c r="BR599" s="57"/>
      <c r="BS599" s="57"/>
      <c r="BT599" s="57"/>
      <c r="BU599" s="57"/>
      <c r="BV599" s="57"/>
      <c r="BW599" s="57"/>
    </row>
    <row r="600" spans="3:75" ht="21" customHeight="1">
      <c r="C600" s="265"/>
      <c r="D600" s="423"/>
      <c r="E600" s="429"/>
      <c r="F600" s="288" t="s">
        <v>67</v>
      </c>
      <c r="G600" s="249"/>
      <c r="H600" s="220" t="s">
        <v>0</v>
      </c>
      <c r="I600" s="220" t="s">
        <v>159</v>
      </c>
      <c r="J600" s="220" t="s">
        <v>0</v>
      </c>
      <c r="K600" s="220" t="s">
        <v>160</v>
      </c>
      <c r="L600" s="220" t="s">
        <v>0</v>
      </c>
      <c r="M600" s="220" t="s">
        <v>339</v>
      </c>
      <c r="N600" s="48" t="s">
        <v>162</v>
      </c>
      <c r="O600" s="48" t="s">
        <v>0</v>
      </c>
      <c r="P600" s="48" t="s">
        <v>477</v>
      </c>
      <c r="Q600" s="48"/>
      <c r="R600" s="48"/>
      <c r="S600" s="48"/>
      <c r="T600" s="48"/>
      <c r="U600" s="104"/>
      <c r="V600" s="21">
        <f t="shared" si="4"/>
        <v>0</v>
      </c>
      <c r="W600" s="22" t="str">
        <f t="shared" si="5"/>
        <v/>
      </c>
      <c r="X600" s="23"/>
      <c r="Y600" s="298"/>
      <c r="Z600" s="301"/>
      <c r="BI600" s="57"/>
      <c r="BJ600" s="57"/>
      <c r="BK600" s="57"/>
      <c r="BL600" s="57"/>
      <c r="BM600" s="57"/>
      <c r="BN600" s="57"/>
      <c r="BO600" s="57"/>
      <c r="BP600" s="57"/>
      <c r="BQ600" s="57"/>
      <c r="BR600" s="57"/>
      <c r="BS600" s="57"/>
      <c r="BT600" s="57"/>
      <c r="BU600" s="57"/>
      <c r="BV600" s="57"/>
      <c r="BW600" s="57"/>
    </row>
    <row r="601" spans="3:75" ht="21" customHeight="1">
      <c r="C601" s="265"/>
      <c r="D601" s="423"/>
      <c r="E601" s="429"/>
      <c r="F601" s="288" t="s">
        <v>68</v>
      </c>
      <c r="G601" s="249"/>
      <c r="H601" s="220" t="s">
        <v>0</v>
      </c>
      <c r="I601" s="220" t="s">
        <v>159</v>
      </c>
      <c r="J601" s="220" t="s">
        <v>0</v>
      </c>
      <c r="K601" s="220" t="s">
        <v>160</v>
      </c>
      <c r="L601" s="220" t="s">
        <v>0</v>
      </c>
      <c r="M601" s="220" t="s">
        <v>340</v>
      </c>
      <c r="N601" s="48" t="s">
        <v>162</v>
      </c>
      <c r="O601" s="48" t="s">
        <v>0</v>
      </c>
      <c r="P601" s="48" t="s">
        <v>477</v>
      </c>
      <c r="Q601" s="48"/>
      <c r="R601" s="48"/>
      <c r="S601" s="48"/>
      <c r="T601" s="48"/>
      <c r="U601" s="104"/>
      <c r="V601" s="21">
        <f t="shared" si="4"/>
        <v>0</v>
      </c>
      <c r="W601" s="22" t="str">
        <f t="shared" si="5"/>
        <v/>
      </c>
      <c r="X601" s="23"/>
      <c r="Y601" s="298"/>
      <c r="Z601" s="301"/>
      <c r="BI601" s="57"/>
      <c r="BJ601" s="57"/>
      <c r="BK601" s="57"/>
      <c r="BL601" s="57"/>
      <c r="BM601" s="57"/>
      <c r="BN601" s="57"/>
      <c r="BO601" s="57"/>
      <c r="BP601" s="57"/>
      <c r="BQ601" s="57"/>
      <c r="BR601" s="57"/>
      <c r="BS601" s="57"/>
      <c r="BT601" s="57"/>
      <c r="BU601" s="57"/>
      <c r="BV601" s="57"/>
      <c r="BW601" s="57"/>
    </row>
    <row r="602" spans="3:75" ht="21" customHeight="1">
      <c r="C602" s="265"/>
      <c r="D602" s="423"/>
      <c r="E602" s="429"/>
      <c r="F602" s="288" t="s">
        <v>2495</v>
      </c>
      <c r="G602" s="249"/>
      <c r="H602" s="220" t="s">
        <v>0</v>
      </c>
      <c r="I602" s="220" t="s">
        <v>159</v>
      </c>
      <c r="J602" s="220" t="s">
        <v>0</v>
      </c>
      <c r="K602" s="220" t="s">
        <v>160</v>
      </c>
      <c r="L602" s="220" t="s">
        <v>0</v>
      </c>
      <c r="M602" s="220" t="s">
        <v>341</v>
      </c>
      <c r="N602" s="48" t="s">
        <v>162</v>
      </c>
      <c r="O602" s="48" t="s">
        <v>0</v>
      </c>
      <c r="P602" s="48" t="s">
        <v>477</v>
      </c>
      <c r="Q602" s="48"/>
      <c r="R602" s="48"/>
      <c r="S602" s="48"/>
      <c r="T602" s="48"/>
      <c r="U602" s="104"/>
      <c r="V602" s="21">
        <f t="shared" si="4"/>
        <v>0</v>
      </c>
      <c r="W602" s="22" t="str">
        <f t="shared" si="5"/>
        <v/>
      </c>
      <c r="X602" s="23"/>
      <c r="Y602" s="298"/>
      <c r="Z602" s="301"/>
      <c r="BI602" s="57"/>
      <c r="BJ602" s="57"/>
      <c r="BK602" s="57"/>
      <c r="BL602" s="57"/>
      <c r="BM602" s="57"/>
      <c r="BN602" s="57"/>
      <c r="BO602" s="57"/>
      <c r="BP602" s="57"/>
      <c r="BQ602" s="57"/>
      <c r="BR602" s="57"/>
      <c r="BS602" s="57"/>
      <c r="BT602" s="57"/>
      <c r="BU602" s="57"/>
      <c r="BV602" s="57"/>
      <c r="BW602" s="57"/>
    </row>
    <row r="603" spans="3:75" ht="21" customHeight="1">
      <c r="C603" s="265"/>
      <c r="D603" s="423"/>
      <c r="E603" s="429"/>
      <c r="F603" s="288" t="s">
        <v>2496</v>
      </c>
      <c r="G603" s="249"/>
      <c r="H603" s="220" t="s">
        <v>0</v>
      </c>
      <c r="I603" s="220" t="s">
        <v>159</v>
      </c>
      <c r="J603" s="220" t="s">
        <v>0</v>
      </c>
      <c r="K603" s="220" t="s">
        <v>160</v>
      </c>
      <c r="L603" s="220" t="s">
        <v>0</v>
      </c>
      <c r="M603" s="220" t="s">
        <v>342</v>
      </c>
      <c r="N603" s="48" t="s">
        <v>162</v>
      </c>
      <c r="O603" s="48" t="s">
        <v>0</v>
      </c>
      <c r="P603" s="48" t="s">
        <v>477</v>
      </c>
      <c r="Q603" s="48"/>
      <c r="R603" s="48"/>
      <c r="S603" s="48"/>
      <c r="T603" s="48"/>
      <c r="U603" s="104"/>
      <c r="V603" s="21">
        <f t="shared" si="4"/>
        <v>0</v>
      </c>
      <c r="W603" s="22" t="str">
        <f t="shared" si="5"/>
        <v/>
      </c>
      <c r="X603" s="23"/>
      <c r="Y603" s="298"/>
      <c r="Z603" s="301"/>
      <c r="BI603" s="57"/>
      <c r="BJ603" s="57"/>
      <c r="BK603" s="57"/>
      <c r="BL603" s="57"/>
      <c r="BM603" s="57"/>
      <c r="BN603" s="57"/>
      <c r="BO603" s="57"/>
      <c r="BP603" s="57"/>
      <c r="BQ603" s="57"/>
      <c r="BR603" s="57"/>
      <c r="BS603" s="57"/>
      <c r="BT603" s="57"/>
      <c r="BU603" s="57"/>
      <c r="BV603" s="57"/>
      <c r="BW603" s="57"/>
    </row>
    <row r="604" spans="3:75" ht="21" customHeight="1">
      <c r="C604" s="265"/>
      <c r="D604" s="423"/>
      <c r="E604" s="429"/>
      <c r="F604" s="288" t="s">
        <v>2497</v>
      </c>
      <c r="G604" s="249"/>
      <c r="H604" s="220" t="s">
        <v>0</v>
      </c>
      <c r="I604" s="220" t="s">
        <v>159</v>
      </c>
      <c r="J604" s="220" t="s">
        <v>0</v>
      </c>
      <c r="K604" s="220" t="s">
        <v>160</v>
      </c>
      <c r="L604" s="220" t="s">
        <v>0</v>
      </c>
      <c r="M604" s="220" t="s">
        <v>343</v>
      </c>
      <c r="N604" s="48" t="s">
        <v>162</v>
      </c>
      <c r="O604" s="48" t="s">
        <v>0</v>
      </c>
      <c r="P604" s="48" t="s">
        <v>477</v>
      </c>
      <c r="Q604" s="48"/>
      <c r="R604" s="48"/>
      <c r="S604" s="48"/>
      <c r="T604" s="48"/>
      <c r="U604" s="104"/>
      <c r="V604" s="21">
        <f t="shared" si="4"/>
        <v>0</v>
      </c>
      <c r="W604" s="22" t="str">
        <f t="shared" si="5"/>
        <v/>
      </c>
      <c r="X604" s="23"/>
      <c r="Y604" s="298"/>
      <c r="Z604" s="301"/>
      <c r="BI604" s="57"/>
      <c r="BJ604" s="57"/>
      <c r="BK604" s="57"/>
      <c r="BL604" s="57"/>
      <c r="BM604" s="57"/>
      <c r="BN604" s="57"/>
      <c r="BO604" s="57"/>
      <c r="BP604" s="57"/>
      <c r="BQ604" s="57"/>
      <c r="BR604" s="57"/>
      <c r="BS604" s="57"/>
      <c r="BT604" s="57"/>
      <c r="BU604" s="57"/>
      <c r="BV604" s="57"/>
      <c r="BW604" s="57"/>
    </row>
    <row r="605" spans="3:75" ht="21" customHeight="1">
      <c r="C605" s="265"/>
      <c r="D605" s="423"/>
      <c r="E605" s="429"/>
      <c r="F605" s="288" t="s">
        <v>2498</v>
      </c>
      <c r="G605" s="249"/>
      <c r="H605" s="220" t="s">
        <v>0</v>
      </c>
      <c r="I605" s="220" t="s">
        <v>159</v>
      </c>
      <c r="J605" s="220" t="s">
        <v>0</v>
      </c>
      <c r="K605" s="220" t="s">
        <v>160</v>
      </c>
      <c r="L605" s="220" t="s">
        <v>0</v>
      </c>
      <c r="M605" s="220" t="s">
        <v>344</v>
      </c>
      <c r="N605" s="48" t="s">
        <v>162</v>
      </c>
      <c r="O605" s="48" t="s">
        <v>0</v>
      </c>
      <c r="P605" s="48" t="s">
        <v>477</v>
      </c>
      <c r="Q605" s="48"/>
      <c r="R605" s="48"/>
      <c r="S605" s="48"/>
      <c r="T605" s="48"/>
      <c r="U605" s="104"/>
      <c r="V605" s="21">
        <f t="shared" si="4"/>
        <v>1</v>
      </c>
      <c r="W605" s="22" t="str">
        <f t="shared" si="5"/>
        <v/>
      </c>
      <c r="X605" s="23"/>
      <c r="Y605" s="298"/>
      <c r="Z605" s="301"/>
      <c r="BI605" s="57"/>
      <c r="BJ605" s="57"/>
      <c r="BK605" s="57"/>
      <c r="BL605" s="57"/>
      <c r="BM605" s="57"/>
      <c r="BN605" s="57"/>
      <c r="BO605" s="57"/>
      <c r="BP605" s="57"/>
      <c r="BQ605" s="57"/>
      <c r="BR605" s="57"/>
      <c r="BS605" s="57"/>
      <c r="BT605" s="57"/>
      <c r="BU605" s="57"/>
      <c r="BV605" s="57"/>
      <c r="BW605" s="57"/>
    </row>
    <row r="606" spans="3:75" ht="21" customHeight="1">
      <c r="C606" s="265"/>
      <c r="D606" s="423"/>
      <c r="E606" s="429"/>
      <c r="F606" s="288" t="s">
        <v>69</v>
      </c>
      <c r="G606" s="249"/>
      <c r="H606" s="220" t="s">
        <v>0</v>
      </c>
      <c r="I606" s="220" t="s">
        <v>159</v>
      </c>
      <c r="J606" s="220" t="s">
        <v>0</v>
      </c>
      <c r="K606" s="220" t="s">
        <v>160</v>
      </c>
      <c r="L606" s="220" t="s">
        <v>0</v>
      </c>
      <c r="M606" s="220" t="s">
        <v>345</v>
      </c>
      <c r="N606" s="48" t="s">
        <v>162</v>
      </c>
      <c r="O606" s="48" t="s">
        <v>0</v>
      </c>
      <c r="P606" s="48" t="s">
        <v>477</v>
      </c>
      <c r="Q606" s="48"/>
      <c r="R606" s="48"/>
      <c r="S606" s="48"/>
      <c r="T606" s="48"/>
      <c r="U606" s="104"/>
      <c r="V606" s="21">
        <f t="shared" si="4"/>
        <v>0</v>
      </c>
      <c r="W606" s="22" t="str">
        <f t="shared" si="5"/>
        <v/>
      </c>
      <c r="X606" s="23"/>
      <c r="Y606" s="298"/>
      <c r="Z606" s="301"/>
      <c r="BI606" s="57"/>
      <c r="BJ606" s="57"/>
      <c r="BK606" s="57"/>
      <c r="BL606" s="57"/>
      <c r="BM606" s="57"/>
      <c r="BN606" s="57"/>
      <c r="BO606" s="57"/>
      <c r="BP606" s="57"/>
      <c r="BQ606" s="57"/>
      <c r="BR606" s="57"/>
      <c r="BS606" s="57"/>
      <c r="BT606" s="57"/>
      <c r="BU606" s="57"/>
      <c r="BV606" s="57"/>
      <c r="BW606" s="57"/>
    </row>
    <row r="607" spans="3:75" ht="21" customHeight="1">
      <c r="C607" s="265"/>
      <c r="D607" s="423"/>
      <c r="E607" s="429"/>
      <c r="F607" s="288" t="s">
        <v>2499</v>
      </c>
      <c r="G607" s="249"/>
      <c r="H607" s="220" t="s">
        <v>0</v>
      </c>
      <c r="I607" s="220" t="s">
        <v>159</v>
      </c>
      <c r="J607" s="220" t="s">
        <v>0</v>
      </c>
      <c r="K607" s="220" t="s">
        <v>160</v>
      </c>
      <c r="L607" s="220" t="s">
        <v>0</v>
      </c>
      <c r="M607" s="220" t="s">
        <v>331</v>
      </c>
      <c r="N607" s="48" t="s">
        <v>162</v>
      </c>
      <c r="O607" s="48" t="s">
        <v>0</v>
      </c>
      <c r="P607" s="48" t="s">
        <v>477</v>
      </c>
      <c r="Q607" s="48"/>
      <c r="R607" s="48"/>
      <c r="S607" s="48"/>
      <c r="T607" s="48"/>
      <c r="U607" s="104"/>
      <c r="V607" s="21">
        <f t="shared" si="4"/>
        <v>4</v>
      </c>
      <c r="W607" s="22" t="str">
        <f t="shared" si="5"/>
        <v/>
      </c>
      <c r="X607" s="23"/>
      <c r="Y607" s="298"/>
      <c r="Z607" s="301"/>
      <c r="BI607" s="57"/>
      <c r="BJ607" s="57"/>
      <c r="BK607" s="57"/>
      <c r="BL607" s="57"/>
      <c r="BM607" s="57"/>
      <c r="BN607" s="57"/>
      <c r="BO607" s="57"/>
      <c r="BP607" s="57"/>
      <c r="BQ607" s="57"/>
      <c r="BR607" s="57"/>
      <c r="BS607" s="57"/>
      <c r="BT607" s="57"/>
      <c r="BU607" s="57"/>
      <c r="BV607" s="57"/>
      <c r="BW607" s="57"/>
    </row>
    <row r="608" spans="3:75" ht="21" customHeight="1">
      <c r="C608" s="265"/>
      <c r="D608" s="423"/>
      <c r="E608" s="429"/>
      <c r="F608" s="288" t="s">
        <v>2500</v>
      </c>
      <c r="G608" s="249"/>
      <c r="H608" s="220" t="s">
        <v>0</v>
      </c>
      <c r="I608" s="220" t="s">
        <v>159</v>
      </c>
      <c r="J608" s="220" t="s">
        <v>0</v>
      </c>
      <c r="K608" s="220" t="s">
        <v>160</v>
      </c>
      <c r="L608" s="220" t="s">
        <v>0</v>
      </c>
      <c r="M608" s="220" t="s">
        <v>346</v>
      </c>
      <c r="N608" s="48" t="s">
        <v>162</v>
      </c>
      <c r="O608" s="48" t="s">
        <v>0</v>
      </c>
      <c r="P608" s="48" t="s">
        <v>477</v>
      </c>
      <c r="Q608" s="48"/>
      <c r="R608" s="48"/>
      <c r="S608" s="48"/>
      <c r="T608" s="48"/>
      <c r="U608" s="104"/>
      <c r="V608" s="21">
        <f t="shared" si="4"/>
        <v>0</v>
      </c>
      <c r="W608" s="22" t="str">
        <f t="shared" si="5"/>
        <v/>
      </c>
      <c r="X608" s="23"/>
      <c r="Y608" s="298"/>
      <c r="Z608" s="301"/>
      <c r="BI608" s="57"/>
      <c r="BJ608" s="57"/>
      <c r="BK608" s="57"/>
      <c r="BL608" s="57"/>
      <c r="BM608" s="57"/>
      <c r="BN608" s="57"/>
      <c r="BO608" s="57"/>
      <c r="BP608" s="57"/>
      <c r="BQ608" s="57"/>
      <c r="BR608" s="57"/>
      <c r="BS608" s="57"/>
      <c r="BT608" s="57"/>
      <c r="BU608" s="57"/>
      <c r="BV608" s="57"/>
      <c r="BW608" s="57"/>
    </row>
    <row r="609" spans="3:75" ht="21" customHeight="1">
      <c r="C609" s="265"/>
      <c r="D609" s="423"/>
      <c r="E609" s="429"/>
      <c r="F609" s="288" t="s">
        <v>2501</v>
      </c>
      <c r="G609" s="249"/>
      <c r="H609" s="220" t="s">
        <v>0</v>
      </c>
      <c r="I609" s="220" t="s">
        <v>159</v>
      </c>
      <c r="J609" s="220" t="s">
        <v>0</v>
      </c>
      <c r="K609" s="220" t="s">
        <v>160</v>
      </c>
      <c r="L609" s="220" t="s">
        <v>0</v>
      </c>
      <c r="M609" s="220" t="s">
        <v>347</v>
      </c>
      <c r="N609" s="48" t="s">
        <v>162</v>
      </c>
      <c r="O609" s="48" t="s">
        <v>0</v>
      </c>
      <c r="P609" s="48" t="s">
        <v>477</v>
      </c>
      <c r="Q609" s="48"/>
      <c r="R609" s="48"/>
      <c r="S609" s="48"/>
      <c r="T609" s="48"/>
      <c r="U609" s="104"/>
      <c r="V609" s="21">
        <f t="shared" si="4"/>
        <v>0</v>
      </c>
      <c r="W609" s="22" t="str">
        <f t="shared" si="5"/>
        <v/>
      </c>
      <c r="X609" s="23"/>
      <c r="Y609" s="298"/>
      <c r="Z609" s="298"/>
      <c r="AD609" s="299"/>
      <c r="AE609" s="299"/>
      <c r="AF609" s="299"/>
      <c r="AG609" s="299"/>
      <c r="AH609" s="299"/>
      <c r="AI609" s="299"/>
      <c r="AJ609" s="299"/>
      <c r="AK609" s="299"/>
      <c r="AL609" s="299"/>
      <c r="AM609" s="299"/>
      <c r="AN609" s="299"/>
      <c r="AO609" s="299"/>
      <c r="AP609" s="299"/>
      <c r="AQ609" s="299"/>
      <c r="AR609" s="299"/>
      <c r="AS609" s="299"/>
      <c r="BI609" s="57"/>
      <c r="BJ609" s="57"/>
      <c r="BK609" s="57"/>
      <c r="BL609" s="57"/>
      <c r="BM609" s="57"/>
      <c r="BN609" s="57"/>
      <c r="BO609" s="57"/>
      <c r="BP609" s="57"/>
      <c r="BQ609" s="57"/>
      <c r="BR609" s="57"/>
      <c r="BS609" s="57"/>
      <c r="BT609" s="57"/>
      <c r="BU609" s="57"/>
      <c r="BV609" s="57"/>
      <c r="BW609" s="57"/>
    </row>
    <row r="610" spans="3:75" ht="21" customHeight="1">
      <c r="C610" s="265"/>
      <c r="D610" s="423"/>
      <c r="E610" s="429"/>
      <c r="F610" s="288" t="s">
        <v>70</v>
      </c>
      <c r="G610" s="249"/>
      <c r="H610" s="220" t="s">
        <v>0</v>
      </c>
      <c r="I610" s="220" t="s">
        <v>159</v>
      </c>
      <c r="J610" s="220" t="s">
        <v>0</v>
      </c>
      <c r="K610" s="220" t="s">
        <v>160</v>
      </c>
      <c r="L610" s="220" t="s">
        <v>0</v>
      </c>
      <c r="M610" s="220" t="s">
        <v>348</v>
      </c>
      <c r="N610" s="48" t="s">
        <v>162</v>
      </c>
      <c r="O610" s="48" t="s">
        <v>0</v>
      </c>
      <c r="P610" s="48" t="s">
        <v>477</v>
      </c>
      <c r="Q610" s="48"/>
      <c r="R610" s="48"/>
      <c r="S610" s="48"/>
      <c r="T610" s="48"/>
      <c r="U610" s="104"/>
      <c r="V610" s="21">
        <f t="shared" si="4"/>
        <v>0</v>
      </c>
      <c r="W610" s="22" t="str">
        <f t="shared" si="5"/>
        <v/>
      </c>
      <c r="X610" s="23"/>
      <c r="Y610" s="298"/>
      <c r="Z610" s="298"/>
      <c r="AD610" s="299"/>
      <c r="AE610" s="299"/>
      <c r="AF610" s="299"/>
      <c r="AG610" s="299"/>
      <c r="AH610" s="299"/>
      <c r="AI610" s="299"/>
      <c r="AJ610" s="299"/>
      <c r="AK610" s="299"/>
      <c r="AL610" s="299"/>
      <c r="AM610" s="299"/>
      <c r="AN610" s="299"/>
      <c r="AO610" s="299"/>
      <c r="AP610" s="299"/>
      <c r="AQ610" s="299"/>
      <c r="AR610" s="299"/>
      <c r="AS610" s="299"/>
      <c r="BI610" s="57"/>
      <c r="BJ610" s="57"/>
      <c r="BK610" s="57"/>
      <c r="BL610" s="57"/>
      <c r="BM610" s="57"/>
      <c r="BN610" s="57"/>
      <c r="BO610" s="57"/>
      <c r="BP610" s="57"/>
      <c r="BQ610" s="57"/>
      <c r="BR610" s="57"/>
      <c r="BS610" s="57"/>
      <c r="BT610" s="57"/>
      <c r="BU610" s="57"/>
      <c r="BV610" s="57"/>
      <c r="BW610" s="57"/>
    </row>
    <row r="611" spans="3:75" ht="21" customHeight="1">
      <c r="C611" s="265"/>
      <c r="D611" s="423"/>
      <c r="E611" s="429"/>
      <c r="F611" s="288" t="s">
        <v>2502</v>
      </c>
      <c r="G611" s="249"/>
      <c r="H611" s="220" t="s">
        <v>0</v>
      </c>
      <c r="I611" s="220" t="s">
        <v>159</v>
      </c>
      <c r="J611" s="220" t="s">
        <v>0</v>
      </c>
      <c r="K611" s="220" t="s">
        <v>160</v>
      </c>
      <c r="L611" s="220" t="s">
        <v>0</v>
      </c>
      <c r="M611" s="220" t="s">
        <v>349</v>
      </c>
      <c r="N611" s="48" t="s">
        <v>162</v>
      </c>
      <c r="O611" s="48" t="s">
        <v>0</v>
      </c>
      <c r="P611" s="48" t="s">
        <v>477</v>
      </c>
      <c r="Q611" s="48"/>
      <c r="R611" s="48"/>
      <c r="S611" s="48"/>
      <c r="T611" s="48"/>
      <c r="U611" s="104"/>
      <c r="V611" s="21">
        <f t="shared" si="4"/>
        <v>0</v>
      </c>
      <c r="W611" s="22" t="str">
        <f t="shared" si="5"/>
        <v/>
      </c>
      <c r="X611" s="23"/>
      <c r="Y611" s="298"/>
      <c r="Z611" s="298"/>
      <c r="AD611" s="299"/>
      <c r="AE611" s="299"/>
      <c r="AF611" s="299"/>
      <c r="AG611" s="299"/>
      <c r="AH611" s="299"/>
      <c r="AI611" s="299"/>
      <c r="AJ611" s="299"/>
      <c r="AK611" s="299"/>
      <c r="AL611" s="299"/>
      <c r="AM611" s="299"/>
      <c r="AN611" s="299"/>
      <c r="AO611" s="299"/>
      <c r="AP611" s="299"/>
      <c r="AQ611" s="299"/>
      <c r="AR611" s="299"/>
      <c r="AS611" s="299"/>
      <c r="BI611" s="57"/>
      <c r="BJ611" s="57"/>
      <c r="BK611" s="57"/>
      <c r="BL611" s="57"/>
      <c r="BM611" s="57"/>
      <c r="BN611" s="57"/>
      <c r="BO611" s="57"/>
      <c r="BP611" s="57"/>
      <c r="BQ611" s="57"/>
      <c r="BR611" s="57"/>
      <c r="BS611" s="57"/>
      <c r="BT611" s="57"/>
      <c r="BU611" s="57"/>
      <c r="BV611" s="57"/>
      <c r="BW611" s="57"/>
    </row>
    <row r="612" spans="3:75" ht="21" customHeight="1">
      <c r="C612" s="265"/>
      <c r="D612" s="423"/>
      <c r="E612" s="429"/>
      <c r="F612" s="288" t="s">
        <v>2503</v>
      </c>
      <c r="G612" s="249"/>
      <c r="H612" s="220" t="s">
        <v>0</v>
      </c>
      <c r="I612" s="220" t="s">
        <v>159</v>
      </c>
      <c r="J612" s="220" t="s">
        <v>0</v>
      </c>
      <c r="K612" s="220" t="s">
        <v>160</v>
      </c>
      <c r="L612" s="220" t="s">
        <v>0</v>
      </c>
      <c r="M612" s="220" t="s">
        <v>350</v>
      </c>
      <c r="N612" s="48" t="s">
        <v>162</v>
      </c>
      <c r="O612" s="48" t="s">
        <v>0</v>
      </c>
      <c r="P612" s="48" t="s">
        <v>477</v>
      </c>
      <c r="Q612" s="48"/>
      <c r="R612" s="48"/>
      <c r="S612" s="48"/>
      <c r="T612" s="48"/>
      <c r="U612" s="104"/>
      <c r="V612" s="21">
        <f t="shared" si="4"/>
        <v>0</v>
      </c>
      <c r="W612" s="22" t="str">
        <f t="shared" si="5"/>
        <v/>
      </c>
      <c r="X612" s="23"/>
      <c r="Y612" s="298"/>
      <c r="Z612" s="298"/>
      <c r="AD612" s="299"/>
      <c r="AE612" s="299"/>
      <c r="AF612" s="299"/>
      <c r="AG612" s="299"/>
      <c r="AH612" s="299"/>
      <c r="AI612" s="299"/>
      <c r="AJ612" s="299"/>
      <c r="AK612" s="299"/>
      <c r="AL612" s="299"/>
      <c r="AM612" s="299"/>
      <c r="AN612" s="299"/>
      <c r="AO612" s="299"/>
      <c r="AP612" s="299"/>
      <c r="AQ612" s="299"/>
      <c r="AR612" s="299"/>
      <c r="AS612" s="299"/>
      <c r="BI612" s="57"/>
      <c r="BJ612" s="57"/>
      <c r="BK612" s="57"/>
      <c r="BL612" s="57"/>
      <c r="BM612" s="57"/>
      <c r="BN612" s="57"/>
      <c r="BO612" s="57"/>
      <c r="BP612" s="57"/>
      <c r="BQ612" s="57"/>
      <c r="BR612" s="57"/>
      <c r="BS612" s="57"/>
      <c r="BT612" s="57"/>
      <c r="BU612" s="57"/>
      <c r="BV612" s="57"/>
      <c r="BW612" s="57"/>
    </row>
    <row r="613" spans="3:75" ht="21" customHeight="1">
      <c r="C613" s="265"/>
      <c r="D613" s="423"/>
      <c r="E613" s="429"/>
      <c r="F613" s="288" t="s">
        <v>2504</v>
      </c>
      <c r="G613" s="249"/>
      <c r="H613" s="220" t="s">
        <v>0</v>
      </c>
      <c r="I613" s="220" t="s">
        <v>159</v>
      </c>
      <c r="J613" s="220" t="s">
        <v>0</v>
      </c>
      <c r="K613" s="220" t="s">
        <v>160</v>
      </c>
      <c r="L613" s="220" t="s">
        <v>0</v>
      </c>
      <c r="M613" s="220" t="s">
        <v>351</v>
      </c>
      <c r="N613" s="48" t="s">
        <v>162</v>
      </c>
      <c r="O613" s="48" t="s">
        <v>0</v>
      </c>
      <c r="P613" s="48" t="s">
        <v>477</v>
      </c>
      <c r="Q613" s="48"/>
      <c r="R613" s="48"/>
      <c r="S613" s="48"/>
      <c r="T613" s="48"/>
      <c r="U613" s="104"/>
      <c r="V613" s="21">
        <f t="shared" si="4"/>
        <v>0</v>
      </c>
      <c r="W613" s="22" t="str">
        <f t="shared" si="5"/>
        <v/>
      </c>
      <c r="X613" s="23"/>
      <c r="Y613" s="298"/>
      <c r="Z613" s="298"/>
      <c r="AD613" s="299"/>
      <c r="AE613" s="299"/>
      <c r="AF613" s="299"/>
      <c r="AG613" s="299"/>
      <c r="AH613" s="299"/>
      <c r="AI613" s="299"/>
      <c r="AJ613" s="299"/>
      <c r="AK613" s="299"/>
      <c r="AL613" s="299"/>
      <c r="AM613" s="299"/>
      <c r="AN613" s="299"/>
      <c r="AO613" s="299"/>
      <c r="AP613" s="299"/>
      <c r="AQ613" s="299"/>
      <c r="AR613" s="299"/>
      <c r="AS613" s="299"/>
      <c r="BI613" s="57"/>
      <c r="BJ613" s="57"/>
      <c r="BK613" s="57"/>
      <c r="BL613" s="57"/>
      <c r="BM613" s="57"/>
      <c r="BN613" s="57"/>
      <c r="BO613" s="57"/>
      <c r="BP613" s="57"/>
      <c r="BQ613" s="57"/>
      <c r="BR613" s="57"/>
      <c r="BS613" s="57"/>
      <c r="BT613" s="57"/>
      <c r="BU613" s="57"/>
      <c r="BV613" s="57"/>
      <c r="BW613" s="57"/>
    </row>
    <row r="614" spans="3:75" ht="21" customHeight="1">
      <c r="C614" s="265"/>
      <c r="D614" s="423"/>
      <c r="E614" s="429"/>
      <c r="F614" s="288" t="s">
        <v>71</v>
      </c>
      <c r="G614" s="249"/>
      <c r="H614" s="220" t="s">
        <v>0</v>
      </c>
      <c r="I614" s="220" t="s">
        <v>159</v>
      </c>
      <c r="J614" s="220" t="s">
        <v>0</v>
      </c>
      <c r="K614" s="220" t="s">
        <v>160</v>
      </c>
      <c r="L614" s="220" t="s">
        <v>0</v>
      </c>
      <c r="M614" s="220" t="s">
        <v>352</v>
      </c>
      <c r="N614" s="48" t="s">
        <v>162</v>
      </c>
      <c r="O614" s="48" t="s">
        <v>0</v>
      </c>
      <c r="P614" s="48" t="s">
        <v>477</v>
      </c>
      <c r="Q614" s="48"/>
      <c r="R614" s="48"/>
      <c r="S614" s="48"/>
      <c r="T614" s="48"/>
      <c r="U614" s="104"/>
      <c r="V614" s="21">
        <f t="shared" si="4"/>
        <v>0</v>
      </c>
      <c r="W614" s="22" t="str">
        <f t="shared" si="5"/>
        <v/>
      </c>
      <c r="X614" s="23"/>
      <c r="Y614" s="298"/>
      <c r="Z614" s="298"/>
      <c r="AD614" s="299"/>
      <c r="AE614" s="299"/>
      <c r="AF614" s="299"/>
      <c r="AG614" s="299"/>
      <c r="AH614" s="299"/>
      <c r="AI614" s="299"/>
      <c r="AJ614" s="299"/>
      <c r="AK614" s="299"/>
      <c r="AL614" s="299"/>
      <c r="AM614" s="299"/>
      <c r="AN614" s="299"/>
      <c r="AO614" s="299"/>
      <c r="AP614" s="299"/>
      <c r="AQ614" s="299"/>
      <c r="AR614" s="299"/>
      <c r="AS614" s="299"/>
      <c r="BI614" s="57"/>
      <c r="BJ614" s="57"/>
      <c r="BK614" s="57"/>
      <c r="BL614" s="57"/>
      <c r="BM614" s="57"/>
      <c r="BN614" s="57"/>
      <c r="BO614" s="57"/>
      <c r="BP614" s="57"/>
      <c r="BQ614" s="57"/>
      <c r="BR614" s="57"/>
      <c r="BS614" s="57"/>
      <c r="BT614" s="57"/>
      <c r="BU614" s="57"/>
      <c r="BV614" s="57"/>
      <c r="BW614" s="57"/>
    </row>
    <row r="615" spans="3:75" ht="21" customHeight="1">
      <c r="C615" s="265"/>
      <c r="D615" s="423"/>
      <c r="E615" s="429"/>
      <c r="F615" s="288" t="s">
        <v>2505</v>
      </c>
      <c r="G615" s="249"/>
      <c r="H615" s="220" t="s">
        <v>0</v>
      </c>
      <c r="I615" s="220" t="s">
        <v>159</v>
      </c>
      <c r="J615" s="220" t="s">
        <v>0</v>
      </c>
      <c r="K615" s="220" t="s">
        <v>160</v>
      </c>
      <c r="L615" s="220" t="s">
        <v>0</v>
      </c>
      <c r="M615" s="220" t="s">
        <v>353</v>
      </c>
      <c r="N615" s="48" t="s">
        <v>162</v>
      </c>
      <c r="O615" s="48" t="s">
        <v>0</v>
      </c>
      <c r="P615" s="48" t="s">
        <v>477</v>
      </c>
      <c r="Q615" s="48"/>
      <c r="R615" s="48"/>
      <c r="S615" s="48"/>
      <c r="T615" s="48"/>
      <c r="U615" s="104"/>
      <c r="V615" s="21">
        <f t="shared" si="4"/>
        <v>0</v>
      </c>
      <c r="W615" s="22" t="str">
        <f t="shared" si="5"/>
        <v/>
      </c>
      <c r="X615" s="23"/>
      <c r="Y615" s="298"/>
      <c r="Z615" s="298"/>
      <c r="AD615" s="299"/>
      <c r="AE615" s="299"/>
      <c r="AF615" s="299"/>
      <c r="AG615" s="299"/>
      <c r="AH615" s="299"/>
      <c r="AI615" s="299"/>
      <c r="AJ615" s="299"/>
      <c r="AK615" s="299"/>
      <c r="AL615" s="299"/>
      <c r="AM615" s="299"/>
      <c r="AN615" s="299"/>
      <c r="AO615" s="299"/>
      <c r="AP615" s="299"/>
      <c r="AQ615" s="299"/>
      <c r="AR615" s="299"/>
      <c r="AS615" s="299"/>
      <c r="BI615" s="57"/>
      <c r="BJ615" s="57"/>
      <c r="BK615" s="57"/>
      <c r="BL615" s="57"/>
      <c r="BM615" s="57"/>
      <c r="BN615" s="57"/>
      <c r="BO615" s="57"/>
      <c r="BP615" s="57"/>
      <c r="BQ615" s="57"/>
      <c r="BR615" s="57"/>
      <c r="BS615" s="57"/>
      <c r="BT615" s="57"/>
      <c r="BU615" s="57"/>
      <c r="BV615" s="57"/>
      <c r="BW615" s="57"/>
    </row>
    <row r="616" spans="3:75" ht="21" customHeight="1">
      <c r="C616" s="265"/>
      <c r="D616" s="423"/>
      <c r="E616" s="429"/>
      <c r="F616" s="288" t="s">
        <v>2506</v>
      </c>
      <c r="G616" s="249"/>
      <c r="H616" s="220" t="s">
        <v>0</v>
      </c>
      <c r="I616" s="220" t="s">
        <v>159</v>
      </c>
      <c r="J616" s="220" t="s">
        <v>0</v>
      </c>
      <c r="K616" s="220" t="s">
        <v>160</v>
      </c>
      <c r="L616" s="220" t="s">
        <v>0</v>
      </c>
      <c r="M616" s="220" t="s">
        <v>354</v>
      </c>
      <c r="N616" s="48" t="s">
        <v>162</v>
      </c>
      <c r="O616" s="48" t="s">
        <v>0</v>
      </c>
      <c r="P616" s="48" t="s">
        <v>477</v>
      </c>
      <c r="Q616" s="48"/>
      <c r="R616" s="48"/>
      <c r="S616" s="48"/>
      <c r="T616" s="48"/>
      <c r="U616" s="104"/>
      <c r="V616" s="21">
        <f t="shared" si="4"/>
        <v>0</v>
      </c>
      <c r="W616" s="22" t="str">
        <f t="shared" si="5"/>
        <v/>
      </c>
      <c r="X616" s="23"/>
      <c r="Y616" s="298"/>
      <c r="Z616" s="298"/>
      <c r="AD616" s="299"/>
      <c r="AE616" s="299"/>
      <c r="AF616" s="299"/>
      <c r="AG616" s="299"/>
      <c r="AH616" s="299"/>
      <c r="AI616" s="299"/>
      <c r="AJ616" s="299"/>
      <c r="AK616" s="299"/>
      <c r="AL616" s="299"/>
      <c r="AM616" s="299"/>
      <c r="AN616" s="299"/>
      <c r="AO616" s="299"/>
      <c r="AP616" s="299"/>
      <c r="AQ616" s="299"/>
      <c r="AR616" s="299"/>
      <c r="AS616" s="299"/>
      <c r="BI616" s="57"/>
      <c r="BJ616" s="57"/>
      <c r="BK616" s="57"/>
      <c r="BL616" s="57"/>
      <c r="BM616" s="57"/>
      <c r="BN616" s="57"/>
      <c r="BO616" s="57"/>
      <c r="BP616" s="57"/>
      <c r="BQ616" s="57"/>
      <c r="BR616" s="57"/>
      <c r="BS616" s="57"/>
      <c r="BT616" s="57"/>
      <c r="BU616" s="57"/>
      <c r="BV616" s="57"/>
      <c r="BW616" s="57"/>
    </row>
    <row r="617" spans="3:75" ht="21" customHeight="1">
      <c r="C617" s="265"/>
      <c r="D617" s="423"/>
      <c r="E617" s="429"/>
      <c r="F617" s="288" t="s">
        <v>2507</v>
      </c>
      <c r="G617" s="249"/>
      <c r="H617" s="220" t="s">
        <v>0</v>
      </c>
      <c r="I617" s="220" t="s">
        <v>159</v>
      </c>
      <c r="J617" s="220" t="s">
        <v>0</v>
      </c>
      <c r="K617" s="220" t="s">
        <v>160</v>
      </c>
      <c r="L617" s="220" t="s">
        <v>0</v>
      </c>
      <c r="M617" s="220" t="s">
        <v>355</v>
      </c>
      <c r="N617" s="48" t="s">
        <v>162</v>
      </c>
      <c r="O617" s="48" t="s">
        <v>0</v>
      </c>
      <c r="P617" s="48" t="s">
        <v>477</v>
      </c>
      <c r="Q617" s="48"/>
      <c r="R617" s="48"/>
      <c r="S617" s="48"/>
      <c r="T617" s="48"/>
      <c r="U617" s="104"/>
      <c r="V617" s="21">
        <f t="shared" si="4"/>
        <v>0</v>
      </c>
      <c r="W617" s="22" t="str">
        <f t="shared" si="5"/>
        <v/>
      </c>
      <c r="X617" s="23"/>
      <c r="Y617" s="298"/>
      <c r="Z617" s="298"/>
      <c r="AD617" s="299"/>
      <c r="AE617" s="299"/>
      <c r="AF617" s="299"/>
      <c r="AG617" s="299"/>
      <c r="AH617" s="299"/>
      <c r="AI617" s="299"/>
      <c r="AJ617" s="299"/>
      <c r="AK617" s="299"/>
      <c r="AL617" s="299"/>
      <c r="AM617" s="299"/>
      <c r="AN617" s="299"/>
      <c r="AO617" s="299"/>
      <c r="AP617" s="299"/>
      <c r="AQ617" s="299"/>
      <c r="AR617" s="299"/>
      <c r="AS617" s="299"/>
      <c r="BI617" s="57"/>
      <c r="BJ617" s="57"/>
      <c r="BK617" s="57"/>
      <c r="BL617" s="57"/>
      <c r="BM617" s="57"/>
      <c r="BN617" s="57"/>
      <c r="BO617" s="57"/>
      <c r="BP617" s="57"/>
      <c r="BQ617" s="57"/>
      <c r="BR617" s="57"/>
      <c r="BS617" s="57"/>
      <c r="BT617" s="57"/>
      <c r="BU617" s="57"/>
      <c r="BV617" s="57"/>
      <c r="BW617" s="57"/>
    </row>
    <row r="618" spans="3:75" ht="21" customHeight="1">
      <c r="C618" s="265"/>
      <c r="D618" s="423"/>
      <c r="E618" s="429"/>
      <c r="F618" s="288" t="s">
        <v>2508</v>
      </c>
      <c r="G618" s="249"/>
      <c r="H618" s="220" t="s">
        <v>0</v>
      </c>
      <c r="I618" s="220" t="s">
        <v>159</v>
      </c>
      <c r="J618" s="220" t="s">
        <v>0</v>
      </c>
      <c r="K618" s="220" t="s">
        <v>160</v>
      </c>
      <c r="L618" s="220" t="s">
        <v>0</v>
      </c>
      <c r="M618" s="220" t="s">
        <v>356</v>
      </c>
      <c r="N618" s="48" t="s">
        <v>162</v>
      </c>
      <c r="O618" s="48" t="s">
        <v>0</v>
      </c>
      <c r="P618" s="48" t="s">
        <v>477</v>
      </c>
      <c r="Q618" s="48"/>
      <c r="R618" s="48"/>
      <c r="S618" s="48"/>
      <c r="T618" s="48"/>
      <c r="U618" s="104"/>
      <c r="V618" s="21">
        <f t="shared" si="4"/>
        <v>0</v>
      </c>
      <c r="W618" s="22" t="str">
        <f t="shared" si="5"/>
        <v/>
      </c>
      <c r="X618" s="23"/>
      <c r="Y618" s="298"/>
      <c r="Z618" s="298"/>
      <c r="AD618" s="299"/>
      <c r="AE618" s="299"/>
      <c r="AF618" s="299"/>
      <c r="AG618" s="299"/>
      <c r="AH618" s="299"/>
      <c r="AI618" s="299"/>
      <c r="AJ618" s="299"/>
      <c r="AK618" s="299"/>
      <c r="AL618" s="299"/>
      <c r="AM618" s="299"/>
      <c r="AN618" s="299"/>
      <c r="AO618" s="299"/>
      <c r="AP618" s="299"/>
      <c r="AQ618" s="299"/>
      <c r="AR618" s="299"/>
      <c r="AS618" s="299"/>
      <c r="BI618" s="57"/>
      <c r="BJ618" s="57"/>
      <c r="BK618" s="57"/>
      <c r="BL618" s="57"/>
      <c r="BM618" s="57"/>
      <c r="BN618" s="57"/>
      <c r="BO618" s="57"/>
      <c r="BP618" s="57"/>
      <c r="BQ618" s="57"/>
      <c r="BR618" s="57"/>
      <c r="BS618" s="57"/>
      <c r="BT618" s="57"/>
      <c r="BU618" s="57"/>
      <c r="BV618" s="57"/>
      <c r="BW618" s="57"/>
    </row>
    <row r="619" spans="3:75" ht="21" customHeight="1">
      <c r="C619" s="265"/>
      <c r="D619" s="423"/>
      <c r="E619" s="429"/>
      <c r="F619" s="288" t="s">
        <v>72</v>
      </c>
      <c r="G619" s="249"/>
      <c r="H619" s="220" t="s">
        <v>0</v>
      </c>
      <c r="I619" s="220" t="s">
        <v>159</v>
      </c>
      <c r="J619" s="220" t="s">
        <v>0</v>
      </c>
      <c r="K619" s="220" t="s">
        <v>160</v>
      </c>
      <c r="L619" s="220" t="s">
        <v>0</v>
      </c>
      <c r="M619" s="220" t="s">
        <v>357</v>
      </c>
      <c r="N619" s="48" t="s">
        <v>162</v>
      </c>
      <c r="O619" s="48" t="s">
        <v>0</v>
      </c>
      <c r="P619" s="48" t="s">
        <v>477</v>
      </c>
      <c r="Q619" s="48"/>
      <c r="R619" s="48"/>
      <c r="S619" s="48"/>
      <c r="T619" s="48"/>
      <c r="U619" s="104"/>
      <c r="V619" s="21">
        <f t="shared" si="4"/>
        <v>0</v>
      </c>
      <c r="W619" s="22" t="str">
        <f t="shared" si="5"/>
        <v/>
      </c>
      <c r="X619" s="23"/>
      <c r="Y619" s="298"/>
      <c r="Z619" s="298"/>
      <c r="AD619" s="299"/>
      <c r="AE619" s="299"/>
      <c r="AF619" s="299"/>
      <c r="AG619" s="299"/>
      <c r="AH619" s="299"/>
      <c r="AI619" s="299"/>
      <c r="AJ619" s="299"/>
      <c r="AK619" s="299"/>
      <c r="AL619" s="299"/>
      <c r="AM619" s="299"/>
      <c r="AN619" s="299"/>
      <c r="AO619" s="299"/>
      <c r="AP619" s="299"/>
      <c r="AQ619" s="299"/>
      <c r="AR619" s="299"/>
      <c r="AS619" s="299"/>
      <c r="BI619" s="57"/>
      <c r="BJ619" s="57"/>
      <c r="BK619" s="57"/>
      <c r="BL619" s="57"/>
      <c r="BM619" s="57"/>
      <c r="BN619" s="57"/>
      <c r="BO619" s="57"/>
      <c r="BP619" s="57"/>
      <c r="BQ619" s="57"/>
      <c r="BR619" s="57"/>
      <c r="BS619" s="57"/>
      <c r="BT619" s="57"/>
      <c r="BU619" s="57"/>
      <c r="BV619" s="57"/>
      <c r="BW619" s="57"/>
    </row>
    <row r="620" spans="3:75" ht="21" customHeight="1">
      <c r="C620" s="265"/>
      <c r="D620" s="423"/>
      <c r="E620" s="429"/>
      <c r="F620" s="288" t="s">
        <v>73</v>
      </c>
      <c r="G620" s="249"/>
      <c r="H620" s="220" t="s">
        <v>0</v>
      </c>
      <c r="I620" s="220" t="s">
        <v>159</v>
      </c>
      <c r="J620" s="220" t="s">
        <v>0</v>
      </c>
      <c r="K620" s="220" t="s">
        <v>160</v>
      </c>
      <c r="L620" s="220" t="s">
        <v>0</v>
      </c>
      <c r="M620" s="220" t="s">
        <v>358</v>
      </c>
      <c r="N620" s="48" t="s">
        <v>162</v>
      </c>
      <c r="O620" s="48" t="s">
        <v>0</v>
      </c>
      <c r="P620" s="48" t="s">
        <v>477</v>
      </c>
      <c r="Q620" s="48"/>
      <c r="R620" s="48"/>
      <c r="S620" s="48"/>
      <c r="T620" s="48"/>
      <c r="U620" s="104"/>
      <c r="V620" s="21">
        <f t="shared" si="4"/>
        <v>0</v>
      </c>
      <c r="W620" s="22" t="str">
        <f t="shared" si="5"/>
        <v/>
      </c>
      <c r="X620" s="23"/>
      <c r="Y620" s="298"/>
      <c r="Z620" s="298"/>
      <c r="AD620" s="299"/>
      <c r="AE620" s="299"/>
      <c r="AF620" s="299"/>
      <c r="AG620" s="299"/>
      <c r="AH620" s="299"/>
      <c r="AI620" s="299"/>
      <c r="AJ620" s="299"/>
      <c r="AK620" s="299"/>
      <c r="AL620" s="299"/>
      <c r="AM620" s="299"/>
      <c r="AN620" s="299"/>
      <c r="AO620" s="299"/>
      <c r="AP620" s="299"/>
      <c r="AQ620" s="299"/>
      <c r="AR620" s="299"/>
      <c r="AS620" s="299"/>
      <c r="BI620" s="57"/>
      <c r="BJ620" s="57"/>
      <c r="BK620" s="57"/>
      <c r="BL620" s="57"/>
      <c r="BM620" s="57"/>
      <c r="BN620" s="57"/>
      <c r="BO620" s="57"/>
      <c r="BP620" s="57"/>
      <c r="BQ620" s="57"/>
      <c r="BR620" s="57"/>
      <c r="BS620" s="57"/>
      <c r="BT620" s="57"/>
      <c r="BU620" s="57"/>
      <c r="BV620" s="57"/>
      <c r="BW620" s="57"/>
    </row>
    <row r="621" spans="3:75" ht="21" customHeight="1">
      <c r="C621" s="265"/>
      <c r="D621" s="423"/>
      <c r="E621" s="429"/>
      <c r="F621" s="288" t="s">
        <v>2509</v>
      </c>
      <c r="G621" s="249"/>
      <c r="H621" s="220" t="s">
        <v>0</v>
      </c>
      <c r="I621" s="220" t="s">
        <v>159</v>
      </c>
      <c r="J621" s="220" t="s">
        <v>0</v>
      </c>
      <c r="K621" s="220" t="s">
        <v>160</v>
      </c>
      <c r="L621" s="220" t="s">
        <v>0</v>
      </c>
      <c r="M621" s="220" t="s">
        <v>359</v>
      </c>
      <c r="N621" s="48" t="s">
        <v>162</v>
      </c>
      <c r="O621" s="48" t="s">
        <v>0</v>
      </c>
      <c r="P621" s="48" t="s">
        <v>477</v>
      </c>
      <c r="Q621" s="48"/>
      <c r="R621" s="48"/>
      <c r="S621" s="48"/>
      <c r="T621" s="48"/>
      <c r="U621" s="104"/>
      <c r="V621" s="21">
        <f t="shared" si="4"/>
        <v>0</v>
      </c>
      <c r="W621" s="22" t="str">
        <f t="shared" si="5"/>
        <v/>
      </c>
      <c r="X621" s="23"/>
      <c r="Y621" s="298"/>
      <c r="Z621" s="300"/>
      <c r="AD621" s="263"/>
      <c r="AE621" s="263"/>
      <c r="AF621" s="263"/>
      <c r="AG621" s="263"/>
      <c r="AH621" s="263"/>
      <c r="AI621" s="263"/>
      <c r="AJ621" s="263"/>
      <c r="AK621" s="263"/>
      <c r="AL621" s="263"/>
      <c r="AM621" s="263"/>
      <c r="AN621" s="263"/>
      <c r="AO621" s="263"/>
      <c r="AP621" s="263"/>
      <c r="AQ621" s="263"/>
      <c r="AR621" s="263"/>
      <c r="AS621" s="263"/>
      <c r="BI621" s="57"/>
      <c r="BJ621" s="57"/>
      <c r="BK621" s="57"/>
      <c r="BL621" s="57"/>
      <c r="BM621" s="57"/>
      <c r="BN621" s="57"/>
      <c r="BO621" s="57"/>
      <c r="BP621" s="57"/>
      <c r="BQ621" s="57"/>
      <c r="BR621" s="57"/>
      <c r="BS621" s="57"/>
      <c r="BT621" s="57"/>
      <c r="BU621" s="57"/>
      <c r="BV621" s="57"/>
      <c r="BW621" s="57"/>
    </row>
    <row r="622" spans="3:75" ht="21" customHeight="1">
      <c r="C622" s="265"/>
      <c r="D622" s="423"/>
      <c r="E622" s="429"/>
      <c r="F622" s="294" t="s">
        <v>74</v>
      </c>
      <c r="G622" s="249"/>
      <c r="H622" s="220" t="s">
        <v>0</v>
      </c>
      <c r="I622" s="220" t="s">
        <v>159</v>
      </c>
      <c r="J622" s="220" t="s">
        <v>0</v>
      </c>
      <c r="K622" s="220" t="s">
        <v>160</v>
      </c>
      <c r="L622" s="220" t="s">
        <v>0</v>
      </c>
      <c r="M622" s="220" t="s">
        <v>438</v>
      </c>
      <c r="N622" s="48" t="s">
        <v>162</v>
      </c>
      <c r="O622" s="48" t="s">
        <v>0</v>
      </c>
      <c r="P622" s="48" t="s">
        <v>477</v>
      </c>
      <c r="Q622" s="48"/>
      <c r="R622" s="48"/>
      <c r="S622" s="48"/>
      <c r="T622" s="48"/>
      <c r="U622" s="104"/>
      <c r="V622" s="21">
        <f t="shared" si="4"/>
        <v>42</v>
      </c>
      <c r="W622" s="22" t="str">
        <f t="shared" si="5"/>
        <v/>
      </c>
      <c r="X622" s="23"/>
      <c r="Y622" s="298"/>
      <c r="Z622" s="298"/>
      <c r="AD622" s="299"/>
      <c r="AE622" s="299"/>
      <c r="AF622" s="299"/>
      <c r="AG622" s="299"/>
      <c r="AH622" s="299"/>
      <c r="AI622" s="299"/>
      <c r="AJ622" s="299"/>
      <c r="AK622" s="299"/>
      <c r="AL622" s="299"/>
      <c r="AM622" s="299"/>
      <c r="AN622" s="299"/>
      <c r="AO622" s="299"/>
      <c r="AP622" s="299"/>
      <c r="AQ622" s="299"/>
      <c r="AR622" s="299"/>
      <c r="AS622" s="299"/>
      <c r="BI622" s="57"/>
      <c r="BJ622" s="57"/>
      <c r="BK622" s="57"/>
      <c r="BL622" s="57"/>
      <c r="BM622" s="57"/>
      <c r="BN622" s="57"/>
      <c r="BO622" s="57"/>
      <c r="BP622" s="57"/>
      <c r="BQ622" s="57"/>
      <c r="BR622" s="57"/>
      <c r="BS622" s="57"/>
      <c r="BT622" s="57"/>
      <c r="BU622" s="57"/>
      <c r="BV622" s="57"/>
      <c r="BW622" s="57"/>
    </row>
    <row r="623" spans="3:75" ht="21" customHeight="1">
      <c r="C623" s="265"/>
      <c r="D623" s="423" t="s">
        <v>465</v>
      </c>
      <c r="E623" s="429" t="s">
        <v>2403</v>
      </c>
      <c r="F623" s="288" t="s">
        <v>75</v>
      </c>
      <c r="G623" s="249"/>
      <c r="H623" s="220" t="s">
        <v>0</v>
      </c>
      <c r="I623" s="220" t="s">
        <v>159</v>
      </c>
      <c r="J623" s="220" t="s">
        <v>0</v>
      </c>
      <c r="K623" s="220" t="s">
        <v>160</v>
      </c>
      <c r="L623" s="220" t="s">
        <v>0</v>
      </c>
      <c r="M623" s="220" t="s">
        <v>360</v>
      </c>
      <c r="N623" s="48" t="s">
        <v>162</v>
      </c>
      <c r="O623" s="48" t="s">
        <v>0</v>
      </c>
      <c r="P623" s="48" t="s">
        <v>477</v>
      </c>
      <c r="Q623" s="48"/>
      <c r="R623" s="48"/>
      <c r="S623" s="48"/>
      <c r="T623" s="48"/>
      <c r="U623" s="104"/>
      <c r="V623" s="21">
        <f t="shared" si="4"/>
        <v>0</v>
      </c>
      <c r="W623" s="22" t="str">
        <f t="shared" si="5"/>
        <v/>
      </c>
      <c r="X623" s="23"/>
      <c r="Y623" s="298"/>
      <c r="Z623" s="298"/>
      <c r="AD623" s="299"/>
      <c r="AE623" s="299"/>
      <c r="AF623" s="299"/>
      <c r="AG623" s="299"/>
      <c r="AH623" s="299"/>
      <c r="AI623" s="299"/>
      <c r="AJ623" s="299"/>
      <c r="AK623" s="299"/>
      <c r="AL623" s="299"/>
      <c r="AM623" s="299"/>
      <c r="AN623" s="299"/>
      <c r="AO623" s="299"/>
      <c r="AP623" s="299"/>
      <c r="AQ623" s="299"/>
      <c r="AR623" s="299"/>
      <c r="AS623" s="299"/>
      <c r="BI623" s="57"/>
      <c r="BJ623" s="57"/>
      <c r="BK623" s="57"/>
      <c r="BL623" s="57"/>
      <c r="BM623" s="57"/>
      <c r="BN623" s="57"/>
      <c r="BO623" s="57"/>
      <c r="BP623" s="57"/>
      <c r="BQ623" s="57"/>
      <c r="BR623" s="57"/>
      <c r="BS623" s="57"/>
      <c r="BT623" s="57"/>
      <c r="BU623" s="57"/>
      <c r="BV623" s="57"/>
      <c r="BW623" s="57"/>
    </row>
    <row r="624" spans="3:75" ht="21" customHeight="1">
      <c r="C624" s="265"/>
      <c r="D624" s="423"/>
      <c r="E624" s="429"/>
      <c r="F624" s="288" t="s">
        <v>76</v>
      </c>
      <c r="G624" s="249"/>
      <c r="H624" s="220" t="s">
        <v>0</v>
      </c>
      <c r="I624" s="220" t="s">
        <v>159</v>
      </c>
      <c r="J624" s="220" t="s">
        <v>0</v>
      </c>
      <c r="K624" s="220" t="s">
        <v>160</v>
      </c>
      <c r="L624" s="220" t="s">
        <v>0</v>
      </c>
      <c r="M624" s="220" t="s">
        <v>361</v>
      </c>
      <c r="N624" s="48" t="s">
        <v>162</v>
      </c>
      <c r="O624" s="48" t="s">
        <v>0</v>
      </c>
      <c r="P624" s="48" t="s">
        <v>477</v>
      </c>
      <c r="Q624" s="48"/>
      <c r="R624" s="48"/>
      <c r="S624" s="48"/>
      <c r="T624" s="48"/>
      <c r="U624" s="104"/>
      <c r="V624" s="21">
        <f t="shared" si="4"/>
        <v>0</v>
      </c>
      <c r="W624" s="22" t="str">
        <f t="shared" si="5"/>
        <v/>
      </c>
      <c r="X624" s="23"/>
      <c r="Y624" s="298"/>
      <c r="Z624" s="298"/>
      <c r="AD624" s="299"/>
      <c r="AE624" s="299"/>
      <c r="AF624" s="299"/>
      <c r="AG624" s="299"/>
      <c r="AH624" s="299"/>
      <c r="AI624" s="299"/>
      <c r="AJ624" s="299"/>
      <c r="AK624" s="299"/>
      <c r="AL624" s="299"/>
      <c r="AM624" s="299"/>
      <c r="AN624" s="299"/>
      <c r="AO624" s="299"/>
      <c r="AP624" s="299"/>
      <c r="AQ624" s="299"/>
      <c r="AR624" s="299"/>
      <c r="AS624" s="299"/>
      <c r="BI624" s="57"/>
      <c r="BJ624" s="57"/>
      <c r="BK624" s="57"/>
      <c r="BL624" s="57"/>
      <c r="BM624" s="57"/>
      <c r="BN624" s="57"/>
      <c r="BO624" s="57"/>
      <c r="BP624" s="57"/>
      <c r="BQ624" s="57"/>
      <c r="BR624" s="57"/>
      <c r="BS624" s="57"/>
      <c r="BT624" s="57"/>
      <c r="BU624" s="57"/>
      <c r="BV624" s="57"/>
      <c r="BW624" s="57"/>
    </row>
    <row r="625" spans="3:75" ht="21" customHeight="1">
      <c r="C625" s="265"/>
      <c r="D625" s="423"/>
      <c r="E625" s="429"/>
      <c r="F625" s="288" t="s">
        <v>77</v>
      </c>
      <c r="G625" s="249"/>
      <c r="H625" s="220" t="s">
        <v>0</v>
      </c>
      <c r="I625" s="220" t="s">
        <v>159</v>
      </c>
      <c r="J625" s="220" t="s">
        <v>0</v>
      </c>
      <c r="K625" s="220" t="s">
        <v>160</v>
      </c>
      <c r="L625" s="220" t="s">
        <v>0</v>
      </c>
      <c r="M625" s="220" t="s">
        <v>170</v>
      </c>
      <c r="N625" s="48" t="s">
        <v>162</v>
      </c>
      <c r="O625" s="48" t="s">
        <v>0</v>
      </c>
      <c r="P625" s="48" t="s">
        <v>477</v>
      </c>
      <c r="Q625" s="48"/>
      <c r="R625" s="48"/>
      <c r="S625" s="48"/>
      <c r="T625" s="48"/>
      <c r="U625" s="104"/>
      <c r="V625" s="21">
        <f t="shared" si="4"/>
        <v>1</v>
      </c>
      <c r="W625" s="22" t="str">
        <f t="shared" si="5"/>
        <v/>
      </c>
      <c r="X625" s="23"/>
      <c r="Y625" s="298"/>
      <c r="Z625" s="301"/>
      <c r="BI625" s="57"/>
      <c r="BJ625" s="57"/>
      <c r="BK625" s="57"/>
      <c r="BL625" s="57"/>
      <c r="BM625" s="57"/>
      <c r="BN625" s="57"/>
      <c r="BO625" s="57"/>
      <c r="BP625" s="57"/>
      <c r="BQ625" s="57"/>
      <c r="BR625" s="57"/>
      <c r="BS625" s="57"/>
      <c r="BT625" s="57"/>
      <c r="BU625" s="57"/>
      <c r="BV625" s="57"/>
      <c r="BW625" s="57"/>
    </row>
    <row r="626" spans="3:75" ht="21" customHeight="1">
      <c r="C626" s="265"/>
      <c r="D626" s="423"/>
      <c r="E626" s="429"/>
      <c r="F626" s="288" t="s">
        <v>2510</v>
      </c>
      <c r="G626" s="249"/>
      <c r="H626" s="220" t="s">
        <v>0</v>
      </c>
      <c r="I626" s="220" t="s">
        <v>159</v>
      </c>
      <c r="J626" s="220" t="s">
        <v>0</v>
      </c>
      <c r="K626" s="220" t="s">
        <v>160</v>
      </c>
      <c r="L626" s="220" t="s">
        <v>0</v>
      </c>
      <c r="M626" s="220" t="s">
        <v>362</v>
      </c>
      <c r="N626" s="48" t="s">
        <v>162</v>
      </c>
      <c r="O626" s="48" t="s">
        <v>0</v>
      </c>
      <c r="P626" s="48" t="s">
        <v>477</v>
      </c>
      <c r="Q626" s="48"/>
      <c r="R626" s="48"/>
      <c r="S626" s="48"/>
      <c r="T626" s="48"/>
      <c r="U626" s="104"/>
      <c r="V626" s="21">
        <f t="shared" si="4"/>
        <v>0</v>
      </c>
      <c r="W626" s="22" t="str">
        <f t="shared" si="5"/>
        <v/>
      </c>
      <c r="X626" s="23"/>
      <c r="Y626" s="298"/>
      <c r="Z626" s="301"/>
      <c r="BI626" s="57"/>
      <c r="BJ626" s="57"/>
      <c r="BK626" s="57"/>
      <c r="BL626" s="57"/>
      <c r="BM626" s="57"/>
      <c r="BN626" s="57"/>
      <c r="BO626" s="57"/>
      <c r="BP626" s="57"/>
      <c r="BQ626" s="57"/>
      <c r="BR626" s="57"/>
      <c r="BS626" s="57"/>
      <c r="BT626" s="57"/>
      <c r="BU626" s="57"/>
      <c r="BV626" s="57"/>
      <c r="BW626" s="57"/>
    </row>
    <row r="627" spans="3:75" ht="21" customHeight="1">
      <c r="C627" s="265"/>
      <c r="D627" s="423"/>
      <c r="E627" s="429"/>
      <c r="F627" s="288" t="s">
        <v>2511</v>
      </c>
      <c r="G627" s="249"/>
      <c r="H627" s="220" t="s">
        <v>0</v>
      </c>
      <c r="I627" s="220" t="s">
        <v>159</v>
      </c>
      <c r="J627" s="220" t="s">
        <v>0</v>
      </c>
      <c r="K627" s="220" t="s">
        <v>160</v>
      </c>
      <c r="L627" s="220" t="s">
        <v>0</v>
      </c>
      <c r="M627" s="220" t="s">
        <v>363</v>
      </c>
      <c r="N627" s="48" t="s">
        <v>162</v>
      </c>
      <c r="O627" s="48" t="s">
        <v>0</v>
      </c>
      <c r="P627" s="48" t="s">
        <v>477</v>
      </c>
      <c r="Q627" s="48"/>
      <c r="R627" s="48"/>
      <c r="S627" s="48"/>
      <c r="T627" s="48"/>
      <c r="U627" s="104"/>
      <c r="V627" s="21">
        <f t="shared" si="4"/>
        <v>4</v>
      </c>
      <c r="W627" s="22" t="str">
        <f t="shared" si="5"/>
        <v/>
      </c>
      <c r="X627" s="23"/>
      <c r="Y627" s="298"/>
      <c r="Z627" s="301"/>
      <c r="BI627" s="57"/>
      <c r="BJ627" s="57"/>
      <c r="BK627" s="57"/>
      <c r="BL627" s="57"/>
      <c r="BM627" s="57"/>
      <c r="BN627" s="57"/>
      <c r="BO627" s="57"/>
      <c r="BP627" s="57"/>
      <c r="BQ627" s="57"/>
      <c r="BR627" s="57"/>
      <c r="BS627" s="57"/>
      <c r="BT627" s="57"/>
      <c r="BU627" s="57"/>
      <c r="BV627" s="57"/>
      <c r="BW627" s="57"/>
    </row>
    <row r="628" spans="3:75" ht="21" customHeight="1">
      <c r="C628" s="265"/>
      <c r="D628" s="423"/>
      <c r="E628" s="429"/>
      <c r="F628" s="288" t="s">
        <v>2512</v>
      </c>
      <c r="G628" s="249"/>
      <c r="H628" s="220" t="s">
        <v>0</v>
      </c>
      <c r="I628" s="220" t="s">
        <v>159</v>
      </c>
      <c r="J628" s="220" t="s">
        <v>0</v>
      </c>
      <c r="K628" s="220" t="s">
        <v>160</v>
      </c>
      <c r="L628" s="220" t="s">
        <v>0</v>
      </c>
      <c r="M628" s="220" t="s">
        <v>364</v>
      </c>
      <c r="N628" s="48" t="s">
        <v>162</v>
      </c>
      <c r="O628" s="48" t="s">
        <v>0</v>
      </c>
      <c r="P628" s="48" t="s">
        <v>477</v>
      </c>
      <c r="Q628" s="48"/>
      <c r="R628" s="48"/>
      <c r="S628" s="48"/>
      <c r="T628" s="48"/>
      <c r="U628" s="104"/>
      <c r="V628" s="21">
        <f t="shared" si="4"/>
        <v>0</v>
      </c>
      <c r="W628" s="22" t="str">
        <f t="shared" si="5"/>
        <v/>
      </c>
      <c r="X628" s="23"/>
      <c r="Y628" s="298"/>
      <c r="Z628" s="301"/>
      <c r="BI628" s="57"/>
      <c r="BJ628" s="57"/>
      <c r="BK628" s="57"/>
      <c r="BL628" s="57"/>
      <c r="BM628" s="57"/>
      <c r="BN628" s="57"/>
      <c r="BO628" s="57"/>
      <c r="BP628" s="57"/>
      <c r="BQ628" s="57"/>
      <c r="BR628" s="57"/>
      <c r="BS628" s="57"/>
      <c r="BT628" s="57"/>
      <c r="BU628" s="57"/>
      <c r="BV628" s="57"/>
      <c r="BW628" s="57"/>
    </row>
    <row r="629" spans="3:75" ht="21" customHeight="1">
      <c r="C629" s="265"/>
      <c r="D629" s="423"/>
      <c r="E629" s="429"/>
      <c r="F629" s="288" t="s">
        <v>78</v>
      </c>
      <c r="G629" s="249"/>
      <c r="H629" s="220" t="s">
        <v>0</v>
      </c>
      <c r="I629" s="220" t="s">
        <v>159</v>
      </c>
      <c r="J629" s="220" t="s">
        <v>0</v>
      </c>
      <c r="K629" s="220" t="s">
        <v>160</v>
      </c>
      <c r="L629" s="220" t="s">
        <v>0</v>
      </c>
      <c r="M629" s="220" t="s">
        <v>365</v>
      </c>
      <c r="N629" s="48" t="s">
        <v>162</v>
      </c>
      <c r="O629" s="48" t="s">
        <v>0</v>
      </c>
      <c r="P629" s="48" t="s">
        <v>477</v>
      </c>
      <c r="Q629" s="48"/>
      <c r="R629" s="48"/>
      <c r="S629" s="48"/>
      <c r="T629" s="48"/>
      <c r="U629" s="104"/>
      <c r="V629" s="21">
        <f t="shared" si="4"/>
        <v>0</v>
      </c>
      <c r="W629" s="22" t="str">
        <f t="shared" si="5"/>
        <v/>
      </c>
      <c r="X629" s="23"/>
      <c r="Y629" s="298"/>
      <c r="Z629" s="301"/>
      <c r="BI629" s="57"/>
      <c r="BJ629" s="57"/>
      <c r="BK629" s="57"/>
      <c r="BL629" s="57"/>
      <c r="BM629" s="57"/>
      <c r="BN629" s="57"/>
      <c r="BO629" s="57"/>
      <c r="BP629" s="57"/>
      <c r="BQ629" s="57"/>
      <c r="BR629" s="57"/>
      <c r="BS629" s="57"/>
      <c r="BT629" s="57"/>
      <c r="BU629" s="57"/>
      <c r="BV629" s="57"/>
      <c r="BW629" s="57"/>
    </row>
    <row r="630" spans="3:75" ht="21" customHeight="1">
      <c r="C630" s="265"/>
      <c r="D630" s="423"/>
      <c r="E630" s="429"/>
      <c r="F630" s="288" t="s">
        <v>2513</v>
      </c>
      <c r="G630" s="249"/>
      <c r="H630" s="220" t="s">
        <v>0</v>
      </c>
      <c r="I630" s="220" t="s">
        <v>159</v>
      </c>
      <c r="J630" s="220" t="s">
        <v>0</v>
      </c>
      <c r="K630" s="220" t="s">
        <v>160</v>
      </c>
      <c r="L630" s="220" t="s">
        <v>0</v>
      </c>
      <c r="M630" s="220" t="s">
        <v>366</v>
      </c>
      <c r="N630" s="48" t="s">
        <v>162</v>
      </c>
      <c r="O630" s="48" t="s">
        <v>0</v>
      </c>
      <c r="P630" s="48" t="s">
        <v>477</v>
      </c>
      <c r="Q630" s="48"/>
      <c r="R630" s="48"/>
      <c r="S630" s="48"/>
      <c r="T630" s="48"/>
      <c r="U630" s="104"/>
      <c r="V630" s="21">
        <f t="shared" si="4"/>
        <v>2</v>
      </c>
      <c r="W630" s="22" t="str">
        <f t="shared" si="5"/>
        <v/>
      </c>
      <c r="X630" s="23"/>
      <c r="Y630" s="298"/>
      <c r="Z630" s="301"/>
      <c r="BI630" s="57"/>
      <c r="BJ630" s="57"/>
      <c r="BK630" s="57"/>
      <c r="BL630" s="57"/>
      <c r="BM630" s="57"/>
      <c r="BN630" s="57"/>
      <c r="BO630" s="57"/>
      <c r="BP630" s="57"/>
      <c r="BQ630" s="57"/>
      <c r="BR630" s="57"/>
      <c r="BS630" s="57"/>
      <c r="BT630" s="57"/>
      <c r="BU630" s="57"/>
      <c r="BV630" s="57"/>
      <c r="BW630" s="57"/>
    </row>
    <row r="631" spans="3:75" ht="21" customHeight="1">
      <c r="C631" s="265"/>
      <c r="D631" s="423"/>
      <c r="E631" s="429"/>
      <c r="F631" s="288" t="s">
        <v>2548</v>
      </c>
      <c r="G631" s="249"/>
      <c r="H631" s="220" t="s">
        <v>0</v>
      </c>
      <c r="I631" s="220" t="s">
        <v>159</v>
      </c>
      <c r="J631" s="220" t="s">
        <v>0</v>
      </c>
      <c r="K631" s="220" t="s">
        <v>160</v>
      </c>
      <c r="L631" s="220" t="s">
        <v>0</v>
      </c>
      <c r="M631" s="220" t="s">
        <v>367</v>
      </c>
      <c r="N631" s="48" t="s">
        <v>162</v>
      </c>
      <c r="O631" s="48" t="s">
        <v>0</v>
      </c>
      <c r="P631" s="48" t="s">
        <v>477</v>
      </c>
      <c r="Q631" s="48"/>
      <c r="R631" s="48"/>
      <c r="S631" s="48"/>
      <c r="T631" s="48"/>
      <c r="U631" s="104"/>
      <c r="V631" s="21">
        <f t="shared" si="4"/>
        <v>1</v>
      </c>
      <c r="W631" s="22" t="str">
        <f t="shared" si="5"/>
        <v/>
      </c>
      <c r="X631" s="23"/>
      <c r="Y631" s="298"/>
      <c r="Z631" s="301"/>
      <c r="BI631" s="57"/>
      <c r="BJ631" s="57"/>
      <c r="BK631" s="57"/>
      <c r="BL631" s="57"/>
      <c r="BM631" s="57"/>
      <c r="BN631" s="57"/>
      <c r="BO631" s="57"/>
      <c r="BP631" s="57"/>
      <c r="BQ631" s="57"/>
      <c r="BR631" s="57"/>
      <c r="BS631" s="57"/>
      <c r="BT631" s="57"/>
      <c r="BU631" s="57"/>
      <c r="BV631" s="57"/>
      <c r="BW631" s="57"/>
    </row>
    <row r="632" spans="3:75" ht="21" customHeight="1">
      <c r="C632" s="265"/>
      <c r="D632" s="423"/>
      <c r="E632" s="429"/>
      <c r="F632" s="288" t="s">
        <v>2514</v>
      </c>
      <c r="G632" s="249"/>
      <c r="H632" s="220" t="s">
        <v>0</v>
      </c>
      <c r="I632" s="220" t="s">
        <v>159</v>
      </c>
      <c r="J632" s="220" t="s">
        <v>0</v>
      </c>
      <c r="K632" s="220" t="s">
        <v>160</v>
      </c>
      <c r="L632" s="220" t="s">
        <v>0</v>
      </c>
      <c r="M632" s="220" t="s">
        <v>368</v>
      </c>
      <c r="N632" s="48" t="s">
        <v>162</v>
      </c>
      <c r="O632" s="48" t="s">
        <v>0</v>
      </c>
      <c r="P632" s="48" t="s">
        <v>477</v>
      </c>
      <c r="Q632" s="48"/>
      <c r="R632" s="48"/>
      <c r="S632" s="48"/>
      <c r="T632" s="48"/>
      <c r="U632" s="104"/>
      <c r="V632" s="21">
        <f t="shared" si="4"/>
        <v>0</v>
      </c>
      <c r="W632" s="22" t="str">
        <f t="shared" si="5"/>
        <v/>
      </c>
      <c r="X632" s="23"/>
      <c r="Y632" s="298"/>
      <c r="Z632" s="301"/>
      <c r="BI632" s="57"/>
      <c r="BJ632" s="57"/>
      <c r="BK632" s="57"/>
      <c r="BL632" s="57"/>
      <c r="BM632" s="57"/>
      <c r="BN632" s="57"/>
      <c r="BO632" s="57"/>
      <c r="BP632" s="57"/>
      <c r="BQ632" s="57"/>
      <c r="BR632" s="57"/>
      <c r="BS632" s="57"/>
      <c r="BT632" s="57"/>
      <c r="BU632" s="57"/>
      <c r="BV632" s="57"/>
      <c r="BW632" s="57"/>
    </row>
    <row r="633" spans="3:75" ht="21" customHeight="1">
      <c r="C633" s="265"/>
      <c r="D633" s="423"/>
      <c r="E633" s="429"/>
      <c r="F633" s="288" t="s">
        <v>79</v>
      </c>
      <c r="G633" s="249"/>
      <c r="H633" s="220" t="s">
        <v>0</v>
      </c>
      <c r="I633" s="220" t="s">
        <v>159</v>
      </c>
      <c r="J633" s="220" t="s">
        <v>0</v>
      </c>
      <c r="K633" s="220" t="s">
        <v>160</v>
      </c>
      <c r="L633" s="220" t="s">
        <v>0</v>
      </c>
      <c r="M633" s="220" t="s">
        <v>369</v>
      </c>
      <c r="N633" s="48" t="s">
        <v>162</v>
      </c>
      <c r="O633" s="48" t="s">
        <v>0</v>
      </c>
      <c r="P633" s="48" t="s">
        <v>477</v>
      </c>
      <c r="Q633" s="48"/>
      <c r="R633" s="48"/>
      <c r="S633" s="48"/>
      <c r="T633" s="48"/>
      <c r="U633" s="104"/>
      <c r="V633" s="21">
        <f t="shared" si="4"/>
        <v>0</v>
      </c>
      <c r="W633" s="22" t="str">
        <f t="shared" si="5"/>
        <v/>
      </c>
      <c r="X633" s="23"/>
      <c r="Y633" s="298"/>
      <c r="Z633" s="301"/>
      <c r="BI633" s="57"/>
      <c r="BJ633" s="57"/>
      <c r="BK633" s="57"/>
      <c r="BL633" s="57"/>
      <c r="BM633" s="57"/>
      <c r="BN633" s="57"/>
      <c r="BO633" s="57"/>
      <c r="BP633" s="57"/>
      <c r="BQ633" s="57"/>
      <c r="BR633" s="57"/>
      <c r="BS633" s="57"/>
      <c r="BT633" s="57"/>
      <c r="BU633" s="57"/>
      <c r="BV633" s="57"/>
      <c r="BW633" s="57"/>
    </row>
    <row r="634" spans="3:75" ht="21" customHeight="1">
      <c r="C634" s="265"/>
      <c r="D634" s="423"/>
      <c r="E634" s="429"/>
      <c r="F634" s="288" t="s">
        <v>2515</v>
      </c>
      <c r="G634" s="249"/>
      <c r="H634" s="220" t="s">
        <v>0</v>
      </c>
      <c r="I634" s="220" t="s">
        <v>159</v>
      </c>
      <c r="J634" s="220" t="s">
        <v>0</v>
      </c>
      <c r="K634" s="220" t="s">
        <v>160</v>
      </c>
      <c r="L634" s="220" t="s">
        <v>0</v>
      </c>
      <c r="M634" s="220" t="s">
        <v>370</v>
      </c>
      <c r="N634" s="48" t="s">
        <v>162</v>
      </c>
      <c r="O634" s="48" t="s">
        <v>0</v>
      </c>
      <c r="P634" s="48" t="s">
        <v>477</v>
      </c>
      <c r="Q634" s="48"/>
      <c r="R634" s="48"/>
      <c r="S634" s="48"/>
      <c r="T634" s="48"/>
      <c r="U634" s="104"/>
      <c r="V634" s="21">
        <f t="shared" si="4"/>
        <v>2</v>
      </c>
      <c r="W634" s="22" t="str">
        <f t="shared" si="5"/>
        <v/>
      </c>
      <c r="X634" s="23"/>
      <c r="Y634" s="298"/>
      <c r="Z634" s="301"/>
      <c r="BI634" s="57"/>
      <c r="BJ634" s="57"/>
      <c r="BK634" s="57"/>
      <c r="BL634" s="57"/>
      <c r="BM634" s="57"/>
      <c r="BN634" s="57"/>
      <c r="BO634" s="57"/>
      <c r="BP634" s="57"/>
      <c r="BQ634" s="57"/>
      <c r="BR634" s="57"/>
      <c r="BS634" s="57"/>
      <c r="BT634" s="57"/>
      <c r="BU634" s="57"/>
      <c r="BV634" s="57"/>
      <c r="BW634" s="57"/>
    </row>
    <row r="635" spans="3:75" ht="21" customHeight="1">
      <c r="C635" s="265"/>
      <c r="D635" s="423"/>
      <c r="E635" s="429"/>
      <c r="F635" s="288" t="s">
        <v>2516</v>
      </c>
      <c r="G635" s="249"/>
      <c r="H635" s="220" t="s">
        <v>0</v>
      </c>
      <c r="I635" s="220" t="s">
        <v>159</v>
      </c>
      <c r="J635" s="220" t="s">
        <v>0</v>
      </c>
      <c r="K635" s="220" t="s">
        <v>160</v>
      </c>
      <c r="L635" s="220" t="s">
        <v>0</v>
      </c>
      <c r="M635" s="220" t="s">
        <v>371</v>
      </c>
      <c r="N635" s="48" t="s">
        <v>162</v>
      </c>
      <c r="O635" s="48" t="s">
        <v>0</v>
      </c>
      <c r="P635" s="48" t="s">
        <v>477</v>
      </c>
      <c r="Q635" s="48"/>
      <c r="R635" s="48"/>
      <c r="S635" s="48"/>
      <c r="T635" s="48"/>
      <c r="U635" s="104"/>
      <c r="V635" s="21">
        <f t="shared" si="4"/>
        <v>39</v>
      </c>
      <c r="W635" s="22" t="str">
        <f t="shared" si="5"/>
        <v/>
      </c>
      <c r="X635" s="23"/>
      <c r="Y635" s="298"/>
      <c r="Z635" s="301"/>
      <c r="BI635" s="57"/>
      <c r="BJ635" s="57"/>
      <c r="BK635" s="57"/>
      <c r="BL635" s="57"/>
      <c r="BM635" s="57"/>
      <c r="BN635" s="57"/>
      <c r="BO635" s="57"/>
      <c r="BP635" s="57"/>
      <c r="BQ635" s="57"/>
      <c r="BR635" s="57"/>
      <c r="BS635" s="57"/>
      <c r="BT635" s="57"/>
      <c r="BU635" s="57"/>
      <c r="BV635" s="57"/>
      <c r="BW635" s="57"/>
    </row>
    <row r="636" spans="3:75" ht="21" customHeight="1">
      <c r="C636" s="265"/>
      <c r="D636" s="423"/>
      <c r="E636" s="429"/>
      <c r="F636" s="288" t="s">
        <v>2517</v>
      </c>
      <c r="G636" s="249"/>
      <c r="H636" s="220" t="s">
        <v>0</v>
      </c>
      <c r="I636" s="220" t="s">
        <v>159</v>
      </c>
      <c r="J636" s="220" t="s">
        <v>0</v>
      </c>
      <c r="K636" s="220" t="s">
        <v>160</v>
      </c>
      <c r="L636" s="220" t="s">
        <v>0</v>
      </c>
      <c r="M636" s="220" t="s">
        <v>372</v>
      </c>
      <c r="N636" s="48" t="s">
        <v>162</v>
      </c>
      <c r="O636" s="48" t="s">
        <v>0</v>
      </c>
      <c r="P636" s="48" t="s">
        <v>477</v>
      </c>
      <c r="Q636" s="48"/>
      <c r="R636" s="48"/>
      <c r="S636" s="48"/>
      <c r="T636" s="48"/>
      <c r="U636" s="104"/>
      <c r="V636" s="21">
        <f t="shared" si="4"/>
        <v>19</v>
      </c>
      <c r="W636" s="22" t="str">
        <f t="shared" si="5"/>
        <v/>
      </c>
      <c r="X636" s="23"/>
      <c r="Y636" s="298"/>
      <c r="Z636" s="301"/>
      <c r="BI636" s="57"/>
      <c r="BJ636" s="57"/>
      <c r="BK636" s="57"/>
      <c r="BL636" s="57"/>
      <c r="BM636" s="57"/>
      <c r="BN636" s="57"/>
      <c r="BO636" s="57"/>
      <c r="BP636" s="57"/>
      <c r="BQ636" s="57"/>
      <c r="BR636" s="57"/>
      <c r="BS636" s="57"/>
      <c r="BT636" s="57"/>
      <c r="BU636" s="57"/>
      <c r="BV636" s="57"/>
      <c r="BW636" s="57"/>
    </row>
    <row r="637" spans="3:75" ht="21" customHeight="1">
      <c r="C637" s="265"/>
      <c r="D637" s="423"/>
      <c r="E637" s="429"/>
      <c r="F637" s="288" t="s">
        <v>80</v>
      </c>
      <c r="G637" s="249"/>
      <c r="H637" s="220" t="s">
        <v>0</v>
      </c>
      <c r="I637" s="220" t="s">
        <v>159</v>
      </c>
      <c r="J637" s="220" t="s">
        <v>0</v>
      </c>
      <c r="K637" s="220" t="s">
        <v>160</v>
      </c>
      <c r="L637" s="220" t="s">
        <v>0</v>
      </c>
      <c r="M637" s="220" t="s">
        <v>373</v>
      </c>
      <c r="N637" s="48" t="s">
        <v>162</v>
      </c>
      <c r="O637" s="48" t="s">
        <v>0</v>
      </c>
      <c r="P637" s="48" t="s">
        <v>477</v>
      </c>
      <c r="Q637" s="48"/>
      <c r="R637" s="48"/>
      <c r="S637" s="48"/>
      <c r="T637" s="48"/>
      <c r="U637" s="104"/>
      <c r="V637" s="21">
        <f t="shared" si="4"/>
        <v>0</v>
      </c>
      <c r="W637" s="22" t="str">
        <f t="shared" si="5"/>
        <v/>
      </c>
      <c r="X637" s="23"/>
      <c r="Y637" s="298"/>
      <c r="Z637" s="301"/>
      <c r="BI637" s="57"/>
      <c r="BJ637" s="57"/>
      <c r="BK637" s="57"/>
      <c r="BL637" s="57"/>
      <c r="BM637" s="57"/>
      <c r="BN637" s="57"/>
      <c r="BO637" s="57"/>
      <c r="BP637" s="57"/>
      <c r="BQ637" s="57"/>
      <c r="BR637" s="57"/>
      <c r="BS637" s="57"/>
      <c r="BT637" s="57"/>
      <c r="BU637" s="57"/>
      <c r="BV637" s="57"/>
      <c r="BW637" s="57"/>
    </row>
    <row r="638" spans="3:75" ht="21" customHeight="1">
      <c r="C638" s="265"/>
      <c r="D638" s="423"/>
      <c r="E638" s="429"/>
      <c r="F638" s="288" t="s">
        <v>2518</v>
      </c>
      <c r="G638" s="249"/>
      <c r="H638" s="220" t="s">
        <v>0</v>
      </c>
      <c r="I638" s="220" t="s">
        <v>159</v>
      </c>
      <c r="J638" s="220" t="s">
        <v>0</v>
      </c>
      <c r="K638" s="220" t="s">
        <v>160</v>
      </c>
      <c r="L638" s="220" t="s">
        <v>0</v>
      </c>
      <c r="M638" s="220" t="s">
        <v>374</v>
      </c>
      <c r="N638" s="48" t="s">
        <v>162</v>
      </c>
      <c r="O638" s="48" t="s">
        <v>0</v>
      </c>
      <c r="P638" s="48" t="s">
        <v>477</v>
      </c>
      <c r="Q638" s="48"/>
      <c r="R638" s="48"/>
      <c r="S638" s="48"/>
      <c r="T638" s="48"/>
      <c r="U638" s="104"/>
      <c r="V638" s="21">
        <f t="shared" si="4"/>
        <v>0</v>
      </c>
      <c r="W638" s="22" t="str">
        <f t="shared" si="5"/>
        <v/>
      </c>
      <c r="X638" s="23"/>
      <c r="Y638" s="298"/>
      <c r="Z638" s="301"/>
      <c r="BI638" s="57"/>
      <c r="BJ638" s="57"/>
      <c r="BK638" s="57"/>
      <c r="BL638" s="57"/>
      <c r="BM638" s="57"/>
      <c r="BN638" s="57"/>
      <c r="BO638" s="57"/>
      <c r="BP638" s="57"/>
      <c r="BQ638" s="57"/>
      <c r="BR638" s="57"/>
      <c r="BS638" s="57"/>
      <c r="BT638" s="57"/>
      <c r="BU638" s="57"/>
      <c r="BV638" s="57"/>
      <c r="BW638" s="57"/>
    </row>
    <row r="639" spans="3:75" ht="21" customHeight="1">
      <c r="C639" s="265"/>
      <c r="D639" s="423"/>
      <c r="E639" s="429"/>
      <c r="F639" s="288" t="s">
        <v>2519</v>
      </c>
      <c r="G639" s="249"/>
      <c r="H639" s="220" t="s">
        <v>0</v>
      </c>
      <c r="I639" s="220" t="s">
        <v>159</v>
      </c>
      <c r="J639" s="220" t="s">
        <v>0</v>
      </c>
      <c r="K639" s="220" t="s">
        <v>160</v>
      </c>
      <c r="L639" s="220" t="s">
        <v>0</v>
      </c>
      <c r="M639" s="220" t="s">
        <v>375</v>
      </c>
      <c r="N639" s="48" t="s">
        <v>162</v>
      </c>
      <c r="O639" s="48" t="s">
        <v>0</v>
      </c>
      <c r="P639" s="48" t="s">
        <v>477</v>
      </c>
      <c r="Q639" s="48"/>
      <c r="R639" s="48"/>
      <c r="S639" s="48"/>
      <c r="T639" s="48"/>
      <c r="U639" s="104"/>
      <c r="V639" s="21">
        <f t="shared" si="4"/>
        <v>0</v>
      </c>
      <c r="W639" s="22" t="str">
        <f t="shared" si="5"/>
        <v/>
      </c>
      <c r="X639" s="23"/>
      <c r="Y639" s="298"/>
      <c r="Z639" s="301"/>
      <c r="BI639" s="57"/>
      <c r="BJ639" s="57"/>
      <c r="BK639" s="57"/>
      <c r="BL639" s="57"/>
      <c r="BM639" s="57"/>
      <c r="BN639" s="57"/>
      <c r="BO639" s="57"/>
      <c r="BP639" s="57"/>
      <c r="BQ639" s="57"/>
      <c r="BR639" s="57"/>
      <c r="BS639" s="57"/>
      <c r="BT639" s="57"/>
      <c r="BU639" s="57"/>
      <c r="BV639" s="57"/>
      <c r="BW639" s="57"/>
    </row>
    <row r="640" spans="3:75" ht="21" customHeight="1">
      <c r="C640" s="265"/>
      <c r="D640" s="423"/>
      <c r="E640" s="429"/>
      <c r="F640" s="288" t="s">
        <v>2520</v>
      </c>
      <c r="G640" s="249"/>
      <c r="H640" s="220" t="s">
        <v>0</v>
      </c>
      <c r="I640" s="220" t="s">
        <v>159</v>
      </c>
      <c r="J640" s="220" t="s">
        <v>0</v>
      </c>
      <c r="K640" s="220" t="s">
        <v>160</v>
      </c>
      <c r="L640" s="220" t="s">
        <v>0</v>
      </c>
      <c r="M640" s="220" t="s">
        <v>376</v>
      </c>
      <c r="N640" s="48" t="s">
        <v>162</v>
      </c>
      <c r="O640" s="48" t="s">
        <v>0</v>
      </c>
      <c r="P640" s="48" t="s">
        <v>477</v>
      </c>
      <c r="Q640" s="48"/>
      <c r="R640" s="48"/>
      <c r="S640" s="48"/>
      <c r="T640" s="48"/>
      <c r="U640" s="104"/>
      <c r="V640" s="21">
        <f t="shared" si="4"/>
        <v>0</v>
      </c>
      <c r="W640" s="22" t="str">
        <f t="shared" si="5"/>
        <v/>
      </c>
      <c r="X640" s="23"/>
      <c r="Y640" s="298"/>
      <c r="Z640" s="301"/>
      <c r="BI640" s="57"/>
      <c r="BJ640" s="57"/>
      <c r="BK640" s="57"/>
      <c r="BL640" s="57"/>
      <c r="BM640" s="57"/>
      <c r="BN640" s="57"/>
      <c r="BO640" s="57"/>
      <c r="BP640" s="57"/>
      <c r="BQ640" s="57"/>
      <c r="BR640" s="57"/>
      <c r="BS640" s="57"/>
      <c r="BT640" s="57"/>
      <c r="BU640" s="57"/>
      <c r="BV640" s="57"/>
      <c r="BW640" s="57"/>
    </row>
    <row r="641" spans="3:75" ht="21" customHeight="1">
      <c r="C641" s="265"/>
      <c r="D641" s="423"/>
      <c r="E641" s="429"/>
      <c r="F641" s="288" t="s">
        <v>2521</v>
      </c>
      <c r="G641" s="249"/>
      <c r="H641" s="220" t="s">
        <v>0</v>
      </c>
      <c r="I641" s="220" t="s">
        <v>159</v>
      </c>
      <c r="J641" s="220" t="s">
        <v>0</v>
      </c>
      <c r="K641" s="220" t="s">
        <v>160</v>
      </c>
      <c r="L641" s="220" t="s">
        <v>0</v>
      </c>
      <c r="M641" s="220" t="s">
        <v>377</v>
      </c>
      <c r="N641" s="48" t="s">
        <v>162</v>
      </c>
      <c r="O641" s="48" t="s">
        <v>0</v>
      </c>
      <c r="P641" s="48" t="s">
        <v>477</v>
      </c>
      <c r="Q641" s="48"/>
      <c r="R641" s="48"/>
      <c r="S641" s="48"/>
      <c r="T641" s="48"/>
      <c r="U641" s="104"/>
      <c r="V641" s="21">
        <f t="shared" si="4"/>
        <v>0</v>
      </c>
      <c r="W641" s="22" t="str">
        <f t="shared" si="5"/>
        <v/>
      </c>
      <c r="X641" s="23"/>
      <c r="Y641" s="298"/>
      <c r="Z641" s="301"/>
      <c r="BI641" s="57"/>
      <c r="BJ641" s="57"/>
      <c r="BK641" s="57"/>
      <c r="BL641" s="57"/>
      <c r="BM641" s="57"/>
      <c r="BN641" s="57"/>
      <c r="BO641" s="57"/>
      <c r="BP641" s="57"/>
      <c r="BQ641" s="57"/>
      <c r="BR641" s="57"/>
      <c r="BS641" s="57"/>
      <c r="BT641" s="57"/>
      <c r="BU641" s="57"/>
      <c r="BV641" s="57"/>
      <c r="BW641" s="57"/>
    </row>
    <row r="642" spans="3:75" ht="21" customHeight="1">
      <c r="C642" s="265"/>
      <c r="D642" s="423"/>
      <c r="E642" s="429"/>
      <c r="F642" s="288" t="s">
        <v>2522</v>
      </c>
      <c r="G642" s="249"/>
      <c r="H642" s="220" t="s">
        <v>0</v>
      </c>
      <c r="I642" s="220" t="s">
        <v>159</v>
      </c>
      <c r="J642" s="220" t="s">
        <v>0</v>
      </c>
      <c r="K642" s="220" t="s">
        <v>160</v>
      </c>
      <c r="L642" s="220" t="s">
        <v>0</v>
      </c>
      <c r="M642" s="220" t="s">
        <v>378</v>
      </c>
      <c r="N642" s="48" t="s">
        <v>162</v>
      </c>
      <c r="O642" s="48" t="s">
        <v>0</v>
      </c>
      <c r="P642" s="48" t="s">
        <v>477</v>
      </c>
      <c r="Q642" s="48"/>
      <c r="R642" s="48"/>
      <c r="S642" s="48"/>
      <c r="T642" s="48"/>
      <c r="U642" s="104"/>
      <c r="V642" s="21">
        <f t="shared" si="4"/>
        <v>0</v>
      </c>
      <c r="W642" s="22" t="str">
        <f t="shared" si="5"/>
        <v/>
      </c>
      <c r="X642" s="23"/>
      <c r="Y642" s="298"/>
      <c r="Z642" s="301"/>
      <c r="BI642" s="57"/>
      <c r="BJ642" s="57"/>
      <c r="BK642" s="57"/>
      <c r="BL642" s="57"/>
      <c r="BM642" s="57"/>
      <c r="BN642" s="57"/>
      <c r="BO642" s="57"/>
      <c r="BP642" s="57"/>
      <c r="BQ642" s="57"/>
      <c r="BR642" s="57"/>
      <c r="BS642" s="57"/>
      <c r="BT642" s="57"/>
      <c r="BU642" s="57"/>
      <c r="BV642" s="57"/>
      <c r="BW642" s="57"/>
    </row>
    <row r="643" spans="3:75" ht="21" customHeight="1">
      <c r="C643" s="265"/>
      <c r="D643" s="423"/>
      <c r="E643" s="429"/>
      <c r="F643" s="288" t="s">
        <v>2523</v>
      </c>
      <c r="G643" s="249"/>
      <c r="H643" s="220" t="s">
        <v>0</v>
      </c>
      <c r="I643" s="220" t="s">
        <v>159</v>
      </c>
      <c r="J643" s="220" t="s">
        <v>0</v>
      </c>
      <c r="K643" s="220" t="s">
        <v>160</v>
      </c>
      <c r="L643" s="220" t="s">
        <v>0</v>
      </c>
      <c r="M643" s="220" t="s">
        <v>379</v>
      </c>
      <c r="N643" s="48" t="s">
        <v>162</v>
      </c>
      <c r="O643" s="48" t="s">
        <v>0</v>
      </c>
      <c r="P643" s="48" t="s">
        <v>477</v>
      </c>
      <c r="Q643" s="48"/>
      <c r="R643" s="48"/>
      <c r="S643" s="48"/>
      <c r="T643" s="48"/>
      <c r="U643" s="104"/>
      <c r="V643" s="21">
        <f t="shared" si="4"/>
        <v>16</v>
      </c>
      <c r="W643" s="22" t="str">
        <f t="shared" si="5"/>
        <v/>
      </c>
      <c r="X643" s="23"/>
      <c r="Y643" s="298"/>
      <c r="Z643" s="301"/>
      <c r="BI643" s="57"/>
      <c r="BJ643" s="57"/>
      <c r="BK643" s="57"/>
      <c r="BL643" s="57"/>
      <c r="BM643" s="57"/>
      <c r="BN643" s="57"/>
      <c r="BO643" s="57"/>
      <c r="BP643" s="57"/>
      <c r="BQ643" s="57"/>
      <c r="BR643" s="57"/>
      <c r="BS643" s="57"/>
      <c r="BT643" s="57"/>
      <c r="BU643" s="57"/>
      <c r="BV643" s="57"/>
      <c r="BW643" s="57"/>
    </row>
    <row r="644" spans="3:75" ht="21" customHeight="1">
      <c r="C644" s="265"/>
      <c r="D644" s="423"/>
      <c r="E644" s="429"/>
      <c r="F644" s="288" t="s">
        <v>2524</v>
      </c>
      <c r="G644" s="249"/>
      <c r="H644" s="220" t="s">
        <v>0</v>
      </c>
      <c r="I644" s="220" t="s">
        <v>159</v>
      </c>
      <c r="J644" s="220" t="s">
        <v>0</v>
      </c>
      <c r="K644" s="220" t="s">
        <v>160</v>
      </c>
      <c r="L644" s="220" t="s">
        <v>0</v>
      </c>
      <c r="M644" s="220" t="s">
        <v>380</v>
      </c>
      <c r="N644" s="48" t="s">
        <v>162</v>
      </c>
      <c r="O644" s="48" t="s">
        <v>0</v>
      </c>
      <c r="P644" s="48" t="s">
        <v>477</v>
      </c>
      <c r="Q644" s="48"/>
      <c r="R644" s="48"/>
      <c r="S644" s="48"/>
      <c r="T644" s="48"/>
      <c r="U644" s="104"/>
      <c r="V644" s="21">
        <f t="shared" si="4"/>
        <v>0</v>
      </c>
      <c r="W644" s="22" t="str">
        <f t="shared" si="5"/>
        <v/>
      </c>
      <c r="X644" s="23"/>
      <c r="Y644" s="298"/>
      <c r="Z644" s="301"/>
      <c r="BI644" s="57"/>
      <c r="BJ644" s="57"/>
      <c r="BK644" s="57"/>
      <c r="BL644" s="57"/>
      <c r="BM644" s="57"/>
      <c r="BN644" s="57"/>
      <c r="BO644" s="57"/>
      <c r="BP644" s="57"/>
      <c r="BQ644" s="57"/>
      <c r="BR644" s="57"/>
      <c r="BS644" s="57"/>
      <c r="BT644" s="57"/>
      <c r="BU644" s="57"/>
      <c r="BV644" s="57"/>
      <c r="BW644" s="57"/>
    </row>
    <row r="645" spans="3:75" ht="21" customHeight="1">
      <c r="C645" s="265"/>
      <c r="D645" s="423"/>
      <c r="E645" s="429"/>
      <c r="F645" s="288" t="s">
        <v>81</v>
      </c>
      <c r="G645" s="249"/>
      <c r="H645" s="220" t="s">
        <v>0</v>
      </c>
      <c r="I645" s="220" t="s">
        <v>159</v>
      </c>
      <c r="J645" s="220" t="s">
        <v>0</v>
      </c>
      <c r="K645" s="220" t="s">
        <v>160</v>
      </c>
      <c r="L645" s="220" t="s">
        <v>0</v>
      </c>
      <c r="M645" s="220" t="s">
        <v>381</v>
      </c>
      <c r="N645" s="48" t="s">
        <v>162</v>
      </c>
      <c r="O645" s="48" t="s">
        <v>0</v>
      </c>
      <c r="P645" s="48" t="s">
        <v>477</v>
      </c>
      <c r="Q645" s="48"/>
      <c r="R645" s="48"/>
      <c r="S645" s="48"/>
      <c r="T645" s="48"/>
      <c r="U645" s="104"/>
      <c r="V645" s="21">
        <f t="shared" si="4"/>
        <v>0</v>
      </c>
      <c r="W645" s="22" t="str">
        <f t="shared" si="5"/>
        <v/>
      </c>
      <c r="X645" s="23"/>
      <c r="Y645" s="298"/>
      <c r="Z645" s="301"/>
      <c r="BI645" s="57"/>
      <c r="BJ645" s="57"/>
      <c r="BK645" s="57"/>
      <c r="BL645" s="57"/>
      <c r="BM645" s="57"/>
      <c r="BN645" s="57"/>
      <c r="BO645" s="57"/>
      <c r="BP645" s="57"/>
      <c r="BQ645" s="57"/>
      <c r="BR645" s="57"/>
      <c r="BS645" s="57"/>
      <c r="BT645" s="57"/>
      <c r="BU645" s="57"/>
      <c r="BV645" s="57"/>
      <c r="BW645" s="57"/>
    </row>
    <row r="646" spans="3:75" ht="21" customHeight="1">
      <c r="C646" s="265"/>
      <c r="D646" s="423"/>
      <c r="E646" s="429"/>
      <c r="F646" s="288" t="s">
        <v>2525</v>
      </c>
      <c r="G646" s="249"/>
      <c r="H646" s="220" t="s">
        <v>0</v>
      </c>
      <c r="I646" s="220" t="s">
        <v>159</v>
      </c>
      <c r="J646" s="220" t="s">
        <v>0</v>
      </c>
      <c r="K646" s="220" t="s">
        <v>160</v>
      </c>
      <c r="L646" s="220" t="s">
        <v>0</v>
      </c>
      <c r="M646" s="220" t="s">
        <v>382</v>
      </c>
      <c r="N646" s="48" t="s">
        <v>162</v>
      </c>
      <c r="O646" s="48" t="s">
        <v>0</v>
      </c>
      <c r="P646" s="48" t="s">
        <v>477</v>
      </c>
      <c r="Q646" s="48"/>
      <c r="R646" s="48"/>
      <c r="S646" s="48"/>
      <c r="T646" s="48"/>
      <c r="U646" s="104"/>
      <c r="V646" s="21">
        <f t="shared" si="4"/>
        <v>0</v>
      </c>
      <c r="W646" s="22" t="str">
        <f t="shared" si="5"/>
        <v/>
      </c>
      <c r="X646" s="23"/>
      <c r="Y646" s="298"/>
      <c r="Z646" s="301"/>
      <c r="BI646" s="57"/>
      <c r="BJ646" s="57"/>
      <c r="BK646" s="57"/>
      <c r="BL646" s="57"/>
      <c r="BM646" s="57"/>
      <c r="BN646" s="57"/>
      <c r="BO646" s="57"/>
      <c r="BP646" s="57"/>
      <c r="BQ646" s="57"/>
      <c r="BR646" s="57"/>
      <c r="BS646" s="57"/>
      <c r="BT646" s="57"/>
      <c r="BU646" s="57"/>
      <c r="BV646" s="57"/>
      <c r="BW646" s="57"/>
    </row>
    <row r="647" spans="3:75" ht="21" customHeight="1">
      <c r="C647" s="265"/>
      <c r="D647" s="423"/>
      <c r="E647" s="429"/>
      <c r="F647" s="288" t="s">
        <v>2526</v>
      </c>
      <c r="G647" s="249"/>
      <c r="H647" s="220" t="s">
        <v>0</v>
      </c>
      <c r="I647" s="220" t="s">
        <v>159</v>
      </c>
      <c r="J647" s="220" t="s">
        <v>0</v>
      </c>
      <c r="K647" s="220" t="s">
        <v>160</v>
      </c>
      <c r="L647" s="220" t="s">
        <v>0</v>
      </c>
      <c r="M647" s="220" t="s">
        <v>383</v>
      </c>
      <c r="N647" s="48" t="s">
        <v>162</v>
      </c>
      <c r="O647" s="48" t="s">
        <v>0</v>
      </c>
      <c r="P647" s="48" t="s">
        <v>477</v>
      </c>
      <c r="Q647" s="48"/>
      <c r="R647" s="48"/>
      <c r="S647" s="48"/>
      <c r="T647" s="48"/>
      <c r="U647" s="104"/>
      <c r="V647" s="21">
        <f t="shared" si="4"/>
        <v>0</v>
      </c>
      <c r="W647" s="22" t="str">
        <f t="shared" si="5"/>
        <v/>
      </c>
      <c r="X647" s="23"/>
      <c r="Y647" s="298"/>
      <c r="Z647" s="301"/>
      <c r="BI647" s="57"/>
      <c r="BJ647" s="57"/>
      <c r="BK647" s="57"/>
      <c r="BL647" s="57"/>
      <c r="BM647" s="57"/>
      <c r="BN647" s="57"/>
      <c r="BO647" s="57"/>
      <c r="BP647" s="57"/>
      <c r="BQ647" s="57"/>
      <c r="BR647" s="57"/>
      <c r="BS647" s="57"/>
      <c r="BT647" s="57"/>
      <c r="BU647" s="57"/>
      <c r="BV647" s="57"/>
      <c r="BW647" s="57"/>
    </row>
    <row r="648" spans="3:75" ht="21" customHeight="1">
      <c r="C648" s="265"/>
      <c r="D648" s="423"/>
      <c r="E648" s="429"/>
      <c r="F648" s="288" t="s">
        <v>82</v>
      </c>
      <c r="G648" s="249"/>
      <c r="H648" s="220" t="s">
        <v>0</v>
      </c>
      <c r="I648" s="220" t="s">
        <v>159</v>
      </c>
      <c r="J648" s="220" t="s">
        <v>0</v>
      </c>
      <c r="K648" s="220" t="s">
        <v>160</v>
      </c>
      <c r="L648" s="220" t="s">
        <v>0</v>
      </c>
      <c r="M648" s="220" t="s">
        <v>385</v>
      </c>
      <c r="N648" s="48" t="s">
        <v>162</v>
      </c>
      <c r="O648" s="48" t="s">
        <v>0</v>
      </c>
      <c r="P648" s="48" t="s">
        <v>477</v>
      </c>
      <c r="Q648" s="48"/>
      <c r="R648" s="48"/>
      <c r="S648" s="48"/>
      <c r="T648" s="48"/>
      <c r="U648" s="104"/>
      <c r="V648" s="21">
        <f t="shared" si="4"/>
        <v>0</v>
      </c>
      <c r="W648" s="22" t="str">
        <f t="shared" si="5"/>
        <v/>
      </c>
      <c r="X648" s="23"/>
      <c r="Y648" s="298"/>
      <c r="Z648" s="301"/>
      <c r="BI648" s="57"/>
      <c r="BJ648" s="57"/>
      <c r="BK648" s="57"/>
      <c r="BL648" s="57"/>
      <c r="BM648" s="57"/>
      <c r="BN648" s="57"/>
      <c r="BO648" s="57"/>
      <c r="BP648" s="57"/>
      <c r="BQ648" s="57"/>
      <c r="BR648" s="57"/>
      <c r="BS648" s="57"/>
      <c r="BT648" s="57"/>
      <c r="BU648" s="57"/>
      <c r="BV648" s="57"/>
      <c r="BW648" s="57"/>
    </row>
    <row r="649" spans="3:75" ht="21" customHeight="1">
      <c r="C649" s="265"/>
      <c r="D649" s="423"/>
      <c r="E649" s="429"/>
      <c r="F649" s="288" t="s">
        <v>2527</v>
      </c>
      <c r="G649" s="249"/>
      <c r="H649" s="220" t="s">
        <v>0</v>
      </c>
      <c r="I649" s="220" t="s">
        <v>159</v>
      </c>
      <c r="J649" s="220" t="s">
        <v>0</v>
      </c>
      <c r="K649" s="220" t="s">
        <v>160</v>
      </c>
      <c r="L649" s="220" t="s">
        <v>0</v>
      </c>
      <c r="M649" s="220" t="s">
        <v>387</v>
      </c>
      <c r="N649" s="48" t="s">
        <v>162</v>
      </c>
      <c r="O649" s="48" t="s">
        <v>0</v>
      </c>
      <c r="P649" s="48" t="s">
        <v>477</v>
      </c>
      <c r="Q649" s="48"/>
      <c r="R649" s="48"/>
      <c r="S649" s="48"/>
      <c r="T649" s="48"/>
      <c r="U649" s="104"/>
      <c r="V649" s="21">
        <f t="shared" si="4"/>
        <v>0</v>
      </c>
      <c r="W649" s="22" t="str">
        <f t="shared" si="5"/>
        <v/>
      </c>
      <c r="X649" s="23"/>
      <c r="Y649" s="298"/>
      <c r="Z649" s="301"/>
      <c r="BI649" s="57"/>
      <c r="BJ649" s="57"/>
      <c r="BK649" s="57"/>
      <c r="BL649" s="57"/>
      <c r="BM649" s="57"/>
      <c r="BN649" s="57"/>
      <c r="BO649" s="57"/>
      <c r="BP649" s="57"/>
      <c r="BQ649" s="57"/>
      <c r="BR649" s="57"/>
      <c r="BS649" s="57"/>
      <c r="BT649" s="57"/>
      <c r="BU649" s="57"/>
      <c r="BV649" s="57"/>
      <c r="BW649" s="57"/>
    </row>
    <row r="650" spans="3:75" ht="21" customHeight="1">
      <c r="C650" s="265"/>
      <c r="D650" s="423"/>
      <c r="E650" s="429"/>
      <c r="F650" s="288" t="s">
        <v>83</v>
      </c>
      <c r="G650" s="249"/>
      <c r="H650" s="220" t="s">
        <v>0</v>
      </c>
      <c r="I650" s="220" t="s">
        <v>159</v>
      </c>
      <c r="J650" s="220" t="s">
        <v>0</v>
      </c>
      <c r="K650" s="220" t="s">
        <v>160</v>
      </c>
      <c r="L650" s="220" t="s">
        <v>0</v>
      </c>
      <c r="M650" s="220" t="s">
        <v>388</v>
      </c>
      <c r="N650" s="48" t="s">
        <v>162</v>
      </c>
      <c r="O650" s="48" t="s">
        <v>0</v>
      </c>
      <c r="P650" s="48" t="s">
        <v>477</v>
      </c>
      <c r="Q650" s="48"/>
      <c r="R650" s="48"/>
      <c r="S650" s="48"/>
      <c r="T650" s="48"/>
      <c r="U650" s="104"/>
      <c r="V650" s="21">
        <f t="shared" si="4"/>
        <v>0</v>
      </c>
      <c r="W650" s="22" t="str">
        <f t="shared" si="5"/>
        <v/>
      </c>
      <c r="X650" s="23"/>
      <c r="Y650" s="298"/>
      <c r="Z650" s="301"/>
      <c r="BI650" s="57"/>
      <c r="BJ650" s="57"/>
      <c r="BK650" s="57"/>
      <c r="BL650" s="57"/>
      <c r="BM650" s="57"/>
      <c r="BN650" s="57"/>
      <c r="BO650" s="57"/>
      <c r="BP650" s="57"/>
      <c r="BQ650" s="57"/>
      <c r="BR650" s="57"/>
      <c r="BS650" s="57"/>
      <c r="BT650" s="57"/>
      <c r="BU650" s="57"/>
      <c r="BV650" s="57"/>
      <c r="BW650" s="57"/>
    </row>
    <row r="651" spans="3:75" ht="21" customHeight="1">
      <c r="C651" s="265"/>
      <c r="D651" s="423"/>
      <c r="E651" s="429"/>
      <c r="F651" s="288" t="s">
        <v>2528</v>
      </c>
      <c r="G651" s="249"/>
      <c r="H651" s="220" t="s">
        <v>0</v>
      </c>
      <c r="I651" s="220" t="s">
        <v>159</v>
      </c>
      <c r="J651" s="220" t="s">
        <v>0</v>
      </c>
      <c r="K651" s="220" t="s">
        <v>160</v>
      </c>
      <c r="L651" s="220" t="s">
        <v>0</v>
      </c>
      <c r="M651" s="220" t="s">
        <v>389</v>
      </c>
      <c r="N651" s="48" t="s">
        <v>162</v>
      </c>
      <c r="O651" s="48" t="s">
        <v>0</v>
      </c>
      <c r="P651" s="48" t="s">
        <v>477</v>
      </c>
      <c r="Q651" s="48"/>
      <c r="R651" s="48"/>
      <c r="S651" s="48"/>
      <c r="T651" s="48"/>
      <c r="U651" s="104"/>
      <c r="V651" s="21">
        <f t="shared" si="4"/>
        <v>4</v>
      </c>
      <c r="W651" s="22" t="str">
        <f t="shared" si="5"/>
        <v/>
      </c>
      <c r="X651" s="23"/>
      <c r="Y651" s="298"/>
      <c r="Z651" s="301"/>
      <c r="BI651" s="57"/>
      <c r="BJ651" s="57"/>
      <c r="BK651" s="57"/>
      <c r="BL651" s="57"/>
      <c r="BM651" s="57"/>
      <c r="BN651" s="57"/>
      <c r="BO651" s="57"/>
      <c r="BP651" s="57"/>
      <c r="BQ651" s="57"/>
      <c r="BR651" s="57"/>
      <c r="BS651" s="57"/>
      <c r="BT651" s="57"/>
      <c r="BU651" s="57"/>
      <c r="BV651" s="57"/>
      <c r="BW651" s="57"/>
    </row>
    <row r="652" spans="3:75" ht="21" customHeight="1">
      <c r="C652" s="265"/>
      <c r="D652" s="423"/>
      <c r="E652" s="429"/>
      <c r="F652" s="288" t="s">
        <v>2529</v>
      </c>
      <c r="G652" s="249"/>
      <c r="H652" s="220" t="s">
        <v>0</v>
      </c>
      <c r="I652" s="220" t="s">
        <v>159</v>
      </c>
      <c r="J652" s="220" t="s">
        <v>0</v>
      </c>
      <c r="K652" s="220" t="s">
        <v>160</v>
      </c>
      <c r="L652" s="220" t="s">
        <v>0</v>
      </c>
      <c r="M652" s="220" t="s">
        <v>390</v>
      </c>
      <c r="N652" s="48" t="s">
        <v>162</v>
      </c>
      <c r="O652" s="48" t="s">
        <v>0</v>
      </c>
      <c r="P652" s="48" t="s">
        <v>477</v>
      </c>
      <c r="Q652" s="48"/>
      <c r="R652" s="48"/>
      <c r="S652" s="48"/>
      <c r="T652" s="48"/>
      <c r="U652" s="104"/>
      <c r="V652" s="21">
        <f t="shared" si="4"/>
        <v>0</v>
      </c>
      <c r="W652" s="22" t="str">
        <f t="shared" si="5"/>
        <v/>
      </c>
      <c r="X652" s="23"/>
      <c r="Y652" s="298"/>
      <c r="Z652" s="301"/>
      <c r="BI652" s="57"/>
      <c r="BJ652" s="57"/>
      <c r="BK652" s="57"/>
      <c r="BL652" s="57"/>
      <c r="BM652" s="57"/>
      <c r="BN652" s="57"/>
      <c r="BO652" s="57"/>
      <c r="BP652" s="57"/>
      <c r="BQ652" s="57"/>
      <c r="BR652" s="57"/>
      <c r="BS652" s="57"/>
      <c r="BT652" s="57"/>
      <c r="BU652" s="57"/>
      <c r="BV652" s="57"/>
      <c r="BW652" s="57"/>
    </row>
    <row r="653" spans="3:75" ht="21" customHeight="1">
      <c r="C653" s="265"/>
      <c r="D653" s="423"/>
      <c r="E653" s="429"/>
      <c r="F653" s="288" t="s">
        <v>2530</v>
      </c>
      <c r="G653" s="249"/>
      <c r="H653" s="220" t="s">
        <v>0</v>
      </c>
      <c r="I653" s="220" t="s">
        <v>159</v>
      </c>
      <c r="J653" s="220" t="s">
        <v>0</v>
      </c>
      <c r="K653" s="220" t="s">
        <v>160</v>
      </c>
      <c r="L653" s="220" t="s">
        <v>0</v>
      </c>
      <c r="M653" s="220" t="s">
        <v>391</v>
      </c>
      <c r="N653" s="48" t="s">
        <v>162</v>
      </c>
      <c r="O653" s="48" t="s">
        <v>0</v>
      </c>
      <c r="P653" s="48" t="s">
        <v>477</v>
      </c>
      <c r="Q653" s="48"/>
      <c r="R653" s="48"/>
      <c r="S653" s="48"/>
      <c r="T653" s="48"/>
      <c r="U653" s="104"/>
      <c r="V653" s="21">
        <f t="shared" si="4"/>
        <v>1</v>
      </c>
      <c r="W653" s="22" t="str">
        <f t="shared" si="5"/>
        <v/>
      </c>
      <c r="X653" s="23"/>
      <c r="Y653" s="298"/>
      <c r="Z653" s="301"/>
      <c r="BI653" s="57"/>
      <c r="BJ653" s="57"/>
      <c r="BK653" s="57"/>
      <c r="BL653" s="57"/>
      <c r="BM653" s="57"/>
      <c r="BN653" s="57"/>
      <c r="BO653" s="57"/>
      <c r="BP653" s="57"/>
      <c r="BQ653" s="57"/>
      <c r="BR653" s="57"/>
      <c r="BS653" s="57"/>
      <c r="BT653" s="57"/>
      <c r="BU653" s="57"/>
      <c r="BV653" s="57"/>
      <c r="BW653" s="57"/>
    </row>
    <row r="654" spans="3:75" ht="21" customHeight="1">
      <c r="C654" s="265"/>
      <c r="D654" s="423"/>
      <c r="E654" s="429"/>
      <c r="F654" s="288" t="s">
        <v>84</v>
      </c>
      <c r="G654" s="249"/>
      <c r="H654" s="220" t="s">
        <v>0</v>
      </c>
      <c r="I654" s="220" t="s">
        <v>159</v>
      </c>
      <c r="J654" s="220" t="s">
        <v>0</v>
      </c>
      <c r="K654" s="220" t="s">
        <v>160</v>
      </c>
      <c r="L654" s="220" t="s">
        <v>0</v>
      </c>
      <c r="M654" s="220" t="s">
        <v>392</v>
      </c>
      <c r="N654" s="48" t="s">
        <v>162</v>
      </c>
      <c r="O654" s="48" t="s">
        <v>0</v>
      </c>
      <c r="P654" s="48" t="s">
        <v>477</v>
      </c>
      <c r="Q654" s="48"/>
      <c r="R654" s="48"/>
      <c r="S654" s="48"/>
      <c r="T654" s="48"/>
      <c r="U654" s="104"/>
      <c r="V654" s="21">
        <f t="shared" si="4"/>
        <v>1</v>
      </c>
      <c r="W654" s="22" t="str">
        <f t="shared" si="5"/>
        <v/>
      </c>
      <c r="X654" s="23"/>
      <c r="Y654" s="298"/>
      <c r="Z654" s="301"/>
      <c r="BI654" s="57"/>
      <c r="BJ654" s="57"/>
      <c r="BK654" s="57"/>
      <c r="BL654" s="57"/>
      <c r="BM654" s="57"/>
      <c r="BN654" s="57"/>
      <c r="BO654" s="57"/>
      <c r="BP654" s="57"/>
      <c r="BQ654" s="57"/>
      <c r="BR654" s="57"/>
      <c r="BS654" s="57"/>
      <c r="BT654" s="57"/>
      <c r="BU654" s="57"/>
      <c r="BV654" s="57"/>
      <c r="BW654" s="57"/>
    </row>
    <row r="655" spans="3:75" ht="21" customHeight="1">
      <c r="C655" s="265"/>
      <c r="D655" s="423"/>
      <c r="E655" s="429"/>
      <c r="F655" s="288" t="s">
        <v>2531</v>
      </c>
      <c r="G655" s="249"/>
      <c r="H655" s="220" t="s">
        <v>0</v>
      </c>
      <c r="I655" s="220" t="s">
        <v>159</v>
      </c>
      <c r="J655" s="220" t="s">
        <v>0</v>
      </c>
      <c r="K655" s="220" t="s">
        <v>160</v>
      </c>
      <c r="L655" s="220" t="s">
        <v>0</v>
      </c>
      <c r="M655" s="220" t="s">
        <v>386</v>
      </c>
      <c r="N655" s="48" t="s">
        <v>162</v>
      </c>
      <c r="O655" s="48" t="s">
        <v>0</v>
      </c>
      <c r="P655" s="48" t="s">
        <v>477</v>
      </c>
      <c r="Q655" s="48"/>
      <c r="R655" s="48"/>
      <c r="S655" s="48"/>
      <c r="T655" s="48"/>
      <c r="U655" s="104"/>
      <c r="V655" s="21">
        <f t="shared" si="4"/>
        <v>0</v>
      </c>
      <c r="W655" s="22" t="str">
        <f t="shared" si="5"/>
        <v/>
      </c>
      <c r="X655" s="23"/>
      <c r="Y655" s="298"/>
      <c r="Z655" s="301"/>
      <c r="BI655" s="57"/>
      <c r="BJ655" s="57"/>
      <c r="BK655" s="57"/>
      <c r="BL655" s="57"/>
      <c r="BM655" s="57"/>
      <c r="BN655" s="57"/>
      <c r="BO655" s="57"/>
      <c r="BP655" s="57"/>
      <c r="BQ655" s="57"/>
      <c r="BR655" s="57"/>
      <c r="BS655" s="57"/>
      <c r="BT655" s="57"/>
      <c r="BU655" s="57"/>
      <c r="BV655" s="57"/>
      <c r="BW655" s="57"/>
    </row>
    <row r="656" spans="3:75" ht="21" customHeight="1">
      <c r="C656" s="265"/>
      <c r="D656" s="423"/>
      <c r="E656" s="429"/>
      <c r="F656" s="288" t="s">
        <v>2532</v>
      </c>
      <c r="G656" s="249"/>
      <c r="H656" s="220" t="s">
        <v>0</v>
      </c>
      <c r="I656" s="220" t="s">
        <v>159</v>
      </c>
      <c r="J656" s="220" t="s">
        <v>0</v>
      </c>
      <c r="K656" s="220" t="s">
        <v>160</v>
      </c>
      <c r="L656" s="220" t="s">
        <v>0</v>
      </c>
      <c r="M656" s="220" t="s">
        <v>393</v>
      </c>
      <c r="N656" s="48" t="s">
        <v>162</v>
      </c>
      <c r="O656" s="48" t="s">
        <v>0</v>
      </c>
      <c r="P656" s="48" t="s">
        <v>477</v>
      </c>
      <c r="Q656" s="48"/>
      <c r="R656" s="48"/>
      <c r="S656" s="48"/>
      <c r="T656" s="48"/>
      <c r="U656" s="104"/>
      <c r="V656" s="21">
        <f t="shared" si="4"/>
        <v>1</v>
      </c>
      <c r="W656" s="22" t="str">
        <f t="shared" si="5"/>
        <v/>
      </c>
      <c r="X656" s="23"/>
      <c r="Y656" s="298"/>
      <c r="Z656" s="301"/>
      <c r="BI656" s="57"/>
      <c r="BJ656" s="57"/>
      <c r="BK656" s="57"/>
      <c r="BL656" s="57"/>
      <c r="BM656" s="57"/>
      <c r="BN656" s="57"/>
      <c r="BO656" s="57"/>
      <c r="BP656" s="57"/>
      <c r="BQ656" s="57"/>
      <c r="BR656" s="57"/>
      <c r="BS656" s="57"/>
      <c r="BT656" s="57"/>
      <c r="BU656" s="57"/>
      <c r="BV656" s="57"/>
      <c r="BW656" s="57"/>
    </row>
    <row r="657" spans="3:75" ht="21" customHeight="1">
      <c r="C657" s="265"/>
      <c r="D657" s="423"/>
      <c r="E657" s="429"/>
      <c r="F657" s="288" t="s">
        <v>2533</v>
      </c>
      <c r="G657" s="249"/>
      <c r="H657" s="220" t="s">
        <v>0</v>
      </c>
      <c r="I657" s="220" t="s">
        <v>159</v>
      </c>
      <c r="J657" s="220" t="s">
        <v>0</v>
      </c>
      <c r="K657" s="220" t="s">
        <v>160</v>
      </c>
      <c r="L657" s="220" t="s">
        <v>0</v>
      </c>
      <c r="M657" s="220" t="s">
        <v>394</v>
      </c>
      <c r="N657" s="48" t="s">
        <v>162</v>
      </c>
      <c r="O657" s="48" t="s">
        <v>0</v>
      </c>
      <c r="P657" s="48" t="s">
        <v>477</v>
      </c>
      <c r="Q657" s="48"/>
      <c r="R657" s="48"/>
      <c r="S657" s="48"/>
      <c r="T657" s="48"/>
      <c r="U657" s="104"/>
      <c r="V657" s="21">
        <f t="shared" si="4"/>
        <v>7</v>
      </c>
      <c r="W657" s="22" t="str">
        <f t="shared" si="5"/>
        <v/>
      </c>
      <c r="X657" s="23"/>
      <c r="Y657" s="298"/>
      <c r="Z657" s="298"/>
      <c r="AD657" s="299"/>
      <c r="AE657" s="299"/>
      <c r="AF657" s="299"/>
      <c r="AG657" s="299"/>
      <c r="AH657" s="299"/>
      <c r="AI657" s="299"/>
      <c r="AJ657" s="299"/>
      <c r="AK657" s="299"/>
      <c r="AL657" s="299"/>
      <c r="AM657" s="299"/>
      <c r="AN657" s="299"/>
      <c r="AO657" s="299"/>
      <c r="AP657" s="299"/>
      <c r="AQ657" s="299"/>
      <c r="AR657" s="299"/>
      <c r="AS657" s="299"/>
      <c r="BI657" s="57"/>
      <c r="BJ657" s="57"/>
      <c r="BK657" s="57"/>
      <c r="BL657" s="57"/>
      <c r="BM657" s="57"/>
      <c r="BN657" s="57"/>
      <c r="BO657" s="57"/>
      <c r="BP657" s="57"/>
      <c r="BQ657" s="57"/>
      <c r="BR657" s="57"/>
      <c r="BS657" s="57"/>
      <c r="BT657" s="57"/>
      <c r="BU657" s="57"/>
      <c r="BV657" s="57"/>
      <c r="BW657" s="57"/>
    </row>
    <row r="658" spans="3:75" ht="21" customHeight="1">
      <c r="C658" s="265"/>
      <c r="D658" s="423"/>
      <c r="E658" s="429"/>
      <c r="F658" s="288" t="s">
        <v>85</v>
      </c>
      <c r="G658" s="249"/>
      <c r="H658" s="220" t="s">
        <v>0</v>
      </c>
      <c r="I658" s="220" t="s">
        <v>159</v>
      </c>
      <c r="J658" s="220" t="s">
        <v>0</v>
      </c>
      <c r="K658" s="220" t="s">
        <v>160</v>
      </c>
      <c r="L658" s="220" t="s">
        <v>0</v>
      </c>
      <c r="M658" s="220" t="s">
        <v>395</v>
      </c>
      <c r="N658" s="48" t="s">
        <v>162</v>
      </c>
      <c r="O658" s="48" t="s">
        <v>0</v>
      </c>
      <c r="P658" s="48" t="s">
        <v>477</v>
      </c>
      <c r="Q658" s="48"/>
      <c r="R658" s="48"/>
      <c r="S658" s="48"/>
      <c r="T658" s="48"/>
      <c r="U658" s="104"/>
      <c r="V658" s="21">
        <f t="shared" ref="V658:V690" si="6">IF(OR(AND(V206="",W206=""),AND(V432="",W432=""),AND(W206="X",W432="X"),OR(W206="M",W432="M")),"",SUM(V206,V432))</f>
        <v>0</v>
      </c>
      <c r="W658" s="22" t="str">
        <f t="shared" ref="W658:W690" si="7">IF(AND(AND(W206="X",W432="X"),SUM(V206,V432)=0,ISNUMBER(V658)),"",IF(OR(W206="M",W432="M"),"M",IF(AND(W206=W432,OR(W206="X",W206="W",W206="Z")),UPPER(W206),"")))</f>
        <v/>
      </c>
      <c r="X658" s="23"/>
      <c r="Y658" s="298"/>
      <c r="Z658" s="298"/>
      <c r="AD658" s="299"/>
      <c r="AE658" s="299"/>
      <c r="AF658" s="299"/>
      <c r="AG658" s="299"/>
      <c r="AH658" s="299"/>
      <c r="AI658" s="299"/>
      <c r="AJ658" s="299"/>
      <c r="AK658" s="299"/>
      <c r="AL658" s="299"/>
      <c r="AM658" s="299"/>
      <c r="AN658" s="299"/>
      <c r="AO658" s="299"/>
      <c r="AP658" s="299"/>
      <c r="AQ658" s="299"/>
      <c r="AR658" s="299"/>
      <c r="AS658" s="299"/>
      <c r="BI658" s="57"/>
      <c r="BJ658" s="57"/>
      <c r="BK658" s="57"/>
      <c r="BL658" s="57"/>
      <c r="BM658" s="57"/>
      <c r="BN658" s="57"/>
      <c r="BO658" s="57"/>
      <c r="BP658" s="57"/>
      <c r="BQ658" s="57"/>
      <c r="BR658" s="57"/>
      <c r="BS658" s="57"/>
      <c r="BT658" s="57"/>
      <c r="BU658" s="57"/>
      <c r="BV658" s="57"/>
      <c r="BW658" s="57"/>
    </row>
    <row r="659" spans="3:75" ht="21" customHeight="1">
      <c r="C659" s="265"/>
      <c r="D659" s="423"/>
      <c r="E659" s="429"/>
      <c r="F659" s="288" t="s">
        <v>86</v>
      </c>
      <c r="G659" s="249"/>
      <c r="H659" s="220" t="s">
        <v>0</v>
      </c>
      <c r="I659" s="220" t="s">
        <v>159</v>
      </c>
      <c r="J659" s="220" t="s">
        <v>0</v>
      </c>
      <c r="K659" s="220" t="s">
        <v>160</v>
      </c>
      <c r="L659" s="220" t="s">
        <v>0</v>
      </c>
      <c r="M659" s="220" t="s">
        <v>396</v>
      </c>
      <c r="N659" s="48" t="s">
        <v>162</v>
      </c>
      <c r="O659" s="48" t="s">
        <v>0</v>
      </c>
      <c r="P659" s="48" t="s">
        <v>477</v>
      </c>
      <c r="Q659" s="48"/>
      <c r="R659" s="48"/>
      <c r="S659" s="48"/>
      <c r="T659" s="48"/>
      <c r="U659" s="104"/>
      <c r="V659" s="21">
        <f t="shared" si="6"/>
        <v>0</v>
      </c>
      <c r="W659" s="22" t="str">
        <f t="shared" si="7"/>
        <v/>
      </c>
      <c r="X659" s="23"/>
      <c r="Y659" s="298"/>
      <c r="Z659" s="298"/>
      <c r="AD659" s="299"/>
      <c r="AE659" s="299"/>
      <c r="AF659" s="299"/>
      <c r="AG659" s="299"/>
      <c r="AH659" s="299"/>
      <c r="AI659" s="299"/>
      <c r="AJ659" s="299"/>
      <c r="AK659" s="299"/>
      <c r="AL659" s="299"/>
      <c r="AM659" s="299"/>
      <c r="AN659" s="299"/>
      <c r="AO659" s="299"/>
      <c r="AP659" s="299"/>
      <c r="AQ659" s="299"/>
      <c r="AR659" s="299"/>
      <c r="AS659" s="299"/>
      <c r="BI659" s="57"/>
      <c r="BJ659" s="57"/>
      <c r="BK659" s="57"/>
      <c r="BL659" s="57"/>
      <c r="BM659" s="57"/>
      <c r="BN659" s="57"/>
      <c r="BO659" s="57"/>
      <c r="BP659" s="57"/>
      <c r="BQ659" s="57"/>
      <c r="BR659" s="57"/>
      <c r="BS659" s="57"/>
      <c r="BT659" s="57"/>
      <c r="BU659" s="57"/>
      <c r="BV659" s="57"/>
      <c r="BW659" s="57"/>
    </row>
    <row r="660" spans="3:75" ht="21" customHeight="1">
      <c r="C660" s="265"/>
      <c r="D660" s="423"/>
      <c r="E660" s="429"/>
      <c r="F660" s="288" t="s">
        <v>2534</v>
      </c>
      <c r="G660" s="249"/>
      <c r="H660" s="220" t="s">
        <v>0</v>
      </c>
      <c r="I660" s="220" t="s">
        <v>159</v>
      </c>
      <c r="J660" s="220" t="s">
        <v>0</v>
      </c>
      <c r="K660" s="220" t="s">
        <v>160</v>
      </c>
      <c r="L660" s="220" t="s">
        <v>0</v>
      </c>
      <c r="M660" s="220" t="s">
        <v>397</v>
      </c>
      <c r="N660" s="48" t="s">
        <v>162</v>
      </c>
      <c r="O660" s="48" t="s">
        <v>0</v>
      </c>
      <c r="P660" s="48" t="s">
        <v>477</v>
      </c>
      <c r="Q660" s="48"/>
      <c r="R660" s="48"/>
      <c r="S660" s="48"/>
      <c r="T660" s="48"/>
      <c r="U660" s="104"/>
      <c r="V660" s="21">
        <f t="shared" si="6"/>
        <v>0</v>
      </c>
      <c r="W660" s="22" t="str">
        <f t="shared" si="7"/>
        <v/>
      </c>
      <c r="X660" s="23"/>
      <c r="Y660" s="298"/>
      <c r="Z660" s="298"/>
      <c r="AD660" s="299"/>
      <c r="AE660" s="299"/>
      <c r="AF660" s="299"/>
      <c r="AG660" s="299"/>
      <c r="AH660" s="299"/>
      <c r="AI660" s="299"/>
      <c r="AJ660" s="299"/>
      <c r="AK660" s="299"/>
      <c r="AL660" s="299"/>
      <c r="AM660" s="299"/>
      <c r="AN660" s="299"/>
      <c r="AO660" s="299"/>
      <c r="AP660" s="299"/>
      <c r="AQ660" s="299"/>
      <c r="AR660" s="299"/>
      <c r="AS660" s="299"/>
      <c r="BI660" s="57"/>
      <c r="BJ660" s="57"/>
      <c r="BK660" s="57"/>
      <c r="BL660" s="57"/>
      <c r="BM660" s="57"/>
      <c r="BN660" s="57"/>
      <c r="BO660" s="57"/>
      <c r="BP660" s="57"/>
      <c r="BQ660" s="57"/>
      <c r="BR660" s="57"/>
      <c r="BS660" s="57"/>
      <c r="BT660" s="57"/>
      <c r="BU660" s="57"/>
      <c r="BV660" s="57"/>
      <c r="BW660" s="57"/>
    </row>
    <row r="661" spans="3:75" ht="21" customHeight="1">
      <c r="C661" s="265"/>
      <c r="D661" s="423"/>
      <c r="E661" s="429"/>
      <c r="F661" s="288" t="s">
        <v>2535</v>
      </c>
      <c r="G661" s="249"/>
      <c r="H661" s="220" t="s">
        <v>0</v>
      </c>
      <c r="I661" s="220" t="s">
        <v>159</v>
      </c>
      <c r="J661" s="220" t="s">
        <v>0</v>
      </c>
      <c r="K661" s="220" t="s">
        <v>160</v>
      </c>
      <c r="L661" s="220" t="s">
        <v>0</v>
      </c>
      <c r="M661" s="220" t="s">
        <v>398</v>
      </c>
      <c r="N661" s="48" t="s">
        <v>162</v>
      </c>
      <c r="O661" s="48" t="s">
        <v>0</v>
      </c>
      <c r="P661" s="48" t="s">
        <v>477</v>
      </c>
      <c r="Q661" s="48"/>
      <c r="R661" s="48"/>
      <c r="S661" s="48"/>
      <c r="T661" s="48"/>
      <c r="U661" s="104"/>
      <c r="V661" s="21">
        <f t="shared" si="6"/>
        <v>0</v>
      </c>
      <c r="W661" s="22" t="str">
        <f t="shared" si="7"/>
        <v/>
      </c>
      <c r="X661" s="23"/>
      <c r="Y661" s="298"/>
      <c r="Z661" s="298"/>
      <c r="AD661" s="299"/>
      <c r="AE661" s="299"/>
      <c r="AF661" s="299"/>
      <c r="AG661" s="299"/>
      <c r="AH661" s="299"/>
      <c r="AI661" s="299"/>
      <c r="AJ661" s="299"/>
      <c r="AK661" s="299"/>
      <c r="AL661" s="299"/>
      <c r="AM661" s="299"/>
      <c r="AN661" s="299"/>
      <c r="AO661" s="299"/>
      <c r="AP661" s="299"/>
      <c r="AQ661" s="299"/>
      <c r="AR661" s="299"/>
      <c r="AS661" s="299"/>
      <c r="BI661" s="57"/>
      <c r="BJ661" s="57"/>
      <c r="BK661" s="57"/>
      <c r="BL661" s="57"/>
      <c r="BM661" s="57"/>
      <c r="BN661" s="57"/>
      <c r="BO661" s="57"/>
      <c r="BP661" s="57"/>
      <c r="BQ661" s="57"/>
      <c r="BR661" s="57"/>
      <c r="BS661" s="57"/>
      <c r="BT661" s="57"/>
      <c r="BU661" s="57"/>
      <c r="BV661" s="57"/>
      <c r="BW661" s="57"/>
    </row>
    <row r="662" spans="3:75" ht="21" customHeight="1">
      <c r="C662" s="265"/>
      <c r="D662" s="423"/>
      <c r="E662" s="429"/>
      <c r="F662" s="288" t="s">
        <v>2536</v>
      </c>
      <c r="G662" s="249"/>
      <c r="H662" s="220" t="s">
        <v>0</v>
      </c>
      <c r="I662" s="220" t="s">
        <v>159</v>
      </c>
      <c r="J662" s="220" t="s">
        <v>0</v>
      </c>
      <c r="K662" s="220" t="s">
        <v>160</v>
      </c>
      <c r="L662" s="220" t="s">
        <v>0</v>
      </c>
      <c r="M662" s="220" t="s">
        <v>399</v>
      </c>
      <c r="N662" s="48" t="s">
        <v>162</v>
      </c>
      <c r="O662" s="48" t="s">
        <v>0</v>
      </c>
      <c r="P662" s="48" t="s">
        <v>477</v>
      </c>
      <c r="Q662" s="48"/>
      <c r="R662" s="48"/>
      <c r="S662" s="48"/>
      <c r="T662" s="48"/>
      <c r="U662" s="104"/>
      <c r="V662" s="21">
        <f t="shared" si="6"/>
        <v>45</v>
      </c>
      <c r="W662" s="22" t="str">
        <f t="shared" si="7"/>
        <v/>
      </c>
      <c r="X662" s="23"/>
      <c r="Y662" s="298"/>
      <c r="Z662" s="298"/>
      <c r="AD662" s="299"/>
      <c r="AE662" s="299"/>
      <c r="AF662" s="299"/>
      <c r="AG662" s="299"/>
      <c r="AH662" s="299"/>
      <c r="AI662" s="299"/>
      <c r="AJ662" s="299"/>
      <c r="AK662" s="299"/>
      <c r="AL662" s="299"/>
      <c r="AM662" s="299"/>
      <c r="AN662" s="299"/>
      <c r="AO662" s="299"/>
      <c r="AP662" s="299"/>
      <c r="AQ662" s="299"/>
      <c r="AR662" s="299"/>
      <c r="AS662" s="299"/>
      <c r="BI662" s="57"/>
      <c r="BJ662" s="57"/>
      <c r="BK662" s="57"/>
      <c r="BL662" s="57"/>
      <c r="BM662" s="57"/>
      <c r="BN662" s="57"/>
      <c r="BO662" s="57"/>
      <c r="BP662" s="57"/>
      <c r="BQ662" s="57"/>
      <c r="BR662" s="57"/>
      <c r="BS662" s="57"/>
      <c r="BT662" s="57"/>
      <c r="BU662" s="57"/>
      <c r="BV662" s="57"/>
      <c r="BW662" s="57"/>
    </row>
    <row r="663" spans="3:75" ht="21" customHeight="1">
      <c r="C663" s="265"/>
      <c r="D663" s="423"/>
      <c r="E663" s="429"/>
      <c r="F663" s="288" t="s">
        <v>2537</v>
      </c>
      <c r="G663" s="249"/>
      <c r="H663" s="220" t="s">
        <v>0</v>
      </c>
      <c r="I663" s="220" t="s">
        <v>159</v>
      </c>
      <c r="J663" s="220" t="s">
        <v>0</v>
      </c>
      <c r="K663" s="220" t="s">
        <v>160</v>
      </c>
      <c r="L663" s="220" t="s">
        <v>0</v>
      </c>
      <c r="M663" s="220" t="s">
        <v>400</v>
      </c>
      <c r="N663" s="48" t="s">
        <v>162</v>
      </c>
      <c r="O663" s="48" t="s">
        <v>0</v>
      </c>
      <c r="P663" s="48" t="s">
        <v>477</v>
      </c>
      <c r="Q663" s="48"/>
      <c r="R663" s="48"/>
      <c r="S663" s="48"/>
      <c r="T663" s="48"/>
      <c r="U663" s="104"/>
      <c r="V663" s="21">
        <f t="shared" si="6"/>
        <v>1</v>
      </c>
      <c r="W663" s="22" t="str">
        <f t="shared" si="7"/>
        <v/>
      </c>
      <c r="X663" s="23"/>
      <c r="Y663" s="298"/>
      <c r="Z663" s="298"/>
      <c r="AD663" s="299"/>
      <c r="AE663" s="299"/>
      <c r="AF663" s="299"/>
      <c r="AG663" s="299"/>
      <c r="AH663" s="299"/>
      <c r="AI663" s="299"/>
      <c r="AJ663" s="299"/>
      <c r="AK663" s="299"/>
      <c r="AL663" s="299"/>
      <c r="AM663" s="299"/>
      <c r="AN663" s="299"/>
      <c r="AO663" s="299"/>
      <c r="AP663" s="299"/>
      <c r="AQ663" s="299"/>
      <c r="AR663" s="299"/>
      <c r="AS663" s="299"/>
      <c r="BI663" s="57"/>
      <c r="BJ663" s="57"/>
      <c r="BK663" s="57"/>
      <c r="BL663" s="57"/>
      <c r="BM663" s="57"/>
      <c r="BN663" s="57"/>
      <c r="BO663" s="57"/>
      <c r="BP663" s="57"/>
      <c r="BQ663" s="57"/>
      <c r="BR663" s="57"/>
      <c r="BS663" s="57"/>
      <c r="BT663" s="57"/>
      <c r="BU663" s="57"/>
      <c r="BV663" s="57"/>
      <c r="BW663" s="57"/>
    </row>
    <row r="664" spans="3:75" ht="21" customHeight="1">
      <c r="C664" s="265"/>
      <c r="D664" s="423"/>
      <c r="E664" s="429"/>
      <c r="F664" s="288" t="s">
        <v>2538</v>
      </c>
      <c r="G664" s="249"/>
      <c r="H664" s="220" t="s">
        <v>0</v>
      </c>
      <c r="I664" s="220" t="s">
        <v>159</v>
      </c>
      <c r="J664" s="220" t="s">
        <v>0</v>
      </c>
      <c r="K664" s="220" t="s">
        <v>160</v>
      </c>
      <c r="L664" s="220" t="s">
        <v>0</v>
      </c>
      <c r="M664" s="220" t="s">
        <v>401</v>
      </c>
      <c r="N664" s="48" t="s">
        <v>162</v>
      </c>
      <c r="O664" s="48" t="s">
        <v>0</v>
      </c>
      <c r="P664" s="48" t="s">
        <v>477</v>
      </c>
      <c r="Q664" s="48"/>
      <c r="R664" s="48"/>
      <c r="S664" s="48"/>
      <c r="T664" s="48"/>
      <c r="U664" s="104"/>
      <c r="V664" s="21">
        <f t="shared" si="6"/>
        <v>2</v>
      </c>
      <c r="W664" s="22" t="str">
        <f t="shared" si="7"/>
        <v/>
      </c>
      <c r="X664" s="23"/>
      <c r="Y664" s="298"/>
      <c r="Z664" s="298"/>
      <c r="AD664" s="299"/>
      <c r="AE664" s="299"/>
      <c r="AF664" s="299"/>
      <c r="AG664" s="299"/>
      <c r="AH664" s="299"/>
      <c r="AI664" s="299"/>
      <c r="AJ664" s="299"/>
      <c r="AK664" s="299"/>
      <c r="AL664" s="299"/>
      <c r="AM664" s="299"/>
      <c r="AN664" s="299"/>
      <c r="AO664" s="299"/>
      <c r="AP664" s="299"/>
      <c r="AQ664" s="299"/>
      <c r="AR664" s="299"/>
      <c r="AS664" s="299"/>
      <c r="BI664" s="57"/>
      <c r="BJ664" s="57"/>
      <c r="BK664" s="57"/>
      <c r="BL664" s="57"/>
      <c r="BM664" s="57"/>
      <c r="BN664" s="57"/>
      <c r="BO664" s="57"/>
      <c r="BP664" s="57"/>
      <c r="BQ664" s="57"/>
      <c r="BR664" s="57"/>
      <c r="BS664" s="57"/>
      <c r="BT664" s="57"/>
      <c r="BU664" s="57"/>
      <c r="BV664" s="57"/>
      <c r="BW664" s="57"/>
    </row>
    <row r="665" spans="3:75" ht="21" customHeight="1">
      <c r="C665" s="265"/>
      <c r="D665" s="423"/>
      <c r="E665" s="429"/>
      <c r="F665" s="288" t="s">
        <v>2764</v>
      </c>
      <c r="G665" s="249"/>
      <c r="H665" s="220" t="s">
        <v>0</v>
      </c>
      <c r="I665" s="220" t="s">
        <v>159</v>
      </c>
      <c r="J665" s="220" t="s">
        <v>0</v>
      </c>
      <c r="K665" s="220" t="s">
        <v>160</v>
      </c>
      <c r="L665" s="220" t="s">
        <v>0</v>
      </c>
      <c r="M665" s="220" t="s">
        <v>384</v>
      </c>
      <c r="N665" s="48" t="s">
        <v>162</v>
      </c>
      <c r="O665" s="48" t="s">
        <v>0</v>
      </c>
      <c r="P665" s="48" t="s">
        <v>477</v>
      </c>
      <c r="Q665" s="48"/>
      <c r="R665" s="48"/>
      <c r="S665" s="48"/>
      <c r="T665" s="48"/>
      <c r="U665" s="104"/>
      <c r="V665" s="21">
        <f t="shared" si="6"/>
        <v>0</v>
      </c>
      <c r="W665" s="22" t="str">
        <f t="shared" si="7"/>
        <v/>
      </c>
      <c r="X665" s="23"/>
      <c r="Y665" s="298"/>
      <c r="Z665" s="298"/>
      <c r="AD665" s="299"/>
      <c r="AE665" s="299"/>
      <c r="AF665" s="299"/>
      <c r="AG665" s="299"/>
      <c r="AH665" s="299"/>
      <c r="AI665" s="299"/>
      <c r="AJ665" s="299"/>
      <c r="AK665" s="299"/>
      <c r="AL665" s="299"/>
      <c r="AM665" s="299"/>
      <c r="AN665" s="299"/>
      <c r="AO665" s="299"/>
      <c r="AP665" s="299"/>
      <c r="AQ665" s="299"/>
      <c r="AR665" s="299"/>
      <c r="AS665" s="299"/>
      <c r="BI665" s="57"/>
      <c r="BJ665" s="57"/>
      <c r="BK665" s="57"/>
      <c r="BL665" s="57"/>
      <c r="BM665" s="57"/>
      <c r="BN665" s="57"/>
      <c r="BO665" s="57"/>
      <c r="BP665" s="57"/>
      <c r="BQ665" s="57"/>
      <c r="BR665" s="57"/>
      <c r="BS665" s="57"/>
      <c r="BT665" s="57"/>
      <c r="BU665" s="57"/>
      <c r="BV665" s="57"/>
      <c r="BW665" s="57"/>
    </row>
    <row r="666" spans="3:75" ht="21" customHeight="1">
      <c r="C666" s="265"/>
      <c r="D666" s="423"/>
      <c r="E666" s="429"/>
      <c r="F666" s="288" t="s">
        <v>2539</v>
      </c>
      <c r="G666" s="249"/>
      <c r="H666" s="220" t="s">
        <v>0</v>
      </c>
      <c r="I666" s="220" t="s">
        <v>159</v>
      </c>
      <c r="J666" s="220" t="s">
        <v>0</v>
      </c>
      <c r="K666" s="220" t="s">
        <v>160</v>
      </c>
      <c r="L666" s="220" t="s">
        <v>0</v>
      </c>
      <c r="M666" s="220" t="s">
        <v>402</v>
      </c>
      <c r="N666" s="48" t="s">
        <v>162</v>
      </c>
      <c r="O666" s="48" t="s">
        <v>0</v>
      </c>
      <c r="P666" s="48" t="s">
        <v>477</v>
      </c>
      <c r="Q666" s="48"/>
      <c r="R666" s="48"/>
      <c r="S666" s="48"/>
      <c r="T666" s="48"/>
      <c r="U666" s="104"/>
      <c r="V666" s="21">
        <f t="shared" si="6"/>
        <v>0</v>
      </c>
      <c r="W666" s="22" t="str">
        <f t="shared" si="7"/>
        <v/>
      </c>
      <c r="X666" s="23"/>
      <c r="Y666" s="298"/>
      <c r="Z666" s="298"/>
      <c r="AD666" s="299"/>
      <c r="AE666" s="299"/>
      <c r="AF666" s="299"/>
      <c r="AG666" s="299"/>
      <c r="AH666" s="299"/>
      <c r="AI666" s="299"/>
      <c r="AJ666" s="299"/>
      <c r="AK666" s="299"/>
      <c r="AL666" s="299"/>
      <c r="AM666" s="299"/>
      <c r="AN666" s="299"/>
      <c r="AO666" s="299"/>
      <c r="AP666" s="299"/>
      <c r="AQ666" s="299"/>
      <c r="AR666" s="299"/>
      <c r="AS666" s="299"/>
      <c r="BI666" s="57"/>
      <c r="BJ666" s="57"/>
      <c r="BK666" s="57"/>
      <c r="BL666" s="57"/>
      <c r="BM666" s="57"/>
      <c r="BN666" s="57"/>
      <c r="BO666" s="57"/>
      <c r="BP666" s="57"/>
      <c r="BQ666" s="57"/>
      <c r="BR666" s="57"/>
      <c r="BS666" s="57"/>
      <c r="BT666" s="57"/>
      <c r="BU666" s="57"/>
      <c r="BV666" s="57"/>
      <c r="BW666" s="57"/>
    </row>
    <row r="667" spans="3:75" ht="21" customHeight="1">
      <c r="C667" s="265"/>
      <c r="D667" s="423"/>
      <c r="E667" s="429"/>
      <c r="F667" s="288" t="s">
        <v>2404</v>
      </c>
      <c r="G667" s="249"/>
      <c r="H667" s="220" t="s">
        <v>0</v>
      </c>
      <c r="I667" s="220" t="s">
        <v>159</v>
      </c>
      <c r="J667" s="220" t="s">
        <v>0</v>
      </c>
      <c r="K667" s="220" t="s">
        <v>160</v>
      </c>
      <c r="L667" s="220" t="s">
        <v>0</v>
      </c>
      <c r="M667" s="220" t="s">
        <v>403</v>
      </c>
      <c r="N667" s="48" t="s">
        <v>162</v>
      </c>
      <c r="O667" s="48" t="s">
        <v>0</v>
      </c>
      <c r="P667" s="48" t="s">
        <v>477</v>
      </c>
      <c r="Q667" s="48"/>
      <c r="R667" s="48"/>
      <c r="S667" s="48"/>
      <c r="T667" s="48"/>
      <c r="U667" s="104"/>
      <c r="V667" s="21">
        <f t="shared" si="6"/>
        <v>1</v>
      </c>
      <c r="W667" s="22" t="str">
        <f t="shared" si="7"/>
        <v/>
      </c>
      <c r="X667" s="23"/>
      <c r="Y667" s="298"/>
      <c r="Z667" s="298"/>
      <c r="AD667" s="299"/>
      <c r="AE667" s="299"/>
      <c r="AF667" s="299"/>
      <c r="AG667" s="299"/>
      <c r="AH667" s="299"/>
      <c r="AI667" s="299"/>
      <c r="AJ667" s="299"/>
      <c r="AK667" s="299"/>
      <c r="AL667" s="299"/>
      <c r="AM667" s="299"/>
      <c r="AN667" s="299"/>
      <c r="AO667" s="299"/>
      <c r="AP667" s="299"/>
      <c r="AQ667" s="299"/>
      <c r="AR667" s="299"/>
      <c r="AS667" s="299"/>
      <c r="BI667" s="57"/>
      <c r="BJ667" s="57"/>
      <c r="BK667" s="57"/>
      <c r="BL667" s="57"/>
      <c r="BM667" s="57"/>
      <c r="BN667" s="57"/>
      <c r="BO667" s="57"/>
      <c r="BP667" s="57"/>
      <c r="BQ667" s="57"/>
      <c r="BR667" s="57"/>
      <c r="BS667" s="57"/>
      <c r="BT667" s="57"/>
      <c r="BU667" s="57"/>
      <c r="BV667" s="57"/>
      <c r="BW667" s="57"/>
    </row>
    <row r="668" spans="3:75" ht="21" customHeight="1">
      <c r="C668" s="265"/>
      <c r="D668" s="423"/>
      <c r="E668" s="429"/>
      <c r="F668" s="288" t="s">
        <v>2540</v>
      </c>
      <c r="G668" s="249"/>
      <c r="H668" s="220" t="s">
        <v>0</v>
      </c>
      <c r="I668" s="220" t="s">
        <v>159</v>
      </c>
      <c r="J668" s="220" t="s">
        <v>0</v>
      </c>
      <c r="K668" s="220" t="s">
        <v>160</v>
      </c>
      <c r="L668" s="220" t="s">
        <v>0</v>
      </c>
      <c r="M668" s="220" t="s">
        <v>404</v>
      </c>
      <c r="N668" s="48" t="s">
        <v>162</v>
      </c>
      <c r="O668" s="48" t="s">
        <v>0</v>
      </c>
      <c r="P668" s="48" t="s">
        <v>477</v>
      </c>
      <c r="Q668" s="48"/>
      <c r="R668" s="48"/>
      <c r="S668" s="48"/>
      <c r="T668" s="48"/>
      <c r="U668" s="104"/>
      <c r="V668" s="21">
        <f t="shared" si="6"/>
        <v>0</v>
      </c>
      <c r="W668" s="22" t="str">
        <f t="shared" si="7"/>
        <v/>
      </c>
      <c r="X668" s="23"/>
      <c r="Y668" s="298"/>
      <c r="Z668" s="300"/>
      <c r="AD668" s="263"/>
      <c r="AE668" s="263"/>
      <c r="AF668" s="263"/>
      <c r="AG668" s="263"/>
      <c r="AH668" s="263"/>
      <c r="AI668" s="263"/>
      <c r="AJ668" s="263"/>
      <c r="AK668" s="263"/>
      <c r="AL668" s="263"/>
      <c r="AM668" s="263"/>
      <c r="AN668" s="263"/>
      <c r="AO668" s="263"/>
      <c r="AP668" s="263"/>
      <c r="AQ668" s="263"/>
      <c r="AR668" s="263"/>
      <c r="AS668" s="263"/>
      <c r="BI668" s="57"/>
      <c r="BJ668" s="57"/>
      <c r="BK668" s="57"/>
      <c r="BL668" s="57"/>
      <c r="BM668" s="57"/>
      <c r="BN668" s="57"/>
      <c r="BO668" s="57"/>
      <c r="BP668" s="57"/>
      <c r="BQ668" s="57"/>
      <c r="BR668" s="57"/>
      <c r="BS668" s="57"/>
      <c r="BT668" s="57"/>
      <c r="BU668" s="57"/>
      <c r="BV668" s="57"/>
      <c r="BW668" s="57"/>
    </row>
    <row r="669" spans="3:75" ht="21" customHeight="1">
      <c r="C669" s="265"/>
      <c r="D669" s="423"/>
      <c r="E669" s="429"/>
      <c r="F669" s="294" t="s">
        <v>2405</v>
      </c>
      <c r="G669" s="249"/>
      <c r="H669" s="220" t="s">
        <v>0</v>
      </c>
      <c r="I669" s="220" t="s">
        <v>159</v>
      </c>
      <c r="J669" s="220" t="s">
        <v>0</v>
      </c>
      <c r="K669" s="220" t="s">
        <v>160</v>
      </c>
      <c r="L669" s="220" t="s">
        <v>0</v>
      </c>
      <c r="M669" s="220" t="s">
        <v>439</v>
      </c>
      <c r="N669" s="48" t="s">
        <v>162</v>
      </c>
      <c r="O669" s="48" t="s">
        <v>0</v>
      </c>
      <c r="P669" s="48" t="s">
        <v>477</v>
      </c>
      <c r="Q669" s="48"/>
      <c r="R669" s="48"/>
      <c r="S669" s="48"/>
      <c r="T669" s="48"/>
      <c r="U669" s="104"/>
      <c r="V669" s="21">
        <f t="shared" si="6"/>
        <v>147</v>
      </c>
      <c r="W669" s="22" t="str">
        <f t="shared" si="7"/>
        <v/>
      </c>
      <c r="X669" s="23"/>
      <c r="Y669" s="298"/>
      <c r="Z669" s="298"/>
      <c r="AD669" s="299"/>
      <c r="AE669" s="299"/>
      <c r="AF669" s="299"/>
      <c r="AG669" s="299"/>
      <c r="AH669" s="299"/>
      <c r="AI669" s="299"/>
      <c r="AJ669" s="299"/>
      <c r="AK669" s="299"/>
      <c r="AL669" s="299"/>
      <c r="AM669" s="299"/>
      <c r="AN669" s="299"/>
      <c r="AO669" s="299"/>
      <c r="AP669" s="299"/>
      <c r="AQ669" s="299"/>
      <c r="AR669" s="299"/>
      <c r="AS669" s="299"/>
      <c r="BI669" s="57"/>
      <c r="BJ669" s="57"/>
      <c r="BK669" s="57"/>
      <c r="BL669" s="57"/>
      <c r="BM669" s="57"/>
      <c r="BN669" s="57"/>
      <c r="BO669" s="57"/>
      <c r="BP669" s="57"/>
      <c r="BQ669" s="57"/>
      <c r="BR669" s="57"/>
      <c r="BS669" s="57"/>
      <c r="BT669" s="57"/>
      <c r="BU669" s="57"/>
      <c r="BV669" s="57"/>
      <c r="BW669" s="57"/>
    </row>
    <row r="670" spans="3:75" ht="21" customHeight="1">
      <c r="C670" s="265"/>
      <c r="D670" s="423" t="s">
        <v>465</v>
      </c>
      <c r="E670" s="430" t="s">
        <v>2406</v>
      </c>
      <c r="F670" s="288" t="s">
        <v>87</v>
      </c>
      <c r="G670" s="249"/>
      <c r="H670" s="220" t="s">
        <v>0</v>
      </c>
      <c r="I670" s="220" t="s">
        <v>159</v>
      </c>
      <c r="J670" s="220" t="s">
        <v>0</v>
      </c>
      <c r="K670" s="220" t="s">
        <v>160</v>
      </c>
      <c r="L670" s="220" t="s">
        <v>0</v>
      </c>
      <c r="M670" s="220" t="s">
        <v>405</v>
      </c>
      <c r="N670" s="48" t="s">
        <v>162</v>
      </c>
      <c r="O670" s="48" t="s">
        <v>0</v>
      </c>
      <c r="P670" s="48" t="s">
        <v>477</v>
      </c>
      <c r="Q670" s="48"/>
      <c r="R670" s="48"/>
      <c r="S670" s="48"/>
      <c r="T670" s="48"/>
      <c r="U670" s="104"/>
      <c r="V670" s="21">
        <f t="shared" si="6"/>
        <v>2</v>
      </c>
      <c r="W670" s="22" t="str">
        <f t="shared" si="7"/>
        <v/>
      </c>
      <c r="X670" s="23"/>
      <c r="Y670" s="298"/>
      <c r="Z670" s="298"/>
      <c r="AD670" s="299"/>
      <c r="AE670" s="299"/>
      <c r="AF670" s="299"/>
      <c r="AG670" s="299"/>
      <c r="AH670" s="299"/>
      <c r="AI670" s="299"/>
      <c r="AJ670" s="299"/>
      <c r="AK670" s="299"/>
      <c r="AL670" s="299"/>
      <c r="AM670" s="299"/>
      <c r="AN670" s="299"/>
      <c r="AO670" s="299"/>
      <c r="AP670" s="299"/>
      <c r="AQ670" s="299"/>
      <c r="AR670" s="299"/>
      <c r="AS670" s="299"/>
      <c r="BI670" s="57"/>
      <c r="BJ670" s="57"/>
      <c r="BK670" s="57"/>
      <c r="BL670" s="57"/>
      <c r="BM670" s="57"/>
      <c r="BN670" s="57"/>
      <c r="BO670" s="57"/>
      <c r="BP670" s="57"/>
      <c r="BQ670" s="57"/>
      <c r="BR670" s="57"/>
      <c r="BS670" s="57"/>
      <c r="BT670" s="57"/>
      <c r="BU670" s="57"/>
      <c r="BV670" s="57"/>
      <c r="BW670" s="57"/>
    </row>
    <row r="671" spans="3:75" ht="21" customHeight="1">
      <c r="C671" s="265"/>
      <c r="D671" s="423"/>
      <c r="E671" s="430"/>
      <c r="F671" s="288" t="s">
        <v>2541</v>
      </c>
      <c r="G671" s="249"/>
      <c r="H671" s="220" t="s">
        <v>0</v>
      </c>
      <c r="I671" s="220" t="s">
        <v>159</v>
      </c>
      <c r="J671" s="220" t="s">
        <v>0</v>
      </c>
      <c r="K671" s="220" t="s">
        <v>160</v>
      </c>
      <c r="L671" s="220" t="s">
        <v>0</v>
      </c>
      <c r="M671" s="220" t="s">
        <v>406</v>
      </c>
      <c r="N671" s="48" t="s">
        <v>162</v>
      </c>
      <c r="O671" s="48" t="s">
        <v>0</v>
      </c>
      <c r="P671" s="48" t="s">
        <v>477</v>
      </c>
      <c r="Q671" s="48"/>
      <c r="R671" s="48"/>
      <c r="S671" s="48"/>
      <c r="T671" s="48"/>
      <c r="U671" s="104"/>
      <c r="V671" s="21">
        <f t="shared" si="6"/>
        <v>0</v>
      </c>
      <c r="W671" s="22" t="str">
        <f t="shared" si="7"/>
        <v/>
      </c>
      <c r="X671" s="23"/>
      <c r="Y671" s="298"/>
      <c r="Z671" s="298"/>
      <c r="AD671" s="299"/>
      <c r="AE671" s="299"/>
      <c r="AF671" s="299"/>
      <c r="AG671" s="299"/>
      <c r="AH671" s="299"/>
      <c r="AI671" s="299"/>
      <c r="AJ671" s="299"/>
      <c r="AK671" s="299"/>
      <c r="AL671" s="299"/>
      <c r="AM671" s="299"/>
      <c r="AN671" s="299"/>
      <c r="AO671" s="299"/>
      <c r="AP671" s="299"/>
      <c r="AQ671" s="299"/>
      <c r="AR671" s="299"/>
      <c r="AS671" s="299"/>
      <c r="BI671" s="57"/>
      <c r="BJ671" s="57"/>
      <c r="BK671" s="57"/>
      <c r="BL671" s="57"/>
      <c r="BM671" s="57"/>
      <c r="BN671" s="57"/>
      <c r="BO671" s="57"/>
      <c r="BP671" s="57"/>
      <c r="BQ671" s="57"/>
      <c r="BR671" s="57"/>
      <c r="BS671" s="57"/>
      <c r="BT671" s="57"/>
      <c r="BU671" s="57"/>
      <c r="BV671" s="57"/>
      <c r="BW671" s="57"/>
    </row>
    <row r="672" spans="3:75" ht="21" customHeight="1">
      <c r="C672" s="265"/>
      <c r="D672" s="423"/>
      <c r="E672" s="430"/>
      <c r="F672" s="288" t="s">
        <v>88</v>
      </c>
      <c r="G672" s="249"/>
      <c r="H672" s="220" t="s">
        <v>0</v>
      </c>
      <c r="I672" s="220" t="s">
        <v>159</v>
      </c>
      <c r="J672" s="220" t="s">
        <v>0</v>
      </c>
      <c r="K672" s="220" t="s">
        <v>160</v>
      </c>
      <c r="L672" s="220" t="s">
        <v>0</v>
      </c>
      <c r="M672" s="220" t="s">
        <v>407</v>
      </c>
      <c r="N672" s="48" t="s">
        <v>162</v>
      </c>
      <c r="O672" s="48" t="s">
        <v>0</v>
      </c>
      <c r="P672" s="48" t="s">
        <v>477</v>
      </c>
      <c r="Q672" s="48"/>
      <c r="R672" s="48"/>
      <c r="S672" s="48"/>
      <c r="T672" s="48"/>
      <c r="U672" s="104"/>
      <c r="V672" s="21">
        <f t="shared" si="6"/>
        <v>0</v>
      </c>
      <c r="W672" s="22" t="str">
        <f t="shared" si="7"/>
        <v/>
      </c>
      <c r="X672" s="23"/>
      <c r="Y672" s="298"/>
      <c r="Z672" s="298"/>
      <c r="AD672" s="299"/>
      <c r="AE672" s="299"/>
      <c r="AF672" s="299"/>
      <c r="AG672" s="299"/>
      <c r="AH672" s="299"/>
      <c r="AI672" s="299"/>
      <c r="AJ672" s="299"/>
      <c r="AK672" s="299"/>
      <c r="AL672" s="299"/>
      <c r="AM672" s="299"/>
      <c r="AN672" s="299"/>
      <c r="AO672" s="299"/>
      <c r="AP672" s="299"/>
      <c r="AQ672" s="299"/>
      <c r="AR672" s="299"/>
      <c r="AS672" s="299"/>
      <c r="BI672" s="57"/>
      <c r="BJ672" s="57"/>
      <c r="BK672" s="57"/>
      <c r="BL672" s="57"/>
      <c r="BM672" s="57"/>
      <c r="BN672" s="57"/>
      <c r="BO672" s="57"/>
      <c r="BP672" s="57"/>
      <c r="BQ672" s="57"/>
      <c r="BR672" s="57"/>
      <c r="BS672" s="57"/>
      <c r="BT672" s="57"/>
      <c r="BU672" s="57"/>
      <c r="BV672" s="57"/>
      <c r="BW672" s="57"/>
    </row>
    <row r="673" spans="3:75" ht="21" customHeight="1">
      <c r="C673" s="265"/>
      <c r="D673" s="423"/>
      <c r="E673" s="430"/>
      <c r="F673" s="288" t="s">
        <v>89</v>
      </c>
      <c r="G673" s="249"/>
      <c r="H673" s="220" t="s">
        <v>0</v>
      </c>
      <c r="I673" s="220" t="s">
        <v>159</v>
      </c>
      <c r="J673" s="220" t="s">
        <v>0</v>
      </c>
      <c r="K673" s="220" t="s">
        <v>160</v>
      </c>
      <c r="L673" s="220" t="s">
        <v>0</v>
      </c>
      <c r="M673" s="220" t="s">
        <v>408</v>
      </c>
      <c r="N673" s="48" t="s">
        <v>162</v>
      </c>
      <c r="O673" s="48" t="s">
        <v>0</v>
      </c>
      <c r="P673" s="48" t="s">
        <v>477</v>
      </c>
      <c r="Q673" s="48"/>
      <c r="R673" s="48"/>
      <c r="S673" s="48"/>
      <c r="T673" s="48"/>
      <c r="U673" s="104"/>
      <c r="V673" s="21">
        <f t="shared" si="6"/>
        <v>0</v>
      </c>
      <c r="W673" s="22" t="str">
        <f t="shared" si="7"/>
        <v/>
      </c>
      <c r="X673" s="23"/>
      <c r="Y673" s="298"/>
      <c r="Z673" s="298"/>
      <c r="AD673" s="299"/>
      <c r="AE673" s="299"/>
      <c r="AF673" s="299"/>
      <c r="AG673" s="299"/>
      <c r="AH673" s="299"/>
      <c r="AI673" s="299"/>
      <c r="AJ673" s="299"/>
      <c r="AK673" s="299"/>
      <c r="AL673" s="299"/>
      <c r="AM673" s="299"/>
      <c r="AN673" s="299"/>
      <c r="AO673" s="299"/>
      <c r="AP673" s="299"/>
      <c r="AQ673" s="299"/>
      <c r="AR673" s="299"/>
      <c r="AS673" s="299"/>
      <c r="BI673" s="57"/>
      <c r="BJ673" s="57"/>
      <c r="BK673" s="57"/>
      <c r="BL673" s="57"/>
      <c r="BM673" s="57"/>
      <c r="BN673" s="57"/>
      <c r="BO673" s="57"/>
      <c r="BP673" s="57"/>
      <c r="BQ673" s="57"/>
      <c r="BR673" s="57"/>
      <c r="BS673" s="57"/>
      <c r="BT673" s="57"/>
      <c r="BU673" s="57"/>
      <c r="BV673" s="57"/>
      <c r="BW673" s="57"/>
    </row>
    <row r="674" spans="3:75" ht="21" customHeight="1">
      <c r="C674" s="265"/>
      <c r="D674" s="423"/>
      <c r="E674" s="430"/>
      <c r="F674" s="288" t="s">
        <v>2542</v>
      </c>
      <c r="G674" s="249"/>
      <c r="H674" s="220" t="s">
        <v>0</v>
      </c>
      <c r="I674" s="220" t="s">
        <v>159</v>
      </c>
      <c r="J674" s="220" t="s">
        <v>0</v>
      </c>
      <c r="K674" s="220" t="s">
        <v>160</v>
      </c>
      <c r="L674" s="220" t="s">
        <v>0</v>
      </c>
      <c r="M674" s="220" t="s">
        <v>409</v>
      </c>
      <c r="N674" s="48" t="s">
        <v>162</v>
      </c>
      <c r="O674" s="48" t="s">
        <v>0</v>
      </c>
      <c r="P674" s="48" t="s">
        <v>477</v>
      </c>
      <c r="Q674" s="48"/>
      <c r="R674" s="48"/>
      <c r="S674" s="48"/>
      <c r="T674" s="48"/>
      <c r="U674" s="104"/>
      <c r="V674" s="21">
        <f t="shared" si="6"/>
        <v>0</v>
      </c>
      <c r="W674" s="22" t="str">
        <f t="shared" si="7"/>
        <v/>
      </c>
      <c r="X674" s="23"/>
      <c r="Y674" s="298"/>
      <c r="Z674" s="298"/>
      <c r="AD674" s="299"/>
      <c r="AE674" s="299"/>
      <c r="AF674" s="299"/>
      <c r="AG674" s="299"/>
      <c r="AH674" s="299"/>
      <c r="AI674" s="299"/>
      <c r="AJ674" s="299"/>
      <c r="AK674" s="299"/>
      <c r="AL674" s="299"/>
      <c r="AM674" s="299"/>
      <c r="AN674" s="299"/>
      <c r="AO674" s="299"/>
      <c r="AP674" s="299"/>
      <c r="AQ674" s="299"/>
      <c r="AR674" s="299"/>
      <c r="AS674" s="299"/>
      <c r="BI674" s="57"/>
      <c r="BJ674" s="57"/>
      <c r="BK674" s="57"/>
      <c r="BL674" s="57"/>
      <c r="BM674" s="57"/>
      <c r="BN674" s="57"/>
      <c r="BO674" s="57"/>
      <c r="BP674" s="57"/>
      <c r="BQ674" s="57"/>
      <c r="BR674" s="57"/>
      <c r="BS674" s="57"/>
      <c r="BT674" s="57"/>
      <c r="BU674" s="57"/>
      <c r="BV674" s="57"/>
      <c r="BW674" s="57"/>
    </row>
    <row r="675" spans="3:75" ht="21" customHeight="1">
      <c r="C675" s="265"/>
      <c r="D675" s="423"/>
      <c r="E675" s="430"/>
      <c r="F675" s="288" t="s">
        <v>2543</v>
      </c>
      <c r="G675" s="249"/>
      <c r="H675" s="220" t="s">
        <v>0</v>
      </c>
      <c r="I675" s="220" t="s">
        <v>159</v>
      </c>
      <c r="J675" s="220" t="s">
        <v>0</v>
      </c>
      <c r="K675" s="220" t="s">
        <v>160</v>
      </c>
      <c r="L675" s="220" t="s">
        <v>0</v>
      </c>
      <c r="M675" s="220" t="s">
        <v>410</v>
      </c>
      <c r="N675" s="48" t="s">
        <v>162</v>
      </c>
      <c r="O675" s="48" t="s">
        <v>0</v>
      </c>
      <c r="P675" s="48" t="s">
        <v>477</v>
      </c>
      <c r="Q675" s="48"/>
      <c r="R675" s="48"/>
      <c r="S675" s="48"/>
      <c r="T675" s="48"/>
      <c r="U675" s="104"/>
      <c r="V675" s="21">
        <f t="shared" si="6"/>
        <v>0</v>
      </c>
      <c r="W675" s="22" t="str">
        <f t="shared" si="7"/>
        <v/>
      </c>
      <c r="X675" s="23"/>
      <c r="Y675" s="298"/>
      <c r="Z675" s="298"/>
      <c r="AD675" s="299"/>
      <c r="AE675" s="299"/>
      <c r="AF675" s="299"/>
      <c r="AG675" s="299"/>
      <c r="AH675" s="299"/>
      <c r="AI675" s="299"/>
      <c r="AJ675" s="299"/>
      <c r="AK675" s="299"/>
      <c r="AL675" s="299"/>
      <c r="AM675" s="299"/>
      <c r="AN675" s="299"/>
      <c r="AO675" s="299"/>
      <c r="AP675" s="299"/>
      <c r="AQ675" s="299"/>
      <c r="AR675" s="299"/>
      <c r="AS675" s="299"/>
      <c r="BI675" s="57"/>
      <c r="BJ675" s="57"/>
      <c r="BK675" s="57"/>
      <c r="BL675" s="57"/>
      <c r="BM675" s="57"/>
      <c r="BN675" s="57"/>
      <c r="BO675" s="57"/>
      <c r="BP675" s="57"/>
      <c r="BQ675" s="57"/>
      <c r="BR675" s="57"/>
      <c r="BS675" s="57"/>
      <c r="BT675" s="57"/>
      <c r="BU675" s="57"/>
      <c r="BV675" s="57"/>
      <c r="BW675" s="57"/>
    </row>
    <row r="676" spans="3:75" ht="21" customHeight="1">
      <c r="C676" s="265"/>
      <c r="D676" s="423"/>
      <c r="E676" s="430"/>
      <c r="F676" s="288" t="s">
        <v>90</v>
      </c>
      <c r="G676" s="249"/>
      <c r="H676" s="220" t="s">
        <v>0</v>
      </c>
      <c r="I676" s="220" t="s">
        <v>159</v>
      </c>
      <c r="J676" s="220" t="s">
        <v>0</v>
      </c>
      <c r="K676" s="220" t="s">
        <v>160</v>
      </c>
      <c r="L676" s="220" t="s">
        <v>0</v>
      </c>
      <c r="M676" s="220" t="s">
        <v>411</v>
      </c>
      <c r="N676" s="48" t="s">
        <v>162</v>
      </c>
      <c r="O676" s="48" t="s">
        <v>0</v>
      </c>
      <c r="P676" s="48" t="s">
        <v>477</v>
      </c>
      <c r="Q676" s="48"/>
      <c r="R676" s="48"/>
      <c r="S676" s="48"/>
      <c r="T676" s="48"/>
      <c r="U676" s="104"/>
      <c r="V676" s="21">
        <f t="shared" si="6"/>
        <v>0</v>
      </c>
      <c r="W676" s="22" t="str">
        <f t="shared" si="7"/>
        <v/>
      </c>
      <c r="X676" s="23"/>
      <c r="Y676" s="298"/>
      <c r="Z676" s="298"/>
      <c r="AD676" s="299"/>
      <c r="AE676" s="299"/>
      <c r="AF676" s="299"/>
      <c r="AG676" s="299"/>
      <c r="AH676" s="299"/>
      <c r="AI676" s="299"/>
      <c r="AJ676" s="299"/>
      <c r="AK676" s="299"/>
      <c r="AL676" s="299"/>
      <c r="AM676" s="299"/>
      <c r="AN676" s="299"/>
      <c r="AO676" s="299"/>
      <c r="AP676" s="299"/>
      <c r="AQ676" s="299"/>
      <c r="AR676" s="299"/>
      <c r="AS676" s="299"/>
      <c r="BI676" s="57"/>
      <c r="BJ676" s="57"/>
      <c r="BK676" s="57"/>
      <c r="BL676" s="57"/>
      <c r="BM676" s="57"/>
      <c r="BN676" s="57"/>
      <c r="BO676" s="57"/>
      <c r="BP676" s="57"/>
      <c r="BQ676" s="57"/>
      <c r="BR676" s="57"/>
      <c r="BS676" s="57"/>
      <c r="BT676" s="57"/>
      <c r="BU676" s="57"/>
      <c r="BV676" s="57"/>
      <c r="BW676" s="57"/>
    </row>
    <row r="677" spans="3:75" ht="21" customHeight="1">
      <c r="C677" s="265"/>
      <c r="D677" s="423"/>
      <c r="E677" s="430"/>
      <c r="F677" s="288" t="s">
        <v>2544</v>
      </c>
      <c r="G677" s="249"/>
      <c r="H677" s="220" t="s">
        <v>0</v>
      </c>
      <c r="I677" s="220" t="s">
        <v>159</v>
      </c>
      <c r="J677" s="220" t="s">
        <v>0</v>
      </c>
      <c r="K677" s="220" t="s">
        <v>160</v>
      </c>
      <c r="L677" s="220" t="s">
        <v>0</v>
      </c>
      <c r="M677" s="220" t="s">
        <v>412</v>
      </c>
      <c r="N677" s="48" t="s">
        <v>162</v>
      </c>
      <c r="O677" s="48" t="s">
        <v>0</v>
      </c>
      <c r="P677" s="48" t="s">
        <v>477</v>
      </c>
      <c r="Q677" s="48"/>
      <c r="R677" s="48"/>
      <c r="S677" s="48"/>
      <c r="T677" s="48"/>
      <c r="U677" s="104"/>
      <c r="V677" s="21">
        <f t="shared" si="6"/>
        <v>0</v>
      </c>
      <c r="W677" s="22" t="str">
        <f t="shared" si="7"/>
        <v/>
      </c>
      <c r="X677" s="23"/>
      <c r="Y677" s="298"/>
      <c r="Z677" s="298"/>
      <c r="AD677" s="299"/>
      <c r="AE677" s="299"/>
      <c r="AF677" s="299"/>
      <c r="AG677" s="299"/>
      <c r="AH677" s="299"/>
      <c r="AI677" s="299"/>
      <c r="AJ677" s="299"/>
      <c r="AK677" s="299"/>
      <c r="AL677" s="299"/>
      <c r="AM677" s="299"/>
      <c r="AN677" s="299"/>
      <c r="AO677" s="299"/>
      <c r="AP677" s="299"/>
      <c r="AQ677" s="299"/>
      <c r="AR677" s="299"/>
      <c r="AS677" s="299"/>
      <c r="BI677" s="57"/>
      <c r="BJ677" s="57"/>
      <c r="BK677" s="57"/>
      <c r="BL677" s="57"/>
      <c r="BM677" s="57"/>
      <c r="BN677" s="57"/>
      <c r="BO677" s="57"/>
      <c r="BP677" s="57"/>
      <c r="BQ677" s="57"/>
      <c r="BR677" s="57"/>
      <c r="BS677" s="57"/>
      <c r="BT677" s="57"/>
      <c r="BU677" s="57"/>
      <c r="BV677" s="57"/>
      <c r="BW677" s="57"/>
    </row>
    <row r="678" spans="3:75" ht="21" customHeight="1">
      <c r="C678" s="265"/>
      <c r="D678" s="423"/>
      <c r="E678" s="430"/>
      <c r="F678" s="288" t="s">
        <v>91</v>
      </c>
      <c r="G678" s="249"/>
      <c r="H678" s="220" t="s">
        <v>0</v>
      </c>
      <c r="I678" s="220" t="s">
        <v>159</v>
      </c>
      <c r="J678" s="220" t="s">
        <v>0</v>
      </c>
      <c r="K678" s="220" t="s">
        <v>160</v>
      </c>
      <c r="L678" s="220" t="s">
        <v>0</v>
      </c>
      <c r="M678" s="220" t="s">
        <v>413</v>
      </c>
      <c r="N678" s="48" t="s">
        <v>162</v>
      </c>
      <c r="O678" s="48" t="s">
        <v>0</v>
      </c>
      <c r="P678" s="48" t="s">
        <v>477</v>
      </c>
      <c r="Q678" s="48"/>
      <c r="R678" s="48"/>
      <c r="S678" s="48"/>
      <c r="T678" s="48"/>
      <c r="U678" s="104"/>
      <c r="V678" s="21">
        <f t="shared" si="6"/>
        <v>0</v>
      </c>
      <c r="W678" s="22" t="str">
        <f t="shared" si="7"/>
        <v/>
      </c>
      <c r="X678" s="23"/>
      <c r="Y678" s="298"/>
      <c r="Z678" s="298"/>
      <c r="AD678" s="299"/>
      <c r="AE678" s="299"/>
      <c r="AF678" s="299"/>
      <c r="AG678" s="299"/>
      <c r="AH678" s="299"/>
      <c r="AI678" s="299"/>
      <c r="AJ678" s="299"/>
      <c r="AK678" s="299"/>
      <c r="AL678" s="299"/>
      <c r="AM678" s="299"/>
      <c r="AN678" s="299"/>
      <c r="AO678" s="299"/>
      <c r="AP678" s="299"/>
      <c r="AQ678" s="299"/>
      <c r="AR678" s="299"/>
      <c r="AS678" s="299"/>
      <c r="BI678" s="57"/>
      <c r="BJ678" s="57"/>
      <c r="BK678" s="57"/>
      <c r="BL678" s="57"/>
      <c r="BM678" s="57"/>
      <c r="BN678" s="57"/>
      <c r="BO678" s="57"/>
      <c r="BP678" s="57"/>
      <c r="BQ678" s="57"/>
      <c r="BR678" s="57"/>
      <c r="BS678" s="57"/>
      <c r="BT678" s="57"/>
      <c r="BU678" s="57"/>
      <c r="BV678" s="57"/>
      <c r="BW678" s="57"/>
    </row>
    <row r="679" spans="3:75" ht="21" customHeight="1">
      <c r="C679" s="265"/>
      <c r="D679" s="423"/>
      <c r="E679" s="430"/>
      <c r="F679" s="288" t="s">
        <v>92</v>
      </c>
      <c r="G679" s="249"/>
      <c r="H679" s="220" t="s">
        <v>0</v>
      </c>
      <c r="I679" s="220" t="s">
        <v>159</v>
      </c>
      <c r="J679" s="220" t="s">
        <v>0</v>
      </c>
      <c r="K679" s="220" t="s">
        <v>160</v>
      </c>
      <c r="L679" s="220" t="s">
        <v>0</v>
      </c>
      <c r="M679" s="220" t="s">
        <v>414</v>
      </c>
      <c r="N679" s="48" t="s">
        <v>162</v>
      </c>
      <c r="O679" s="48" t="s">
        <v>0</v>
      </c>
      <c r="P679" s="48" t="s">
        <v>477</v>
      </c>
      <c r="Q679" s="48"/>
      <c r="R679" s="48"/>
      <c r="S679" s="48"/>
      <c r="T679" s="48"/>
      <c r="U679" s="104"/>
      <c r="V679" s="21">
        <f t="shared" si="6"/>
        <v>0</v>
      </c>
      <c r="W679" s="22" t="str">
        <f t="shared" si="7"/>
        <v/>
      </c>
      <c r="X679" s="23"/>
      <c r="Y679" s="298"/>
      <c r="Z679" s="298"/>
      <c r="AD679" s="299"/>
      <c r="AE679" s="299"/>
      <c r="AF679" s="299"/>
      <c r="AG679" s="299"/>
      <c r="AH679" s="299"/>
      <c r="AI679" s="299"/>
      <c r="AJ679" s="299"/>
      <c r="AK679" s="299"/>
      <c r="AL679" s="299"/>
      <c r="AM679" s="299"/>
      <c r="AN679" s="299"/>
      <c r="AO679" s="299"/>
      <c r="AP679" s="299"/>
      <c r="AQ679" s="299"/>
      <c r="AR679" s="299"/>
      <c r="AS679" s="299"/>
      <c r="BI679" s="57"/>
      <c r="BJ679" s="57"/>
      <c r="BK679" s="57"/>
      <c r="BL679" s="57"/>
      <c r="BM679" s="57"/>
      <c r="BN679" s="57"/>
      <c r="BO679" s="57"/>
      <c r="BP679" s="57"/>
      <c r="BQ679" s="57"/>
      <c r="BR679" s="57"/>
      <c r="BS679" s="57"/>
      <c r="BT679" s="57"/>
      <c r="BU679" s="57"/>
      <c r="BV679" s="57"/>
      <c r="BW679" s="57"/>
    </row>
    <row r="680" spans="3:75" ht="21" customHeight="1">
      <c r="C680" s="265"/>
      <c r="D680" s="423"/>
      <c r="E680" s="430"/>
      <c r="F680" s="288" t="s">
        <v>2545</v>
      </c>
      <c r="G680" s="249"/>
      <c r="H680" s="220" t="s">
        <v>0</v>
      </c>
      <c r="I680" s="220" t="s">
        <v>159</v>
      </c>
      <c r="J680" s="220" t="s">
        <v>0</v>
      </c>
      <c r="K680" s="220" t="s">
        <v>160</v>
      </c>
      <c r="L680" s="220" t="s">
        <v>0</v>
      </c>
      <c r="M680" s="220" t="s">
        <v>415</v>
      </c>
      <c r="N680" s="48" t="s">
        <v>162</v>
      </c>
      <c r="O680" s="48" t="s">
        <v>0</v>
      </c>
      <c r="P680" s="48" t="s">
        <v>477</v>
      </c>
      <c r="Q680" s="48"/>
      <c r="R680" s="48"/>
      <c r="S680" s="48"/>
      <c r="T680" s="48"/>
      <c r="U680" s="104"/>
      <c r="V680" s="21">
        <f t="shared" si="6"/>
        <v>0</v>
      </c>
      <c r="W680" s="22" t="str">
        <f t="shared" si="7"/>
        <v/>
      </c>
      <c r="X680" s="23"/>
      <c r="Y680" s="298"/>
      <c r="Z680" s="298"/>
      <c r="AD680" s="299"/>
      <c r="AE680" s="299"/>
      <c r="AF680" s="299"/>
      <c r="AG680" s="299"/>
      <c r="AH680" s="299"/>
      <c r="AI680" s="299"/>
      <c r="AJ680" s="299"/>
      <c r="AK680" s="299"/>
      <c r="AL680" s="299"/>
      <c r="AM680" s="299"/>
      <c r="AN680" s="299"/>
      <c r="AO680" s="299"/>
      <c r="AP680" s="299"/>
      <c r="AQ680" s="299"/>
      <c r="AR680" s="299"/>
      <c r="AS680" s="299"/>
      <c r="BI680" s="57"/>
      <c r="BJ680" s="57"/>
      <c r="BK680" s="57"/>
      <c r="BL680" s="57"/>
      <c r="BM680" s="57"/>
      <c r="BN680" s="57"/>
      <c r="BO680" s="57"/>
      <c r="BP680" s="57"/>
      <c r="BQ680" s="57"/>
      <c r="BR680" s="57"/>
      <c r="BS680" s="57"/>
      <c r="BT680" s="57"/>
      <c r="BU680" s="57"/>
      <c r="BV680" s="57"/>
      <c r="BW680" s="57"/>
    </row>
    <row r="681" spans="3:75" ht="21" customHeight="1">
      <c r="C681" s="265"/>
      <c r="D681" s="423"/>
      <c r="E681" s="430"/>
      <c r="F681" s="288" t="s">
        <v>93</v>
      </c>
      <c r="G681" s="249"/>
      <c r="H681" s="220" t="s">
        <v>0</v>
      </c>
      <c r="I681" s="220" t="s">
        <v>159</v>
      </c>
      <c r="J681" s="220" t="s">
        <v>0</v>
      </c>
      <c r="K681" s="220" t="s">
        <v>160</v>
      </c>
      <c r="L681" s="220" t="s">
        <v>0</v>
      </c>
      <c r="M681" s="220" t="s">
        <v>416</v>
      </c>
      <c r="N681" s="48" t="s">
        <v>162</v>
      </c>
      <c r="O681" s="48" t="s">
        <v>0</v>
      </c>
      <c r="P681" s="48" t="s">
        <v>477</v>
      </c>
      <c r="Q681" s="48"/>
      <c r="R681" s="48"/>
      <c r="S681" s="48"/>
      <c r="T681" s="48"/>
      <c r="U681" s="104"/>
      <c r="V681" s="21">
        <f t="shared" si="6"/>
        <v>0</v>
      </c>
      <c r="W681" s="22" t="str">
        <f t="shared" si="7"/>
        <v/>
      </c>
      <c r="X681" s="23"/>
      <c r="Y681" s="298"/>
      <c r="Z681" s="298"/>
      <c r="AD681" s="299"/>
      <c r="AE681" s="299"/>
      <c r="AF681" s="299"/>
      <c r="AG681" s="299"/>
      <c r="AH681" s="299"/>
      <c r="AI681" s="299"/>
      <c r="AJ681" s="299"/>
      <c r="AK681" s="299"/>
      <c r="AL681" s="299"/>
      <c r="AM681" s="299"/>
      <c r="AN681" s="299"/>
      <c r="AO681" s="299"/>
      <c r="AP681" s="299"/>
      <c r="AQ681" s="299"/>
      <c r="AR681" s="299"/>
      <c r="AS681" s="299"/>
      <c r="BI681" s="57"/>
      <c r="BJ681" s="57"/>
      <c r="BK681" s="57"/>
      <c r="BL681" s="57"/>
      <c r="BM681" s="57"/>
      <c r="BN681" s="57"/>
      <c r="BO681" s="57"/>
      <c r="BP681" s="57"/>
      <c r="BQ681" s="57"/>
      <c r="BR681" s="57"/>
      <c r="BS681" s="57"/>
      <c r="BT681" s="57"/>
      <c r="BU681" s="57"/>
      <c r="BV681" s="57"/>
      <c r="BW681" s="57"/>
    </row>
    <row r="682" spans="3:75" ht="21" customHeight="1">
      <c r="C682" s="265"/>
      <c r="D682" s="423"/>
      <c r="E682" s="430"/>
      <c r="F682" s="288" t="s">
        <v>2546</v>
      </c>
      <c r="G682" s="249"/>
      <c r="H682" s="220" t="s">
        <v>0</v>
      </c>
      <c r="I682" s="220" t="s">
        <v>159</v>
      </c>
      <c r="J682" s="220" t="s">
        <v>0</v>
      </c>
      <c r="K682" s="220" t="s">
        <v>160</v>
      </c>
      <c r="L682" s="220" t="s">
        <v>0</v>
      </c>
      <c r="M682" s="220" t="s">
        <v>417</v>
      </c>
      <c r="N682" s="48" t="s">
        <v>162</v>
      </c>
      <c r="O682" s="48" t="s">
        <v>0</v>
      </c>
      <c r="P682" s="48" t="s">
        <v>477</v>
      </c>
      <c r="Q682" s="48"/>
      <c r="R682" s="48"/>
      <c r="S682" s="48"/>
      <c r="T682" s="48"/>
      <c r="U682" s="104"/>
      <c r="V682" s="21">
        <f t="shared" si="6"/>
        <v>0</v>
      </c>
      <c r="W682" s="22" t="str">
        <f t="shared" si="7"/>
        <v/>
      </c>
      <c r="X682" s="23"/>
      <c r="Y682" s="298"/>
      <c r="Z682" s="298"/>
      <c r="AD682" s="299"/>
      <c r="AE682" s="299"/>
      <c r="AF682" s="299"/>
      <c r="AG682" s="299"/>
      <c r="AH682" s="299"/>
      <c r="AI682" s="299"/>
      <c r="AJ682" s="299"/>
      <c r="AK682" s="299"/>
      <c r="AL682" s="299"/>
      <c r="AM682" s="299"/>
      <c r="AN682" s="299"/>
      <c r="AO682" s="299"/>
      <c r="AP682" s="299"/>
      <c r="AQ682" s="299"/>
      <c r="AR682" s="299"/>
      <c r="AS682" s="299"/>
      <c r="BI682" s="57"/>
      <c r="BJ682" s="57"/>
      <c r="BK682" s="57"/>
      <c r="BL682" s="57"/>
      <c r="BM682" s="57"/>
      <c r="BN682" s="57"/>
      <c r="BO682" s="57"/>
      <c r="BP682" s="57"/>
      <c r="BQ682" s="57"/>
      <c r="BR682" s="57"/>
      <c r="BS682" s="57"/>
      <c r="BT682" s="57"/>
      <c r="BU682" s="57"/>
      <c r="BV682" s="57"/>
      <c r="BW682" s="57"/>
    </row>
    <row r="683" spans="3:75" ht="21" customHeight="1">
      <c r="C683" s="265"/>
      <c r="D683" s="423"/>
      <c r="E683" s="430"/>
      <c r="F683" s="288" t="s">
        <v>94</v>
      </c>
      <c r="G683" s="249"/>
      <c r="H683" s="220" t="s">
        <v>0</v>
      </c>
      <c r="I683" s="220" t="s">
        <v>159</v>
      </c>
      <c r="J683" s="220" t="s">
        <v>0</v>
      </c>
      <c r="K683" s="220" t="s">
        <v>160</v>
      </c>
      <c r="L683" s="220" t="s">
        <v>0</v>
      </c>
      <c r="M683" s="220" t="s">
        <v>418</v>
      </c>
      <c r="N683" s="48" t="s">
        <v>162</v>
      </c>
      <c r="O683" s="48" t="s">
        <v>0</v>
      </c>
      <c r="P683" s="48" t="s">
        <v>477</v>
      </c>
      <c r="Q683" s="48"/>
      <c r="R683" s="48"/>
      <c r="S683" s="48"/>
      <c r="T683" s="48"/>
      <c r="U683" s="104"/>
      <c r="V683" s="21">
        <f t="shared" si="6"/>
        <v>0</v>
      </c>
      <c r="W683" s="22" t="str">
        <f t="shared" si="7"/>
        <v/>
      </c>
      <c r="X683" s="23"/>
      <c r="Y683" s="298"/>
      <c r="Z683" s="298"/>
      <c r="AD683" s="299"/>
      <c r="AE683" s="299"/>
      <c r="AF683" s="299"/>
      <c r="AG683" s="299"/>
      <c r="AH683" s="299"/>
      <c r="AI683" s="299"/>
      <c r="AJ683" s="299"/>
      <c r="AK683" s="299"/>
      <c r="AL683" s="299"/>
      <c r="AM683" s="299"/>
      <c r="AN683" s="299"/>
      <c r="AO683" s="299"/>
      <c r="AP683" s="299"/>
      <c r="AQ683" s="299"/>
      <c r="AR683" s="299"/>
      <c r="AS683" s="299"/>
      <c r="BI683" s="57"/>
      <c r="BJ683" s="57"/>
      <c r="BK683" s="57"/>
      <c r="BL683" s="57"/>
      <c r="BM683" s="57"/>
      <c r="BN683" s="57"/>
      <c r="BO683" s="57"/>
      <c r="BP683" s="57"/>
      <c r="BQ683" s="57"/>
      <c r="BR683" s="57"/>
      <c r="BS683" s="57"/>
      <c r="BT683" s="57"/>
      <c r="BU683" s="57"/>
      <c r="BV683" s="57"/>
      <c r="BW683" s="57"/>
    </row>
    <row r="684" spans="3:75" ht="21" customHeight="1">
      <c r="C684" s="265"/>
      <c r="D684" s="423"/>
      <c r="E684" s="430"/>
      <c r="F684" s="288" t="s">
        <v>95</v>
      </c>
      <c r="G684" s="249"/>
      <c r="H684" s="220" t="s">
        <v>0</v>
      </c>
      <c r="I684" s="220" t="s">
        <v>159</v>
      </c>
      <c r="J684" s="220" t="s">
        <v>0</v>
      </c>
      <c r="K684" s="220" t="s">
        <v>160</v>
      </c>
      <c r="L684" s="220" t="s">
        <v>0</v>
      </c>
      <c r="M684" s="220" t="s">
        <v>419</v>
      </c>
      <c r="N684" s="48" t="s">
        <v>162</v>
      </c>
      <c r="O684" s="48" t="s">
        <v>0</v>
      </c>
      <c r="P684" s="48" t="s">
        <v>477</v>
      </c>
      <c r="Q684" s="48"/>
      <c r="R684" s="48"/>
      <c r="S684" s="48"/>
      <c r="T684" s="48"/>
      <c r="U684" s="104"/>
      <c r="V684" s="21">
        <f t="shared" si="6"/>
        <v>0</v>
      </c>
      <c r="W684" s="22" t="str">
        <f t="shared" si="7"/>
        <v/>
      </c>
      <c r="X684" s="23"/>
      <c r="Y684" s="298"/>
      <c r="Z684" s="298"/>
      <c r="AD684" s="299"/>
      <c r="AE684" s="299"/>
      <c r="AF684" s="299"/>
      <c r="AG684" s="299"/>
      <c r="AH684" s="299"/>
      <c r="AI684" s="299"/>
      <c r="AJ684" s="299"/>
      <c r="AK684" s="299"/>
      <c r="AL684" s="299"/>
      <c r="AM684" s="299"/>
      <c r="AN684" s="299"/>
      <c r="AO684" s="299"/>
      <c r="AP684" s="299"/>
      <c r="AQ684" s="299"/>
      <c r="AR684" s="299"/>
      <c r="AS684" s="299"/>
      <c r="BI684" s="57"/>
      <c r="BJ684" s="57"/>
      <c r="BK684" s="57"/>
      <c r="BL684" s="57"/>
      <c r="BM684" s="57"/>
      <c r="BN684" s="57"/>
      <c r="BO684" s="57"/>
      <c r="BP684" s="57"/>
      <c r="BQ684" s="57"/>
      <c r="BR684" s="57"/>
      <c r="BS684" s="57"/>
      <c r="BT684" s="57"/>
      <c r="BU684" s="57"/>
      <c r="BV684" s="57"/>
      <c r="BW684" s="57"/>
    </row>
    <row r="685" spans="3:75" ht="21" customHeight="1">
      <c r="C685" s="265"/>
      <c r="D685" s="423"/>
      <c r="E685" s="430"/>
      <c r="F685" s="288" t="s">
        <v>96</v>
      </c>
      <c r="G685" s="249"/>
      <c r="H685" s="220" t="s">
        <v>0</v>
      </c>
      <c r="I685" s="220" t="s">
        <v>159</v>
      </c>
      <c r="J685" s="220" t="s">
        <v>0</v>
      </c>
      <c r="K685" s="220" t="s">
        <v>160</v>
      </c>
      <c r="L685" s="220" t="s">
        <v>0</v>
      </c>
      <c r="M685" s="220" t="s">
        <v>420</v>
      </c>
      <c r="N685" s="48" t="s">
        <v>162</v>
      </c>
      <c r="O685" s="48" t="s">
        <v>0</v>
      </c>
      <c r="P685" s="48" t="s">
        <v>477</v>
      </c>
      <c r="Q685" s="48"/>
      <c r="R685" s="48"/>
      <c r="S685" s="48"/>
      <c r="T685" s="48"/>
      <c r="U685" s="104"/>
      <c r="V685" s="21">
        <f t="shared" si="6"/>
        <v>0</v>
      </c>
      <c r="W685" s="22" t="str">
        <f t="shared" si="7"/>
        <v/>
      </c>
      <c r="X685" s="23"/>
      <c r="Y685" s="298"/>
      <c r="Z685" s="298"/>
      <c r="AD685" s="299"/>
      <c r="AE685" s="299"/>
      <c r="AF685" s="299"/>
      <c r="AG685" s="299"/>
      <c r="AH685" s="299"/>
      <c r="AI685" s="299"/>
      <c r="AJ685" s="299"/>
      <c r="AK685" s="299"/>
      <c r="AL685" s="299"/>
      <c r="AM685" s="299"/>
      <c r="AN685" s="299"/>
      <c r="AO685" s="299"/>
      <c r="AP685" s="299"/>
      <c r="AQ685" s="299"/>
      <c r="AR685" s="299"/>
      <c r="AS685" s="299"/>
      <c r="BI685" s="57"/>
      <c r="BJ685" s="57"/>
      <c r="BK685" s="57"/>
      <c r="BL685" s="57"/>
      <c r="BM685" s="57"/>
      <c r="BN685" s="57"/>
      <c r="BO685" s="57"/>
      <c r="BP685" s="57"/>
      <c r="BQ685" s="57"/>
      <c r="BR685" s="57"/>
      <c r="BS685" s="57"/>
      <c r="BT685" s="57"/>
      <c r="BU685" s="57"/>
      <c r="BV685" s="57"/>
      <c r="BW685" s="57"/>
    </row>
    <row r="686" spans="3:75" ht="21" customHeight="1">
      <c r="C686" s="265"/>
      <c r="D686" s="423"/>
      <c r="E686" s="430"/>
      <c r="F686" s="288" t="s">
        <v>97</v>
      </c>
      <c r="G686" s="249"/>
      <c r="H686" s="220" t="s">
        <v>0</v>
      </c>
      <c r="I686" s="220" t="s">
        <v>159</v>
      </c>
      <c r="J686" s="220" t="s">
        <v>0</v>
      </c>
      <c r="K686" s="220" t="s">
        <v>160</v>
      </c>
      <c r="L686" s="220" t="s">
        <v>0</v>
      </c>
      <c r="M686" s="220" t="s">
        <v>421</v>
      </c>
      <c r="N686" s="48" t="s">
        <v>162</v>
      </c>
      <c r="O686" s="48" t="s">
        <v>0</v>
      </c>
      <c r="P686" s="48" t="s">
        <v>477</v>
      </c>
      <c r="Q686" s="48"/>
      <c r="R686" s="48"/>
      <c r="S686" s="48"/>
      <c r="T686" s="48"/>
      <c r="U686" s="104"/>
      <c r="V686" s="21">
        <f t="shared" si="6"/>
        <v>0</v>
      </c>
      <c r="W686" s="22" t="str">
        <f t="shared" si="7"/>
        <v/>
      </c>
      <c r="X686" s="23"/>
      <c r="Y686" s="298"/>
      <c r="Z686" s="298"/>
      <c r="AD686" s="299"/>
      <c r="AE686" s="299"/>
      <c r="AF686" s="299"/>
      <c r="AG686" s="299"/>
      <c r="AH686" s="299"/>
      <c r="AI686" s="299"/>
      <c r="AJ686" s="299"/>
      <c r="AK686" s="299"/>
      <c r="AL686" s="299"/>
      <c r="AM686" s="299"/>
      <c r="AN686" s="299"/>
      <c r="AO686" s="299"/>
      <c r="AP686" s="299"/>
      <c r="AQ686" s="299"/>
      <c r="AR686" s="299"/>
      <c r="AS686" s="299"/>
      <c r="BI686" s="57"/>
      <c r="BJ686" s="57"/>
      <c r="BK686" s="57"/>
      <c r="BL686" s="57"/>
      <c r="BM686" s="57"/>
      <c r="BN686" s="57"/>
      <c r="BO686" s="57"/>
      <c r="BP686" s="57"/>
      <c r="BQ686" s="57"/>
      <c r="BR686" s="57"/>
      <c r="BS686" s="57"/>
      <c r="BT686" s="57"/>
      <c r="BU686" s="57"/>
      <c r="BV686" s="57"/>
      <c r="BW686" s="57"/>
    </row>
    <row r="687" spans="3:75" ht="21" customHeight="1">
      <c r="C687" s="265"/>
      <c r="D687" s="423"/>
      <c r="E687" s="430"/>
      <c r="F687" s="288" t="s">
        <v>2547</v>
      </c>
      <c r="G687" s="249"/>
      <c r="H687" s="220" t="s">
        <v>0</v>
      </c>
      <c r="I687" s="220" t="s">
        <v>159</v>
      </c>
      <c r="J687" s="220" t="s">
        <v>0</v>
      </c>
      <c r="K687" s="220" t="s">
        <v>160</v>
      </c>
      <c r="L687" s="220" t="s">
        <v>0</v>
      </c>
      <c r="M687" s="220" t="s">
        <v>422</v>
      </c>
      <c r="N687" s="48" t="s">
        <v>162</v>
      </c>
      <c r="O687" s="48" t="s">
        <v>0</v>
      </c>
      <c r="P687" s="48" t="s">
        <v>477</v>
      </c>
      <c r="Q687" s="48"/>
      <c r="R687" s="48"/>
      <c r="S687" s="48"/>
      <c r="T687" s="48"/>
      <c r="U687" s="104"/>
      <c r="V687" s="21">
        <f t="shared" si="6"/>
        <v>0</v>
      </c>
      <c r="W687" s="22" t="str">
        <f t="shared" si="7"/>
        <v/>
      </c>
      <c r="X687" s="23"/>
      <c r="Y687" s="298"/>
      <c r="Z687" s="300"/>
      <c r="AD687" s="263"/>
      <c r="AE687" s="263"/>
      <c r="AF687" s="263"/>
      <c r="AG687" s="263"/>
      <c r="AH687" s="263"/>
      <c r="AI687" s="263"/>
      <c r="AJ687" s="263"/>
      <c r="AK687" s="263"/>
      <c r="AL687" s="263"/>
      <c r="AM687" s="263"/>
      <c r="AN687" s="263"/>
      <c r="AO687" s="263"/>
      <c r="AP687" s="263"/>
      <c r="AQ687" s="263"/>
      <c r="AR687" s="263"/>
      <c r="AS687" s="263"/>
      <c r="BI687" s="57"/>
      <c r="BJ687" s="57"/>
      <c r="BK687" s="57"/>
      <c r="BL687" s="57"/>
      <c r="BM687" s="57"/>
      <c r="BN687" s="57"/>
      <c r="BO687" s="57"/>
      <c r="BP687" s="57"/>
      <c r="BQ687" s="57"/>
      <c r="BR687" s="57"/>
      <c r="BS687" s="57"/>
      <c r="BT687" s="57"/>
      <c r="BU687" s="57"/>
      <c r="BV687" s="57"/>
      <c r="BW687" s="57"/>
    </row>
    <row r="688" spans="3:75" ht="21" customHeight="1">
      <c r="C688" s="270"/>
      <c r="D688" s="423"/>
      <c r="E688" s="430"/>
      <c r="F688" s="294" t="s">
        <v>2407</v>
      </c>
      <c r="G688" s="249"/>
      <c r="H688" s="220" t="s">
        <v>0</v>
      </c>
      <c r="I688" s="220" t="s">
        <v>159</v>
      </c>
      <c r="J688" s="220" t="s">
        <v>0</v>
      </c>
      <c r="K688" s="220" t="s">
        <v>160</v>
      </c>
      <c r="L688" s="220" t="s">
        <v>0</v>
      </c>
      <c r="M688" s="220" t="s">
        <v>440</v>
      </c>
      <c r="N688" s="48" t="s">
        <v>162</v>
      </c>
      <c r="O688" s="48" t="s">
        <v>0</v>
      </c>
      <c r="P688" s="48" t="s">
        <v>477</v>
      </c>
      <c r="Q688" s="48"/>
      <c r="R688" s="48"/>
      <c r="S688" s="48"/>
      <c r="T688" s="48"/>
      <c r="U688" s="104"/>
      <c r="V688" s="21">
        <f t="shared" si="6"/>
        <v>2</v>
      </c>
      <c r="W688" s="22" t="str">
        <f t="shared" si="7"/>
        <v/>
      </c>
      <c r="X688" s="23"/>
      <c r="Y688" s="298"/>
      <c r="Z688" s="298"/>
      <c r="AD688" s="299"/>
      <c r="AE688" s="299"/>
      <c r="AF688" s="299"/>
      <c r="AG688" s="299"/>
      <c r="AH688" s="299"/>
      <c r="AI688" s="299"/>
      <c r="AJ688" s="299"/>
      <c r="AK688" s="299"/>
      <c r="AL688" s="299"/>
      <c r="AM688" s="299"/>
      <c r="AN688" s="299"/>
      <c r="AO688" s="299"/>
      <c r="AP688" s="299"/>
      <c r="AQ688" s="299"/>
      <c r="AR688" s="299"/>
      <c r="AS688" s="299"/>
      <c r="BI688" s="57"/>
      <c r="BJ688" s="57"/>
      <c r="BK688" s="57"/>
      <c r="BL688" s="57"/>
      <c r="BM688" s="57"/>
      <c r="BN688" s="57"/>
      <c r="BO688" s="57"/>
      <c r="BP688" s="57"/>
      <c r="BQ688" s="57"/>
      <c r="BR688" s="57"/>
      <c r="BS688" s="57"/>
      <c r="BT688" s="57"/>
      <c r="BU688" s="57"/>
      <c r="BV688" s="57"/>
      <c r="BW688" s="57"/>
    </row>
    <row r="689" spans="3:75" ht="21" customHeight="1">
      <c r="C689" s="270"/>
      <c r="D689" s="423" t="s">
        <v>465</v>
      </c>
      <c r="E689" s="328" t="s">
        <v>2408</v>
      </c>
      <c r="F689" s="329"/>
      <c r="G689" s="249"/>
      <c r="H689" s="220" t="s">
        <v>0</v>
      </c>
      <c r="I689" s="220" t="s">
        <v>159</v>
      </c>
      <c r="J689" s="220" t="s">
        <v>0</v>
      </c>
      <c r="K689" s="220" t="s">
        <v>160</v>
      </c>
      <c r="L689" s="220" t="s">
        <v>0</v>
      </c>
      <c r="M689" s="220" t="s">
        <v>423</v>
      </c>
      <c r="N689" s="48" t="s">
        <v>423</v>
      </c>
      <c r="O689" s="48" t="s">
        <v>0</v>
      </c>
      <c r="P689" s="48" t="s">
        <v>477</v>
      </c>
      <c r="Q689" s="48"/>
      <c r="R689" s="48"/>
      <c r="S689" s="48"/>
      <c r="T689" s="48"/>
      <c r="U689" s="104"/>
      <c r="V689" s="21">
        <f t="shared" si="6"/>
        <v>20</v>
      </c>
      <c r="W689" s="22" t="str">
        <f t="shared" si="7"/>
        <v/>
      </c>
      <c r="X689" s="23"/>
      <c r="Y689" s="298"/>
      <c r="Z689" s="298"/>
      <c r="AD689" s="299"/>
      <c r="AE689" s="299"/>
      <c r="AF689" s="299"/>
      <c r="AG689" s="299"/>
      <c r="AH689" s="299"/>
      <c r="AI689" s="299"/>
      <c r="AJ689" s="299"/>
      <c r="AK689" s="299"/>
      <c r="AL689" s="299"/>
      <c r="AM689" s="299"/>
      <c r="AN689" s="299"/>
      <c r="AO689" s="299"/>
      <c r="AP689" s="299"/>
      <c r="AQ689" s="299"/>
      <c r="AR689" s="299"/>
      <c r="AS689" s="299"/>
      <c r="BI689" s="57"/>
      <c r="BJ689" s="57"/>
      <c r="BK689" s="57"/>
      <c r="BL689" s="57"/>
      <c r="BM689" s="57"/>
      <c r="BN689" s="57"/>
      <c r="BO689" s="57"/>
      <c r="BP689" s="57"/>
      <c r="BQ689" s="57"/>
      <c r="BR689" s="57"/>
      <c r="BS689" s="57"/>
      <c r="BT689" s="57"/>
      <c r="BU689" s="57"/>
      <c r="BV689" s="57"/>
      <c r="BW689" s="57"/>
    </row>
    <row r="690" spans="3:75" ht="21" customHeight="1">
      <c r="C690" s="270"/>
      <c r="D690" s="423"/>
      <c r="E690" s="331" t="s">
        <v>2380</v>
      </c>
      <c r="F690" s="332"/>
      <c r="G690" s="249"/>
      <c r="H690" s="220" t="s">
        <v>0</v>
      </c>
      <c r="I690" s="220" t="s">
        <v>159</v>
      </c>
      <c r="J690" s="220" t="s">
        <v>0</v>
      </c>
      <c r="K690" s="220" t="s">
        <v>160</v>
      </c>
      <c r="L690" s="220" t="s">
        <v>0</v>
      </c>
      <c r="M690" s="220" t="s">
        <v>428</v>
      </c>
      <c r="N690" s="48" t="s">
        <v>428</v>
      </c>
      <c r="O690" s="48" t="s">
        <v>0</v>
      </c>
      <c r="P690" s="48" t="s">
        <v>477</v>
      </c>
      <c r="Q690" s="48"/>
      <c r="R690" s="48"/>
      <c r="S690" s="48"/>
      <c r="T690" s="48"/>
      <c r="U690" s="104"/>
      <c r="V690" s="21">
        <f t="shared" si="6"/>
        <v>2668</v>
      </c>
      <c r="W690" s="22" t="str">
        <f t="shared" si="7"/>
        <v/>
      </c>
      <c r="X690" s="23"/>
      <c r="Y690" s="269"/>
      <c r="Z690" s="270"/>
      <c r="AD690" s="282"/>
      <c r="AE690" s="282"/>
      <c r="AF690" s="282"/>
      <c r="AG690" s="282"/>
      <c r="AH690" s="282"/>
      <c r="AI690" s="282"/>
      <c r="AJ690" s="282"/>
      <c r="AK690" s="282"/>
      <c r="AL690" s="282"/>
      <c r="AM690" s="282"/>
      <c r="AN690" s="282"/>
      <c r="AO690" s="282"/>
      <c r="AP690" s="282"/>
      <c r="AQ690" s="282"/>
      <c r="AR690" s="282"/>
      <c r="AS690" s="282"/>
      <c r="BI690" s="57"/>
      <c r="BJ690" s="57"/>
      <c r="BK690" s="57"/>
      <c r="BL690" s="57"/>
      <c r="BM690" s="57"/>
      <c r="BN690" s="57"/>
      <c r="BO690" s="57"/>
      <c r="BP690" s="57"/>
      <c r="BQ690" s="57"/>
      <c r="BR690" s="57"/>
      <c r="BS690" s="57"/>
      <c r="BT690" s="57"/>
      <c r="BU690" s="57"/>
      <c r="BV690" s="57"/>
      <c r="BW690" s="57"/>
    </row>
    <row r="691" spans="3:75">
      <c r="C691" s="270"/>
      <c r="D691" s="269"/>
      <c r="E691" s="270"/>
      <c r="F691" s="304"/>
      <c r="G691" s="305"/>
      <c r="H691" s="306"/>
      <c r="I691" s="305"/>
      <c r="J691" s="306"/>
      <c r="K691" s="305"/>
      <c r="L691" s="306"/>
      <c r="M691" s="305"/>
      <c r="N691" s="306"/>
      <c r="O691" s="305"/>
      <c r="P691" s="305"/>
      <c r="Q691" s="305"/>
      <c r="R691" s="305"/>
      <c r="S691" s="305"/>
      <c r="T691" s="305"/>
      <c r="U691" s="305"/>
      <c r="V691" s="269"/>
      <c r="W691" s="270"/>
      <c r="X691" s="269"/>
      <c r="Y691" s="269"/>
      <c r="Z691" s="270"/>
    </row>
    <row r="692" spans="3:75">
      <c r="C692" s="270"/>
      <c r="D692" s="269"/>
      <c r="E692" s="270"/>
      <c r="F692" s="304"/>
      <c r="G692" s="305"/>
      <c r="H692" s="306"/>
      <c r="I692" s="305"/>
      <c r="J692" s="306"/>
      <c r="K692" s="305"/>
      <c r="L692" s="306"/>
      <c r="M692" s="305"/>
      <c r="N692" s="306"/>
      <c r="O692" s="305"/>
      <c r="P692" s="305"/>
      <c r="Q692" s="305"/>
      <c r="R692" s="305"/>
      <c r="S692" s="305"/>
      <c r="T692" s="305"/>
      <c r="U692" s="305"/>
      <c r="V692" s="269"/>
      <c r="W692" s="270"/>
      <c r="X692" s="269"/>
      <c r="Y692" s="269"/>
      <c r="Z692" s="270"/>
    </row>
    <row r="693" spans="3:75" hidden="1"/>
    <row r="694" spans="3:75" hidden="1">
      <c r="V694" s="213">
        <f>SUMPRODUCT(--(V14:V238=0),--(V14:V238&lt;&gt;""),--(W14:W238="Z"))+SUMPRODUCT(--(V14:V238=0),--(V14:V238&lt;&gt;""),--(W14:W238=""))+SUMPRODUCT(--(V14:V238&gt;0),--(W14:W238="W"))+SUMPRODUCT(--(V14:V238&gt;0), --(V14:V238&lt;&gt;""),--(W14:W238=""))+SUMPRODUCT(--(V14:V238=""),--(W14:W238="Z"))
+SUMPRODUCT(--(V240:V464=0),--(V240:V464&lt;&gt;""),--(W240:W464="Z"))+SUMPRODUCT(--(V240:V464=0),--(V240:V464&lt;&gt;""),--(W240:W464=""))+SUMPRODUCT(--(V240:V464&gt;0),--(W240:W464="W"))+SUMPRODUCT(--(V240:V464&gt;0), --(V240:V464&lt;&gt;""),--(W240:W464=""))+SUMPRODUCT(--(V240:V464=""),--(W240:W464="Z"))
+SUMPRODUCT(--(V466:V690=0),--(V466:V690&lt;&gt;""),--(W466:W690="Z"))+SUMPRODUCT(--(V466:V690=0),--(V466:V690&lt;&gt;""),--(W466:W690=""))+SUMPRODUCT(--(V466:V690&gt;0),--(W466:W690="W"))+SUMPRODUCT(--(V466:V690&gt;0), --(V466:V690&lt;&gt;""),--(W466:W690=""))+SUMPRODUCT(--(V466:V690=""),--(W466:W690="Z"))</f>
        <v>675</v>
      </c>
      <c r="W694" s="214"/>
      <c r="X694" s="214"/>
    </row>
    <row r="695" spans="3:75" hidden="1"/>
    <row r="696" spans="3:75" hidden="1"/>
    <row r="697" spans="3:75" hidden="1"/>
    <row r="698" spans="3:75" hidden="1"/>
    <row r="699" spans="3:75" hidden="1"/>
    <row r="700" spans="3:75" hidden="1"/>
    <row r="701" spans="3:75" hidden="1"/>
    <row r="702" spans="3:75" hidden="1"/>
  </sheetData>
  <sheetProtection algorithmName="SHA-512" hashValue="M9V5NVdrK6wjFCWX2cpTDj9hSXjsJiVF4OaZcJGKqxJowasRX2bIVARqGnKX74H8f83GgT2jkE/5OPcgcAXaOA==" saltValue="JCj4xoFu2IiMl6sPf/t0dQ==" spinCount="100000" sheet="1" objects="1" scenarios="1" formatCells="0" formatColumns="0" formatRows="0" sort="0" autoFilter="0"/>
  <mergeCells count="43">
    <mergeCell ref="D1:Z1"/>
    <mergeCell ref="V3:X3"/>
    <mergeCell ref="E171:E217"/>
    <mergeCell ref="E218:E236"/>
    <mergeCell ref="V2:X2"/>
    <mergeCell ref="D2:F2"/>
    <mergeCell ref="D14:D69"/>
    <mergeCell ref="D70:D74"/>
    <mergeCell ref="D75:D118"/>
    <mergeCell ref="D119:D170"/>
    <mergeCell ref="D171:D217"/>
    <mergeCell ref="D218:D236"/>
    <mergeCell ref="D237:D238"/>
    <mergeCell ref="E14:E69"/>
    <mergeCell ref="E70:E74"/>
    <mergeCell ref="E75:E118"/>
    <mergeCell ref="E119:E170"/>
    <mergeCell ref="D522:D526"/>
    <mergeCell ref="E240:E295"/>
    <mergeCell ref="E296:E300"/>
    <mergeCell ref="D240:D295"/>
    <mergeCell ref="D296:D300"/>
    <mergeCell ref="D301:D344"/>
    <mergeCell ref="E444:E462"/>
    <mergeCell ref="E466:E521"/>
    <mergeCell ref="D444:D462"/>
    <mergeCell ref="D463:D464"/>
    <mergeCell ref="D466:D521"/>
    <mergeCell ref="D345:D396"/>
    <mergeCell ref="D397:D443"/>
    <mergeCell ref="E301:E344"/>
    <mergeCell ref="E345:E396"/>
    <mergeCell ref="E397:E443"/>
    <mergeCell ref="E527:E570"/>
    <mergeCell ref="E571:E622"/>
    <mergeCell ref="E623:E669"/>
    <mergeCell ref="E670:E688"/>
    <mergeCell ref="E522:E526"/>
    <mergeCell ref="D689:D690"/>
    <mergeCell ref="D670:D688"/>
    <mergeCell ref="D571:D622"/>
    <mergeCell ref="D623:D669"/>
    <mergeCell ref="D527:D570"/>
  </mergeCells>
  <conditionalFormatting sqref="V14:V238 V240:V464 V466:V690">
    <cfRule type="expression" dxfId="80" priority="3">
      <formula xml:space="preserve"> OR(AND(V14=0,V14&lt;&gt;"",W14&lt;&gt;"Z",W14&lt;&gt;""),AND(V14&gt;0,V14&lt;&gt;"",W14&lt;&gt;"W",W14&lt;&gt;""),AND(V14="", W14="W"))</formula>
    </cfRule>
  </conditionalFormatting>
  <conditionalFormatting sqref="W14:W238 W240:W464 W466:W690">
    <cfRule type="expression" dxfId="79" priority="2">
      <formula xml:space="preserve"> OR(AND(V14=0,V14&lt;&gt;"",W14&lt;&gt;"Z",W14&lt;&gt;""),AND(V14&gt;0,V14&lt;&gt;"",W14&lt;&gt;"W",W14&lt;&gt;""),AND(V14="", W14="W"))</formula>
    </cfRule>
  </conditionalFormatting>
  <conditionalFormatting sqref="X14:X238 X240:X464 X466:X690">
    <cfRule type="expression" dxfId="78" priority="1">
      <formula xml:space="preserve"> AND(OR(W14="X",W14="W"),X14="")</formula>
    </cfRule>
  </conditionalFormatting>
  <conditionalFormatting sqref="V69 V295">
    <cfRule type="expression" dxfId="77" priority="4">
      <formula>OR(COUNTIF(W14:W68,"M")=55,COUNTIF(W14:W68,"X")=55)</formula>
    </cfRule>
    <cfRule type="expression" dxfId="76" priority="5">
      <formula>IF(OR(SUMPRODUCT(--(V14:V68=""),--(W14:W68=""))&gt;0,COUNTIF(W14:W68,"M")&gt;0,COUNTIF(W14:W68,"X")=55),"",SUM(V14:V68)) &lt;&gt; V69</formula>
    </cfRule>
  </conditionalFormatting>
  <conditionalFormatting sqref="W69 W295">
    <cfRule type="expression" dxfId="75" priority="6">
      <formula>OR(COUNTIF(W14:W68,"M")=55,COUNTIF(W14:W68,"X")=55)</formula>
    </cfRule>
    <cfRule type="expression" dxfId="74" priority="7">
      <formula>IF(AND(COUNTIF(W14:W68,"X")=55,SUM(V14:V68)=0,ISNUMBER(V69)),"",IF(COUNTIF(W14:W68,"M")&gt;0,"M",IF(AND(COUNTIF(W14:W68,W14)=55,OR(W14="X",W14="W",W14="Z")),UPPER(W14),""))) &lt;&gt; W69</formula>
    </cfRule>
  </conditionalFormatting>
  <conditionalFormatting sqref="V74 V300">
    <cfRule type="expression" dxfId="73" priority="8">
      <formula>OR(COUNTIF(W70:W73,"M")=4,COUNTIF(W70:W73,"X")=4)</formula>
    </cfRule>
    <cfRule type="expression" dxfId="72" priority="9">
      <formula>IF(OR(SUMPRODUCT(--(V70:V73=""),--(W70:W73=""))&gt;0,COUNTIF(W70:W73,"M")&gt;0,COUNTIF(W70:W73,"X")=4),"",SUM(V70:V73)) &lt;&gt; V74</formula>
    </cfRule>
  </conditionalFormatting>
  <conditionalFormatting sqref="W74 W300">
    <cfRule type="expression" dxfId="71" priority="10">
      <formula>OR(COUNTIF(W70:W73,"M")=4,COUNTIF(W70:W73,"X")=4)</formula>
    </cfRule>
    <cfRule type="expression" dxfId="70" priority="11">
      <formula>IF(AND(COUNTIF(W70:W73,"X")=4,SUM(V70:V73)=0,ISNUMBER(V74)),"",IF(COUNTIF(W70:W73,"M")&gt;0,"M",IF(AND(COUNTIF(W70:W73,W70)=4,OR(W70="X",W70="W",W70="Z")),UPPER(W70),""))) &lt;&gt; W74</formula>
    </cfRule>
  </conditionalFormatting>
  <conditionalFormatting sqref="V118 V344">
    <cfRule type="expression" dxfId="69" priority="12">
      <formula>OR(COUNTIF(W75:W117,"M")=43,COUNTIF(W75:W117,"X")=43)</formula>
    </cfRule>
    <cfRule type="expression" dxfId="68" priority="13">
      <formula>IF(OR(SUMPRODUCT(--(V75:V117=""),--(W75:W117=""))&gt;0,COUNTIF(W75:W117,"M")&gt;0,COUNTIF(W75:W117,"X")=43),"",SUM(V75:V117)) &lt;&gt; V118</formula>
    </cfRule>
  </conditionalFormatting>
  <conditionalFormatting sqref="W118 W344">
    <cfRule type="expression" dxfId="67" priority="14">
      <formula>OR(COUNTIF(W75:W117,"M")=43,COUNTIF(W75:W117,"X")=43)</formula>
    </cfRule>
    <cfRule type="expression" dxfId="66" priority="15">
      <formula>IF(AND(COUNTIF(W75:W117,"X")=43,SUM(V75:V117)=0,ISNUMBER(V118)),"",IF(COUNTIF(W75:W117,"M")&gt;0,"M",IF(AND(COUNTIF(W75:W117,W75)=43,OR(W75="X",W75="W",W75="Z")),UPPER(W75),""))) &lt;&gt; W118</formula>
    </cfRule>
  </conditionalFormatting>
  <conditionalFormatting sqref="V170 V396">
    <cfRule type="expression" dxfId="65" priority="16">
      <formula>OR(COUNTIF(W119:W169,"M")=51,COUNTIF(W119:W169,"X")=51)</formula>
    </cfRule>
    <cfRule type="expression" dxfId="64" priority="17">
      <formula>IF(OR(SUMPRODUCT(--(V119:V169=""),--(W119:W169=""))&gt;0,COUNTIF(W119:W169,"M")&gt;0,COUNTIF(W119:W169,"X")=51),"",SUM(V119:V169)) &lt;&gt; V170</formula>
    </cfRule>
  </conditionalFormatting>
  <conditionalFormatting sqref="W170 W396">
    <cfRule type="expression" dxfId="63" priority="18">
      <formula>OR(COUNTIF(W119:W169,"M")=51,COUNTIF(W119:W169,"X")=51)</formula>
    </cfRule>
    <cfRule type="expression" dxfId="62" priority="19">
      <formula>IF(AND(COUNTIF(W119:W169,"X")=51,SUM(V119:V169)=0,ISNUMBER(V170)),"",IF(COUNTIF(W119:W169,"M")&gt;0,"M",IF(AND(COUNTIF(W119:W169,W119)=51,OR(W119="X",W119="W",W119="Z")),UPPER(W119),""))) &lt;&gt; W170</formula>
    </cfRule>
  </conditionalFormatting>
  <conditionalFormatting sqref="V217 V443">
    <cfRule type="expression" dxfId="61" priority="20">
      <formula>OR(COUNTIF(W171:W216,"M")=46,COUNTIF(W171:W216,"X")=46)</formula>
    </cfRule>
    <cfRule type="expression" dxfId="60" priority="21">
      <formula>IF(OR(SUMPRODUCT(--(V171:V216=""),--(W171:W216=""))&gt;0,COUNTIF(W171:W216,"M")&gt;0,COUNTIF(W171:W216,"X")=46),"",SUM(V171:V216)) &lt;&gt; V217</formula>
    </cfRule>
  </conditionalFormatting>
  <conditionalFormatting sqref="W217 W443">
    <cfRule type="expression" dxfId="59" priority="22">
      <formula>OR(COUNTIF(W171:W216,"M")=46,COUNTIF(W171:W216,"X")=46)</formula>
    </cfRule>
    <cfRule type="expression" dxfId="58" priority="23">
      <formula>IF(AND(COUNTIF(W171:W216,"X")=46,SUM(V171:V216)=0,ISNUMBER(V217)),"",IF(COUNTIF(W171:W216,"M")&gt;0,"M",IF(AND(COUNTIF(W171:W216,W171)=46,OR(W171="X",W171="W",W171="Z")),UPPER(W171),""))) &lt;&gt; W217</formula>
    </cfRule>
  </conditionalFormatting>
  <conditionalFormatting sqref="V236 V462">
    <cfRule type="expression" dxfId="57" priority="24">
      <formula>OR(COUNTIF(W218:W235,"M")=18,COUNTIF(W218:W235,"X")=18)</formula>
    </cfRule>
    <cfRule type="expression" dxfId="56" priority="25">
      <formula>IF(OR(SUMPRODUCT(--(V218:V235=""),--(W218:W235=""))&gt;0,COUNTIF(W218:W235,"M")&gt;0,COUNTIF(W218:W235,"X")=18),"",SUM(V218:V235)) &lt;&gt; V236</formula>
    </cfRule>
  </conditionalFormatting>
  <conditionalFormatting sqref="W236 W462">
    <cfRule type="expression" dxfId="55" priority="26">
      <formula>OR(COUNTIF(W218:W235,"M")=18,COUNTIF(W218:W235,"X")=18)</formula>
    </cfRule>
    <cfRule type="expression" dxfId="54" priority="27">
      <formula>IF(AND(COUNTIF(W218:W235,"X")=18,SUM(V218:V235)=0,ISNUMBER(V236)),"",IF(COUNTIF(W218:W235,"M")&gt;0,"M",IF(AND(COUNTIF(W218:W235,W218)=18,OR(W218="X",W218="W",W218="Z")),UPPER(W218),""))) &lt;&gt; W236</formula>
    </cfRule>
  </conditionalFormatting>
  <conditionalFormatting sqref="V238 V464">
    <cfRule type="expression" dxfId="53" priority="28">
      <formula>OR(AND(W69="X",W74="X",W118="X",W170="X",W217="X",W236="X",W237="X"),AND(W69="M",W74="M",W118="M",W170="M",W217="M",W236="M",W237="M"))</formula>
    </cfRule>
    <cfRule type="expression" dxfId="52" priority="29">
      <formula>IF(OR(AND(V69="",W69=""),AND(V74="",W74=""),,AND(V118="",W118=""),AND(V170="",W170=""),AND(V217="",W217=""),AND(V236="",W236=""),AND(V237="",W237=""),AND(W69="X",W74="X",W118="X",W170="X",W217="X",W236="X",W237="X"),OR(W69="M",W74="M",W118="M",W170="M",W217="M",W236="M",W237="M")),"",SUM(V69,V74,V118,V170,V217,V236,V237)) &lt;&gt; V238</formula>
    </cfRule>
  </conditionalFormatting>
  <conditionalFormatting sqref="W238 W464">
    <cfRule type="expression" dxfId="51" priority="30">
      <formula>OR(AND(W69="X",W74="X",W118="X",W170="X",W217="X",W236="X",W237="X"),AND(W69="M",W74="M",W118="M",W170="M",W217="M",W236="M",W237="M"))</formula>
    </cfRule>
    <cfRule type="expression" dxfId="50" priority="31">
      <formula>IF(AND(AND(W69="X",W74="X",W118="X",W170="X",W217="X",W236="X",W237="X"),SUM(V69,V74,V118,V170,V217,V236,V237)=0,ISNUMBER(V238)),"",IF(OR(W69="M",W74="M",W118="M",W170="M",W217="M",W236="M",W237="M"),"M",IF(AND(W69=W74, W69=W118, W69=W170, W69=W217, W69=W236, W69=W237,OR(W69="X", W69="W", W69="Z")),UPPER(W69),""))) &lt;&gt; W238</formula>
    </cfRule>
  </conditionalFormatting>
  <conditionalFormatting sqref="V466:V483">
    <cfRule type="expression" dxfId="49" priority="32">
      <formula>OR(AND(W14="X",W240="X"),AND(W14="M",W240="M"))</formula>
    </cfRule>
  </conditionalFormatting>
  <conditionalFormatting sqref="V466:V483">
    <cfRule type="expression" dxfId="48" priority="33">
      <formula>IF(OR(AND(V14="",W14=""),AND(V240="",W240=""),AND(W14="X",W240="X"),OR(W14="M",W240="M")),"",SUM(V14,V240)) &lt;&gt; V466</formula>
    </cfRule>
  </conditionalFormatting>
  <conditionalFormatting sqref="W466:W483">
    <cfRule type="expression" dxfId="47" priority="34">
      <formula>OR(AND(W14="X",W240="X"),AND(W14="M",W240="M"))</formula>
    </cfRule>
  </conditionalFormatting>
  <conditionalFormatting sqref="W466:W690">
    <cfRule type="expression" dxfId="46" priority="35">
      <formula>IF(AND(AND(W14="X",W240="X"),SUM(V14,V240)=0,ISNUMBER(V466)),"",IF(OR(W14="M",W240="M"),"M",IF(AND(W14=W240,OR(W14="X",W14="W",W14="Z")),UPPER(W14),""))) &lt;&gt; W466</formula>
    </cfRule>
  </conditionalFormatting>
  <conditionalFormatting sqref="V485:V513">
    <cfRule type="expression" dxfId="45" priority="115">
      <formula>OR(AND(W33="X",W259="X"),AND(W33="M",W259="M"))</formula>
    </cfRule>
  </conditionalFormatting>
  <conditionalFormatting sqref="V485:V513">
    <cfRule type="expression" dxfId="44" priority="116">
      <formula>IF(OR(AND(V33="",W33=""),AND(V259="",W259=""),AND(W33="X",W259="X"),OR(W33="M",W259="M")),"",SUM(V33,V259)) &lt;&gt; V485</formula>
    </cfRule>
  </conditionalFormatting>
  <conditionalFormatting sqref="W485:W513">
    <cfRule type="expression" dxfId="43" priority="117">
      <formula>OR(AND(W33="X",W259="X"),AND(W33="M",W259="M"))</formula>
    </cfRule>
  </conditionalFormatting>
  <conditionalFormatting sqref="V484">
    <cfRule type="expression" dxfId="42" priority="142">
      <formula>OR(AND(W32="X",W258="X"),AND(W32="M",W258="M"))</formula>
    </cfRule>
  </conditionalFormatting>
  <conditionalFormatting sqref="V484">
    <cfRule type="expression" dxfId="41" priority="143">
      <formula>IF(OR(AND(V32="",W32=""),AND(V258="",W258=""),AND(W32="X",W258="X"),OR(W32="M",W258="M")),"",SUM(V32,V258)) &lt;&gt; V484</formula>
    </cfRule>
  </conditionalFormatting>
  <conditionalFormatting sqref="W484">
    <cfRule type="expression" dxfId="40" priority="144">
      <formula>OR(AND(W32="X",W258="X"),AND(W32="M",W258="M"))</formula>
    </cfRule>
  </conditionalFormatting>
  <conditionalFormatting sqref="V514:V690">
    <cfRule type="expression" dxfId="39" priority="163">
      <formula>OR(AND(W62="X",W288="X"),AND(W62="M",W288="M"))</formula>
    </cfRule>
  </conditionalFormatting>
  <conditionalFormatting sqref="V514:V690">
    <cfRule type="expression" dxfId="38" priority="164">
      <formula>IF(OR(AND(V62="",W62=""),AND(V288="",W288=""),AND(W62="X",W288="X"),OR(W62="M",W288="M")),"",SUM(V62,V288)) &lt;&gt; V514</formula>
    </cfRule>
  </conditionalFormatting>
  <conditionalFormatting sqref="W514:W690">
    <cfRule type="expression" dxfId="37" priority="165">
      <formula>OR(AND(W62="X",W288="X"),AND(W62="M",W288="M"))</formula>
    </cfRule>
  </conditionalFormatting>
  <dataValidations count="4">
    <dataValidation allowBlank="1" showInputMessage="1" showErrorMessage="1" sqref="V691:X1048576 Y1:XFD1048576 V1:X13 A1:E1048576 F1:U513 F514:U1048576"/>
    <dataValidation type="textLength" allowBlank="1" showInputMessage="1" showErrorMessage="1" errorTitle="Entrada no válida" error="La longitud del texto debe ser entre 2 y 500 caracteres" sqref="X14:X513 X514:X690">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513 W514:W690">
      <formula1>"Z,M,X,W"</formula1>
    </dataValidation>
    <dataValidation type="decimal" operator="greaterThanOrEqual" allowBlank="1" showInputMessage="1" showErrorMessage="1" errorTitle="Entrada no válida" error="Por favor, ingrese un valor numérico" sqref="V14:V513 V514:V690">
      <formula1>0</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W61"/>
  <sheetViews>
    <sheetView showGridLines="0" topLeftCell="C1" zoomScale="130" zoomScaleNormal="130" workbookViewId="0">
      <pane xSplit="19" ySplit="13" topLeftCell="V29" activePane="bottomRight" state="frozen"/>
      <selection activeCell="C1" sqref="C1"/>
      <selection pane="topRight" activeCell="V1" sqref="V1"/>
      <selection pane="bottomLeft" activeCell="C14" sqref="C14"/>
      <selection pane="bottomRight" activeCell="V49" sqref="V49"/>
    </sheetView>
  </sheetViews>
  <sheetFormatPr baseColWidth="10" defaultColWidth="9.140625" defaultRowHeight="15"/>
  <cols>
    <col min="1" max="1" width="18.28515625" style="311" hidden="1" customWidth="1"/>
    <col min="2" max="2" width="5" style="311" hidden="1" customWidth="1"/>
    <col min="3" max="3" width="5.7109375" style="311" customWidth="1"/>
    <col min="4" max="4" width="16.7109375" style="311" customWidth="1"/>
    <col min="5" max="5" width="55.28515625" style="311" customWidth="1"/>
    <col min="6" max="6" width="5.28515625" style="311" hidden="1" customWidth="1"/>
    <col min="7" max="7" width="4.140625" style="311" hidden="1" customWidth="1"/>
    <col min="8" max="8" width="3" style="311" hidden="1" customWidth="1"/>
    <col min="9" max="9" width="5.85546875" style="311" hidden="1" customWidth="1"/>
    <col min="10" max="10" width="3" style="311" hidden="1" customWidth="1"/>
    <col min="11" max="11" width="5.28515625" style="311" hidden="1" customWidth="1"/>
    <col min="12" max="12" width="3.7109375" style="311" hidden="1" customWidth="1"/>
    <col min="13" max="13" width="6.7109375" style="311" hidden="1" customWidth="1"/>
    <col min="14" max="20" width="4.140625" style="311" hidden="1" customWidth="1"/>
    <col min="21" max="21" width="11.28515625" style="311" hidden="1" customWidth="1"/>
    <col min="22" max="22" width="12.7109375" style="316" customWidth="1"/>
    <col min="23" max="23" width="2.7109375" style="311" customWidth="1"/>
    <col min="24" max="24" width="5.7109375" style="311" customWidth="1"/>
    <col min="25" max="25" width="12.7109375" style="316" customWidth="1"/>
    <col min="26" max="26" width="2.7109375" style="311" customWidth="1"/>
    <col min="27" max="27" width="5.7109375" style="311" customWidth="1"/>
    <col min="28" max="28" width="12.7109375" style="316" customWidth="1"/>
    <col min="29" max="29" width="2.7109375" style="311" customWidth="1"/>
    <col min="30" max="30" width="5.7109375" style="311" customWidth="1"/>
    <col min="31" max="31" width="12.7109375" style="316" customWidth="1"/>
    <col min="32" max="32" width="2.7109375" style="311" customWidth="1"/>
    <col min="33" max="33" width="5.7109375" style="311" customWidth="1"/>
    <col min="34" max="34" width="12.7109375" style="316" customWidth="1"/>
    <col min="35" max="35" width="2.7109375" style="311" customWidth="1"/>
    <col min="36" max="36" width="5.7109375" style="311" customWidth="1"/>
    <col min="37" max="37" width="12.7109375" style="316" customWidth="1"/>
    <col min="38" max="38" width="2.7109375" style="311" customWidth="1"/>
    <col min="39" max="39" width="5.7109375" style="311" customWidth="1"/>
    <col min="40" max="40" width="12.7109375" style="316" customWidth="1"/>
    <col min="41" max="41" width="2.7109375" style="311" customWidth="1"/>
    <col min="42" max="43" width="5.7109375" style="311" customWidth="1"/>
    <col min="44" max="44" width="2.7109375" style="311" customWidth="1"/>
    <col min="45" max="45" width="4.7109375" style="311" customWidth="1"/>
    <col min="46" max="16384" width="9.140625" style="311"/>
  </cols>
  <sheetData>
    <row r="1" spans="1:75" s="309" customFormat="1" ht="45" customHeight="1">
      <c r="A1" s="30" t="s">
        <v>108</v>
      </c>
      <c r="B1" s="31" t="s">
        <v>430</v>
      </c>
      <c r="C1" s="32"/>
      <c r="D1" s="414" t="s">
        <v>2549</v>
      </c>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BI1" s="65"/>
      <c r="BJ1" s="65"/>
      <c r="BK1" s="65"/>
      <c r="BL1" s="65"/>
      <c r="BM1" s="65"/>
      <c r="BN1" s="65"/>
      <c r="BO1" s="65"/>
      <c r="BP1" s="65"/>
      <c r="BQ1" s="65"/>
      <c r="BR1" s="65"/>
      <c r="BS1" s="65"/>
      <c r="BT1" s="65"/>
      <c r="BU1" s="65"/>
      <c r="BV1" s="65"/>
      <c r="BW1" s="65"/>
    </row>
    <row r="2" spans="1:75" ht="3.75" customHeight="1">
      <c r="A2" s="30" t="s">
        <v>114</v>
      </c>
      <c r="B2" s="191" t="str">
        <f>VLOOKUP(VAL_C1!$B$2,VAL_Drop_Down_Lists!$A$3:$B$214,2,FALSE)</f>
        <v>CR</v>
      </c>
      <c r="C2" s="192"/>
      <c r="D2" s="192"/>
      <c r="E2" s="192"/>
      <c r="F2" s="192"/>
      <c r="G2" s="192"/>
      <c r="H2" s="192"/>
      <c r="I2" s="192"/>
      <c r="J2" s="192"/>
      <c r="K2" s="192"/>
      <c r="L2" s="192"/>
      <c r="M2" s="192"/>
      <c r="N2" s="192"/>
      <c r="O2" s="192"/>
      <c r="P2" s="192"/>
      <c r="Q2" s="192"/>
      <c r="R2" s="192"/>
      <c r="S2" s="192"/>
      <c r="T2" s="192"/>
      <c r="U2" s="192"/>
      <c r="V2" s="310"/>
      <c r="W2" s="192"/>
      <c r="X2" s="192"/>
      <c r="Y2" s="310"/>
      <c r="Z2" s="192"/>
      <c r="AA2" s="192"/>
      <c r="AB2" s="310"/>
      <c r="AC2" s="192"/>
      <c r="AD2" s="192"/>
      <c r="AE2" s="310"/>
      <c r="AF2" s="192"/>
      <c r="AG2" s="192"/>
      <c r="AH2" s="310"/>
      <c r="AI2" s="192"/>
      <c r="AJ2" s="192"/>
      <c r="AK2" s="310"/>
      <c r="AL2" s="192"/>
      <c r="AM2" s="192"/>
      <c r="AN2" s="310"/>
      <c r="AO2" s="192"/>
      <c r="AP2" s="192"/>
      <c r="AQ2" s="192"/>
      <c r="BI2" s="66"/>
      <c r="BJ2" s="66"/>
      <c r="BK2" s="66"/>
      <c r="BL2" s="66"/>
      <c r="BM2" s="66"/>
      <c r="BN2" s="66"/>
      <c r="BO2" s="66"/>
      <c r="BP2" s="66"/>
      <c r="BQ2" s="66"/>
      <c r="BR2" s="66"/>
      <c r="BS2" s="66"/>
      <c r="BT2" s="66"/>
      <c r="BU2" s="66"/>
      <c r="BV2" s="66"/>
      <c r="BW2" s="66"/>
    </row>
    <row r="3" spans="1:75" ht="30" customHeight="1">
      <c r="A3" s="30" t="s">
        <v>118</v>
      </c>
      <c r="B3" s="191">
        <f>IF(VAL_C1!$H$32&lt;&gt;"", YEAR(VAL_C1!$H$32),"")</f>
        <v>2020</v>
      </c>
      <c r="C3" s="192"/>
      <c r="D3" s="420" t="s">
        <v>2351</v>
      </c>
      <c r="E3" s="419"/>
      <c r="F3" s="312"/>
      <c r="G3" s="313"/>
      <c r="H3" s="313"/>
      <c r="I3" s="313"/>
      <c r="J3" s="313"/>
      <c r="K3" s="313"/>
      <c r="L3" s="313"/>
      <c r="M3" s="313"/>
      <c r="N3" s="313"/>
      <c r="O3" s="313"/>
      <c r="P3" s="313"/>
      <c r="Q3" s="313"/>
      <c r="R3" s="313"/>
      <c r="S3" s="313"/>
      <c r="T3" s="313"/>
      <c r="U3" s="314"/>
      <c r="V3" s="436" t="s">
        <v>2361</v>
      </c>
      <c r="W3" s="436"/>
      <c r="X3" s="436"/>
      <c r="Y3" s="436" t="s">
        <v>2362</v>
      </c>
      <c r="Z3" s="436"/>
      <c r="AA3" s="436"/>
      <c r="AB3" s="436"/>
      <c r="AC3" s="436"/>
      <c r="AD3" s="436"/>
      <c r="AE3" s="436" t="s">
        <v>2363</v>
      </c>
      <c r="AF3" s="436"/>
      <c r="AG3" s="436"/>
      <c r="AH3" s="436"/>
      <c r="AI3" s="436"/>
      <c r="AJ3" s="436"/>
      <c r="AK3" s="436" t="s">
        <v>2364</v>
      </c>
      <c r="AL3" s="436"/>
      <c r="AM3" s="436"/>
      <c r="AN3" s="437" t="s">
        <v>2365</v>
      </c>
      <c r="AO3" s="437"/>
      <c r="AP3" s="437"/>
      <c r="AQ3" s="192"/>
      <c r="BI3" s="66"/>
      <c r="BJ3" s="66"/>
      <c r="BK3" s="66"/>
      <c r="BL3" s="66"/>
      <c r="BM3" s="66"/>
      <c r="BN3" s="66"/>
      <c r="BO3" s="66"/>
      <c r="BP3" s="66"/>
      <c r="BQ3" s="66"/>
      <c r="BR3" s="66"/>
      <c r="BS3" s="66"/>
      <c r="BT3" s="66"/>
      <c r="BU3" s="66"/>
      <c r="BV3" s="66"/>
      <c r="BW3" s="66"/>
    </row>
    <row r="4" spans="1:75" ht="55.5" customHeight="1">
      <c r="A4" s="30" t="s">
        <v>121</v>
      </c>
      <c r="B4" s="191">
        <f>IF(VAL_C1!$H$33&lt;&gt;"", YEAR(VAL_C1!$H$33),"")</f>
        <v>2020</v>
      </c>
      <c r="C4" s="192"/>
      <c r="D4" s="419"/>
      <c r="E4" s="419"/>
      <c r="F4" s="312"/>
      <c r="G4" s="313"/>
      <c r="H4" s="313"/>
      <c r="I4" s="313"/>
      <c r="J4" s="313"/>
      <c r="K4" s="313"/>
      <c r="L4" s="313"/>
      <c r="M4" s="313"/>
      <c r="N4" s="313"/>
      <c r="O4" s="313"/>
      <c r="P4" s="313"/>
      <c r="Q4" s="313"/>
      <c r="R4" s="313"/>
      <c r="S4" s="313"/>
      <c r="T4" s="313"/>
      <c r="U4" s="314"/>
      <c r="V4" s="436" t="s">
        <v>2366</v>
      </c>
      <c r="W4" s="436"/>
      <c r="X4" s="436"/>
      <c r="Y4" s="436" t="s">
        <v>2366</v>
      </c>
      <c r="Z4" s="436"/>
      <c r="AA4" s="436"/>
      <c r="AB4" s="438" t="s">
        <v>2409</v>
      </c>
      <c r="AC4" s="438"/>
      <c r="AD4" s="438"/>
      <c r="AE4" s="436" t="s">
        <v>2366</v>
      </c>
      <c r="AF4" s="436"/>
      <c r="AG4" s="436"/>
      <c r="AH4" s="438" t="s">
        <v>2409</v>
      </c>
      <c r="AI4" s="438"/>
      <c r="AJ4" s="438"/>
      <c r="AK4" s="436" t="s">
        <v>2366</v>
      </c>
      <c r="AL4" s="436"/>
      <c r="AM4" s="436"/>
      <c r="AN4" s="437" t="s">
        <v>2366</v>
      </c>
      <c r="AO4" s="437"/>
      <c r="AP4" s="437"/>
      <c r="AQ4" s="192"/>
      <c r="BI4" s="66"/>
      <c r="BJ4" s="66"/>
      <c r="BK4" s="66"/>
      <c r="BL4" s="66"/>
      <c r="BM4" s="66"/>
      <c r="BN4" s="66"/>
      <c r="BO4" s="66"/>
      <c r="BP4" s="66"/>
      <c r="BQ4" s="66"/>
      <c r="BR4" s="66"/>
      <c r="BS4" s="66"/>
      <c r="BT4" s="66"/>
      <c r="BU4" s="66"/>
      <c r="BV4" s="66"/>
      <c r="BW4" s="66"/>
    </row>
    <row r="5" spans="1:75" s="33" customFormat="1" ht="22.5" customHeight="1">
      <c r="A5" s="30" t="s">
        <v>123</v>
      </c>
      <c r="B5" s="31" t="s">
        <v>0</v>
      </c>
      <c r="C5" s="192"/>
      <c r="D5" s="216" t="s">
        <v>2382</v>
      </c>
      <c r="E5" s="216" t="s">
        <v>2424</v>
      </c>
      <c r="F5" s="312"/>
      <c r="G5" s="313"/>
      <c r="H5" s="313"/>
      <c r="I5" s="313"/>
      <c r="J5" s="313"/>
      <c r="K5" s="313"/>
      <c r="L5" s="313"/>
      <c r="M5" s="313"/>
      <c r="N5" s="313"/>
      <c r="O5" s="313"/>
      <c r="P5" s="313"/>
      <c r="Q5" s="313"/>
      <c r="R5" s="313"/>
      <c r="S5" s="313"/>
      <c r="T5" s="313"/>
      <c r="U5" s="314"/>
      <c r="V5" s="436" t="s">
        <v>2368</v>
      </c>
      <c r="W5" s="436"/>
      <c r="X5" s="436"/>
      <c r="Y5" s="436" t="s">
        <v>2369</v>
      </c>
      <c r="Z5" s="436"/>
      <c r="AA5" s="436"/>
      <c r="AB5" s="436" t="s">
        <v>2410</v>
      </c>
      <c r="AC5" s="436"/>
      <c r="AD5" s="436"/>
      <c r="AE5" s="436" t="s">
        <v>2371</v>
      </c>
      <c r="AF5" s="436"/>
      <c r="AG5" s="436"/>
      <c r="AH5" s="436" t="s">
        <v>2411</v>
      </c>
      <c r="AI5" s="436"/>
      <c r="AJ5" s="436"/>
      <c r="AK5" s="436" t="s">
        <v>2373</v>
      </c>
      <c r="AL5" s="436"/>
      <c r="AM5" s="436"/>
      <c r="AN5" s="437" t="s">
        <v>2374</v>
      </c>
      <c r="AO5" s="437"/>
      <c r="AP5" s="437"/>
      <c r="AQ5" s="192"/>
      <c r="BI5" s="3"/>
      <c r="BJ5" s="3"/>
      <c r="BK5" s="3"/>
      <c r="BL5" s="3"/>
      <c r="BM5" s="3"/>
      <c r="BN5" s="3"/>
      <c r="BO5" s="3"/>
      <c r="BP5" s="3"/>
      <c r="BQ5" s="3"/>
      <c r="BR5" s="3"/>
      <c r="BS5" s="3"/>
      <c r="BT5" s="3"/>
      <c r="BU5" s="3"/>
      <c r="BV5" s="3"/>
      <c r="BW5" s="3"/>
    </row>
    <row r="6" spans="1:75" s="33" customFormat="1" ht="15" hidden="1" customHeight="1">
      <c r="A6" s="30" t="s">
        <v>125</v>
      </c>
      <c r="B6" s="31"/>
      <c r="C6" s="192"/>
      <c r="D6" s="315"/>
      <c r="E6" s="315"/>
      <c r="F6" s="313"/>
      <c r="G6" s="313"/>
      <c r="H6" s="313"/>
      <c r="I6" s="313"/>
      <c r="J6" s="313"/>
      <c r="K6" s="313"/>
      <c r="L6" s="313"/>
      <c r="M6" s="313"/>
      <c r="N6" s="313"/>
      <c r="O6" s="220"/>
      <c r="P6" s="220"/>
      <c r="Q6" s="220"/>
      <c r="R6" s="220"/>
      <c r="S6" s="220"/>
      <c r="T6" s="220"/>
      <c r="U6" s="220" t="s">
        <v>1</v>
      </c>
      <c r="V6" s="245" t="s">
        <v>426</v>
      </c>
      <c r="W6" s="245"/>
      <c r="X6" s="245"/>
      <c r="Y6" s="245" t="s">
        <v>426</v>
      </c>
      <c r="Z6" s="245"/>
      <c r="AA6" s="245"/>
      <c r="AB6" s="245" t="s">
        <v>426</v>
      </c>
      <c r="AC6" s="245"/>
      <c r="AD6" s="245"/>
      <c r="AE6" s="245" t="s">
        <v>426</v>
      </c>
      <c r="AF6" s="245"/>
      <c r="AG6" s="245"/>
      <c r="AH6" s="245" t="s">
        <v>426</v>
      </c>
      <c r="AI6" s="245"/>
      <c r="AJ6" s="245"/>
      <c r="AK6" s="245" t="s">
        <v>426</v>
      </c>
      <c r="AL6" s="245"/>
      <c r="AM6" s="245"/>
      <c r="AN6" s="245" t="s">
        <v>426</v>
      </c>
      <c r="AO6" s="245"/>
      <c r="AP6" s="245"/>
      <c r="AQ6" s="192"/>
      <c r="BI6" s="3"/>
      <c r="BJ6" s="3"/>
      <c r="BK6" s="3"/>
      <c r="BL6" s="3"/>
      <c r="BM6" s="3"/>
      <c r="BN6" s="3"/>
      <c r="BO6" s="3"/>
      <c r="BP6" s="3"/>
      <c r="BQ6" s="3"/>
      <c r="BR6" s="3"/>
      <c r="BS6" s="3"/>
      <c r="BT6" s="3"/>
      <c r="BU6" s="3"/>
      <c r="BV6" s="3"/>
      <c r="BW6" s="3"/>
    </row>
    <row r="7" spans="1:75" s="33" customFormat="1" ht="15" hidden="1" customHeight="1">
      <c r="A7" s="30" t="s">
        <v>127</v>
      </c>
      <c r="B7" s="191">
        <f>IF(VAL_C1!$H$33&lt;&gt;"", YEAR(VAL_C1!$H$33),"")</f>
        <v>2020</v>
      </c>
      <c r="C7" s="192"/>
      <c r="D7" s="313"/>
      <c r="E7" s="313"/>
      <c r="F7" s="313"/>
      <c r="G7" s="313"/>
      <c r="H7" s="313"/>
      <c r="I7" s="313"/>
      <c r="J7" s="313"/>
      <c r="K7" s="313"/>
      <c r="L7" s="313"/>
      <c r="M7" s="313"/>
      <c r="N7" s="313"/>
      <c r="O7" s="220"/>
      <c r="P7" s="220"/>
      <c r="Q7" s="220"/>
      <c r="R7" s="220"/>
      <c r="S7" s="220"/>
      <c r="T7" s="220"/>
      <c r="U7" s="220" t="s">
        <v>149</v>
      </c>
      <c r="V7" s="220" t="s">
        <v>163</v>
      </c>
      <c r="W7" s="220"/>
      <c r="X7" s="220"/>
      <c r="Y7" s="220" t="s">
        <v>164</v>
      </c>
      <c r="Z7" s="220"/>
      <c r="AA7" s="220"/>
      <c r="AB7" s="220" t="s">
        <v>164</v>
      </c>
      <c r="AC7" s="220"/>
      <c r="AD7" s="220"/>
      <c r="AE7" s="220" t="s">
        <v>165</v>
      </c>
      <c r="AF7" s="220"/>
      <c r="AG7" s="220"/>
      <c r="AH7" s="220" t="s">
        <v>165</v>
      </c>
      <c r="AI7" s="220"/>
      <c r="AJ7" s="220"/>
      <c r="AK7" s="220" t="s">
        <v>166</v>
      </c>
      <c r="AL7" s="220"/>
      <c r="AM7" s="220"/>
      <c r="AN7" s="220" t="s">
        <v>167</v>
      </c>
      <c r="AO7" s="220"/>
      <c r="AP7" s="220"/>
      <c r="AQ7" s="192"/>
      <c r="BI7" s="3"/>
      <c r="BJ7" s="3"/>
      <c r="BK7" s="3"/>
      <c r="BL7" s="3"/>
      <c r="BM7" s="3"/>
      <c r="BN7" s="3"/>
      <c r="BO7" s="3"/>
      <c r="BP7" s="3"/>
      <c r="BQ7" s="3"/>
      <c r="BR7" s="3"/>
      <c r="BS7" s="3"/>
      <c r="BT7" s="3"/>
      <c r="BU7" s="3"/>
      <c r="BV7" s="3"/>
      <c r="BW7" s="3"/>
    </row>
    <row r="8" spans="1:75" s="33" customFormat="1" ht="15" hidden="1" customHeight="1">
      <c r="A8" s="30" t="s">
        <v>129</v>
      </c>
      <c r="B8" s="191">
        <f>IF(VAL_C1!$H$34&lt;&gt;"", YEAR(VAL_C1!$H$34),"")</f>
        <v>2020</v>
      </c>
      <c r="C8" s="192"/>
      <c r="D8" s="313"/>
      <c r="E8" s="313"/>
      <c r="F8" s="313"/>
      <c r="G8" s="313"/>
      <c r="H8" s="313"/>
      <c r="I8" s="313"/>
      <c r="J8" s="313"/>
      <c r="K8" s="313"/>
      <c r="L8" s="313"/>
      <c r="M8" s="313"/>
      <c r="N8" s="112"/>
      <c r="O8" s="48"/>
      <c r="P8" s="48"/>
      <c r="Q8" s="48"/>
      <c r="R8" s="48"/>
      <c r="S8" s="48"/>
      <c r="T8" s="48"/>
      <c r="U8" s="48" t="s">
        <v>150</v>
      </c>
      <c r="V8" s="220" t="s">
        <v>0</v>
      </c>
      <c r="W8" s="220"/>
      <c r="X8" s="220"/>
      <c r="Y8" s="220" t="s">
        <v>0</v>
      </c>
      <c r="Z8" s="220"/>
      <c r="AA8" s="220"/>
      <c r="AB8" s="220" t="s">
        <v>0</v>
      </c>
      <c r="AC8" s="220"/>
      <c r="AD8" s="220"/>
      <c r="AE8" s="220" t="s">
        <v>0</v>
      </c>
      <c r="AF8" s="220"/>
      <c r="AG8" s="220"/>
      <c r="AH8" s="220" t="s">
        <v>0</v>
      </c>
      <c r="AI8" s="220"/>
      <c r="AJ8" s="220"/>
      <c r="AK8" s="220" t="s">
        <v>0</v>
      </c>
      <c r="AL8" s="220"/>
      <c r="AM8" s="220"/>
      <c r="AN8" s="220" t="s">
        <v>0</v>
      </c>
      <c r="AO8" s="220"/>
      <c r="AP8" s="220"/>
      <c r="AQ8" s="192"/>
      <c r="BI8" s="3"/>
      <c r="BJ8" s="3"/>
      <c r="BK8" s="3"/>
      <c r="BL8" s="3"/>
      <c r="BM8" s="3"/>
      <c r="BN8" s="3"/>
      <c r="BO8" s="3"/>
      <c r="BP8" s="3"/>
      <c r="BQ8" s="3"/>
      <c r="BR8" s="3"/>
      <c r="BS8" s="3"/>
      <c r="BT8" s="3"/>
      <c r="BU8" s="3"/>
      <c r="BV8" s="3"/>
      <c r="BW8" s="3"/>
    </row>
    <row r="9" spans="1:75" s="286" customFormat="1" ht="15" hidden="1" customHeight="1">
      <c r="A9" s="30" t="s">
        <v>131</v>
      </c>
      <c r="B9" s="31" t="s">
        <v>477</v>
      </c>
      <c r="C9" s="192"/>
      <c r="D9" s="313"/>
      <c r="E9" s="313"/>
      <c r="F9" s="313"/>
      <c r="G9" s="313"/>
      <c r="H9" s="313"/>
      <c r="I9" s="313"/>
      <c r="J9" s="313"/>
      <c r="K9" s="313"/>
      <c r="L9" s="313"/>
      <c r="M9" s="313"/>
      <c r="N9" s="112"/>
      <c r="O9" s="48"/>
      <c r="P9" s="48"/>
      <c r="Q9" s="48"/>
      <c r="R9" s="48"/>
      <c r="S9" s="48"/>
      <c r="T9" s="48"/>
      <c r="U9" s="48" t="s">
        <v>151</v>
      </c>
      <c r="V9" s="220" t="s">
        <v>0</v>
      </c>
      <c r="W9" s="220"/>
      <c r="X9" s="220"/>
      <c r="Y9" s="220" t="s">
        <v>0</v>
      </c>
      <c r="Z9" s="220"/>
      <c r="AA9" s="220"/>
      <c r="AB9" s="220" t="s">
        <v>425</v>
      </c>
      <c r="AC9" s="220"/>
      <c r="AD9" s="220"/>
      <c r="AE9" s="220" t="s">
        <v>0</v>
      </c>
      <c r="AF9" s="220"/>
      <c r="AG9" s="220"/>
      <c r="AH9" s="220" t="s">
        <v>425</v>
      </c>
      <c r="AI9" s="220"/>
      <c r="AJ9" s="220"/>
      <c r="AK9" s="220" t="s">
        <v>0</v>
      </c>
      <c r="AL9" s="220"/>
      <c r="AM9" s="220"/>
      <c r="AN9" s="220" t="s">
        <v>0</v>
      </c>
      <c r="AO9" s="220"/>
      <c r="AP9" s="220"/>
      <c r="AQ9" s="192"/>
      <c r="BI9" s="62"/>
      <c r="BJ9" s="62"/>
      <c r="BK9" s="62"/>
      <c r="BL9" s="62"/>
      <c r="BM9" s="62"/>
      <c r="BN9" s="62"/>
      <c r="BO9" s="62"/>
      <c r="BP9" s="62"/>
      <c r="BQ9" s="62"/>
      <c r="BR9" s="62"/>
      <c r="BS9" s="62"/>
      <c r="BT9" s="62"/>
      <c r="BU9" s="62"/>
      <c r="BV9" s="62"/>
      <c r="BW9" s="62"/>
    </row>
    <row r="10" spans="1:75" s="286" customFormat="1" ht="21" hidden="1" customHeight="1">
      <c r="A10" s="30" t="s">
        <v>133</v>
      </c>
      <c r="B10" s="31">
        <v>0</v>
      </c>
      <c r="C10" s="192"/>
      <c r="D10" s="313"/>
      <c r="E10" s="313"/>
      <c r="F10" s="241"/>
      <c r="G10" s="241"/>
      <c r="H10" s="241"/>
      <c r="I10" s="241"/>
      <c r="J10" s="241"/>
      <c r="K10" s="241"/>
      <c r="L10" s="241"/>
      <c r="M10" s="241"/>
      <c r="N10" s="92"/>
      <c r="O10" s="48"/>
      <c r="P10" s="48"/>
      <c r="Q10" s="48"/>
      <c r="R10" s="48"/>
      <c r="S10" s="48"/>
      <c r="T10" s="48"/>
      <c r="U10" s="48" t="s">
        <v>2</v>
      </c>
      <c r="V10" s="220" t="s">
        <v>0</v>
      </c>
      <c r="W10" s="220"/>
      <c r="X10" s="220"/>
      <c r="Y10" s="220" t="s">
        <v>0</v>
      </c>
      <c r="Z10" s="220"/>
      <c r="AA10" s="220"/>
      <c r="AB10" s="220" t="s">
        <v>0</v>
      </c>
      <c r="AC10" s="220"/>
      <c r="AD10" s="220"/>
      <c r="AE10" s="220" t="s">
        <v>0</v>
      </c>
      <c r="AF10" s="220"/>
      <c r="AG10" s="220"/>
      <c r="AH10" s="220" t="s">
        <v>0</v>
      </c>
      <c r="AI10" s="220"/>
      <c r="AJ10" s="220"/>
      <c r="AK10" s="220" t="s">
        <v>0</v>
      </c>
      <c r="AL10" s="220"/>
      <c r="AM10" s="220"/>
      <c r="AN10" s="220" t="s">
        <v>0</v>
      </c>
      <c r="AO10" s="220"/>
      <c r="AP10" s="220"/>
      <c r="AQ10" s="192"/>
      <c r="BI10" s="62"/>
      <c r="BJ10" s="62"/>
      <c r="BK10" s="62"/>
      <c r="BL10" s="62"/>
      <c r="BM10" s="62"/>
      <c r="BN10" s="62"/>
      <c r="BO10" s="62"/>
      <c r="BP10" s="62"/>
      <c r="BQ10" s="62"/>
      <c r="BR10" s="62"/>
      <c r="BS10" s="62"/>
      <c r="BT10" s="62"/>
      <c r="BU10" s="62"/>
      <c r="BV10" s="62"/>
      <c r="BW10" s="62"/>
    </row>
    <row r="11" spans="1:75" s="286" customFormat="1" ht="21" hidden="1" customHeight="1">
      <c r="A11" s="30" t="s">
        <v>135</v>
      </c>
      <c r="B11" s="31">
        <v>0</v>
      </c>
      <c r="C11" s="192"/>
      <c r="D11" s="313"/>
      <c r="E11" s="313"/>
      <c r="F11" s="241"/>
      <c r="G11" s="241"/>
      <c r="H11" s="241"/>
      <c r="I11" s="241"/>
      <c r="J11" s="241"/>
      <c r="K11" s="241"/>
      <c r="L11" s="241"/>
      <c r="M11" s="241"/>
      <c r="N11" s="92"/>
      <c r="O11" s="48"/>
      <c r="P11" s="48"/>
      <c r="Q11" s="48"/>
      <c r="R11" s="48"/>
      <c r="S11" s="48"/>
      <c r="T11" s="48"/>
      <c r="U11" s="48"/>
      <c r="V11" s="220"/>
      <c r="W11" s="220"/>
      <c r="X11" s="220"/>
      <c r="Y11" s="220"/>
      <c r="Z11" s="220"/>
      <c r="AA11" s="220"/>
      <c r="AB11" s="220"/>
      <c r="AC11" s="220"/>
      <c r="AD11" s="220"/>
      <c r="AE11" s="220"/>
      <c r="AF11" s="220"/>
      <c r="AG11" s="220"/>
      <c r="AH11" s="220"/>
      <c r="AI11" s="220"/>
      <c r="AJ11" s="220"/>
      <c r="AK11" s="220"/>
      <c r="AL11" s="220"/>
      <c r="AM11" s="220"/>
      <c r="AN11" s="220"/>
      <c r="AO11" s="220"/>
      <c r="AP11" s="220"/>
      <c r="AQ11" s="192"/>
      <c r="BI11" s="62"/>
      <c r="BJ11" s="62"/>
      <c r="BK11" s="62"/>
      <c r="BL11" s="62"/>
      <c r="BM11" s="62"/>
      <c r="BN11" s="62"/>
      <c r="BO11" s="62"/>
      <c r="BP11" s="62"/>
      <c r="BQ11" s="62"/>
      <c r="BR11" s="62"/>
      <c r="BS11" s="62"/>
      <c r="BT11" s="62"/>
      <c r="BU11" s="62"/>
      <c r="BV11" s="62"/>
      <c r="BW11" s="62"/>
    </row>
    <row r="12" spans="1:75" s="286" customFormat="1" ht="21" hidden="1" customHeight="1">
      <c r="A12" s="200"/>
      <c r="B12" s="201"/>
      <c r="C12" s="192"/>
      <c r="D12" s="313"/>
      <c r="E12" s="313"/>
      <c r="F12" s="241"/>
      <c r="G12" s="241"/>
      <c r="H12" s="241"/>
      <c r="I12" s="241"/>
      <c r="J12" s="241"/>
      <c r="K12" s="241"/>
      <c r="L12" s="241"/>
      <c r="M12" s="241"/>
      <c r="N12" s="92"/>
      <c r="O12" s="48"/>
      <c r="P12" s="48"/>
      <c r="Q12" s="48"/>
      <c r="R12" s="48"/>
      <c r="S12" s="48"/>
      <c r="T12" s="48"/>
      <c r="U12" s="48"/>
      <c r="V12" s="220"/>
      <c r="W12" s="220"/>
      <c r="X12" s="220"/>
      <c r="Y12" s="220"/>
      <c r="Z12" s="220"/>
      <c r="AA12" s="220"/>
      <c r="AB12" s="220"/>
      <c r="AC12" s="220"/>
      <c r="AD12" s="220"/>
      <c r="AE12" s="220"/>
      <c r="AF12" s="220"/>
      <c r="AG12" s="220"/>
      <c r="AH12" s="220"/>
      <c r="AI12" s="220"/>
      <c r="AJ12" s="220"/>
      <c r="AK12" s="220"/>
      <c r="AL12" s="220"/>
      <c r="AM12" s="220"/>
      <c r="AN12" s="220"/>
      <c r="AO12" s="220"/>
      <c r="AP12" s="220"/>
      <c r="AQ12" s="192"/>
      <c r="BI12" s="62"/>
      <c r="BJ12" s="62"/>
      <c r="BK12" s="62"/>
      <c r="BL12" s="62"/>
      <c r="BM12" s="62"/>
      <c r="BN12" s="62"/>
      <c r="BO12" s="62"/>
      <c r="BP12" s="62"/>
      <c r="BQ12" s="62"/>
      <c r="BR12" s="62"/>
      <c r="BS12" s="62"/>
      <c r="BT12" s="62"/>
      <c r="BU12" s="62"/>
      <c r="BV12" s="62"/>
      <c r="BW12" s="62"/>
    </row>
    <row r="13" spans="1:75" s="286" customFormat="1" ht="3.75" customHeight="1">
      <c r="C13" s="192"/>
      <c r="D13" s="192"/>
      <c r="E13" s="192"/>
      <c r="F13" s="249"/>
      <c r="G13" s="220"/>
      <c r="H13" s="246" t="s">
        <v>136</v>
      </c>
      <c r="I13" s="246" t="s">
        <v>139</v>
      </c>
      <c r="J13" s="246" t="s">
        <v>141</v>
      </c>
      <c r="K13" s="246" t="s">
        <v>143</v>
      </c>
      <c r="L13" s="246" t="s">
        <v>144</v>
      </c>
      <c r="M13" s="246" t="s">
        <v>145</v>
      </c>
      <c r="N13" s="95" t="s">
        <v>146</v>
      </c>
      <c r="O13" s="102" t="s">
        <v>485</v>
      </c>
      <c r="P13" s="102" t="s">
        <v>487</v>
      </c>
      <c r="Q13" s="95"/>
      <c r="R13" s="95"/>
      <c r="S13" s="95"/>
      <c r="T13" s="95"/>
      <c r="U13" s="93"/>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BI13" s="62"/>
      <c r="BJ13" s="62"/>
      <c r="BK13" s="62"/>
      <c r="BL13" s="62"/>
      <c r="BM13" s="62"/>
      <c r="BN13" s="62"/>
      <c r="BO13" s="62"/>
      <c r="BP13" s="62"/>
      <c r="BQ13" s="62"/>
      <c r="BR13" s="62"/>
      <c r="BS13" s="62"/>
      <c r="BT13" s="62"/>
      <c r="BU13" s="62"/>
      <c r="BV13" s="62"/>
      <c r="BW13" s="62"/>
    </row>
    <row r="14" spans="1:75" s="221" customFormat="1" ht="21" customHeight="1">
      <c r="C14" s="192"/>
      <c r="D14" s="436" t="s">
        <v>2376</v>
      </c>
      <c r="E14" s="222" t="s">
        <v>2414</v>
      </c>
      <c r="F14" s="249"/>
      <c r="G14" s="220"/>
      <c r="H14" s="220" t="s">
        <v>155</v>
      </c>
      <c r="I14" s="220" t="s">
        <v>159</v>
      </c>
      <c r="J14" s="220" t="s">
        <v>0</v>
      </c>
      <c r="K14" s="220" t="s">
        <v>160</v>
      </c>
      <c r="L14" s="220" t="s">
        <v>467</v>
      </c>
      <c r="M14" s="220" t="s">
        <v>428</v>
      </c>
      <c r="N14" s="48" t="s">
        <v>428</v>
      </c>
      <c r="O14" s="48" t="s">
        <v>0</v>
      </c>
      <c r="P14" s="48" t="s">
        <v>477</v>
      </c>
      <c r="Q14" s="48"/>
      <c r="R14" s="48"/>
      <c r="S14" s="48"/>
      <c r="T14" s="48"/>
      <c r="U14" s="104"/>
      <c r="V14" s="73">
        <v>217</v>
      </c>
      <c r="W14" s="74"/>
      <c r="X14" s="75"/>
      <c r="Y14" s="73">
        <v>2599</v>
      </c>
      <c r="Z14" s="74"/>
      <c r="AA14" s="75"/>
      <c r="AB14" s="73"/>
      <c r="AC14" s="74"/>
      <c r="AD14" s="75"/>
      <c r="AE14" s="73">
        <v>380</v>
      </c>
      <c r="AF14" s="74"/>
      <c r="AG14" s="75"/>
      <c r="AH14" s="73"/>
      <c r="AI14" s="74"/>
      <c r="AJ14" s="75"/>
      <c r="AK14" s="73">
        <v>15</v>
      </c>
      <c r="AL14" s="74"/>
      <c r="AM14" s="75"/>
      <c r="AN14" s="21">
        <f t="shared" ref="AN14:AN24" si="0">IF(OR(EXACT(V14,W14),EXACT(Y14,Z14),EXACT(AE14,AF14),EXACT(AK14,AL14),AND(W14=Z14,Z14=AF14,AF14=AL14,W14="X"),OR(W14="M",Z14="M",AF14="M",AL14="M")),"",SUM(V14,Y14,AE14,AK14))</f>
        <v>3211</v>
      </c>
      <c r="AO14" s="22" t="str">
        <f t="shared" ref="AO14:AO24" si="1" xml:space="preserve"> IF(AND(AND(W14="X",Z14="X",AF14="X",AL14="X"),SUM(V14,Y14,AE14,AK14)=0,ISNUMBER(AN14)),"",IF(OR(W14="M",Z14="M",AF14="M",AL14="M"),"M",IF(AND(W14=Z14,Z14=AF14,AF14=AL14,OR(W14="W",W14="Z",W14="X")),UPPER(W14),"")))</f>
        <v/>
      </c>
      <c r="AP14" s="23"/>
      <c r="AQ14" s="192"/>
      <c r="BI14" s="49"/>
      <c r="BJ14" s="49"/>
      <c r="BK14" s="49"/>
      <c r="BL14" s="49"/>
      <c r="BM14" s="49"/>
      <c r="BN14" s="49"/>
      <c r="BO14" s="49"/>
      <c r="BP14" s="49"/>
      <c r="BQ14" s="49"/>
      <c r="BR14" s="49"/>
      <c r="BS14" s="49"/>
      <c r="BT14" s="49"/>
      <c r="BU14" s="49"/>
      <c r="BV14" s="49"/>
      <c r="BW14" s="49"/>
    </row>
    <row r="15" spans="1:75" s="221" customFormat="1" ht="21" customHeight="1">
      <c r="C15" s="192"/>
      <c r="D15" s="436"/>
      <c r="E15" s="222" t="s">
        <v>2415</v>
      </c>
      <c r="F15" s="249"/>
      <c r="G15" s="220"/>
      <c r="H15" s="220" t="s">
        <v>155</v>
      </c>
      <c r="I15" s="220" t="s">
        <v>159</v>
      </c>
      <c r="J15" s="220" t="s">
        <v>0</v>
      </c>
      <c r="K15" s="220" t="s">
        <v>160</v>
      </c>
      <c r="L15" s="220" t="s">
        <v>468</v>
      </c>
      <c r="M15" s="220" t="s">
        <v>428</v>
      </c>
      <c r="N15" s="48" t="s">
        <v>428</v>
      </c>
      <c r="O15" s="48" t="s">
        <v>0</v>
      </c>
      <c r="P15" s="48" t="s">
        <v>477</v>
      </c>
      <c r="Q15" s="48"/>
      <c r="R15" s="48"/>
      <c r="S15" s="48"/>
      <c r="T15" s="48"/>
      <c r="U15" s="104"/>
      <c r="V15" s="73">
        <v>43</v>
      </c>
      <c r="W15" s="74"/>
      <c r="X15" s="75"/>
      <c r="Y15" s="73">
        <v>507</v>
      </c>
      <c r="Z15" s="74"/>
      <c r="AA15" s="75"/>
      <c r="AB15" s="73"/>
      <c r="AC15" s="74"/>
      <c r="AD15" s="75"/>
      <c r="AE15" s="73">
        <v>27</v>
      </c>
      <c r="AF15" s="74"/>
      <c r="AG15" s="75"/>
      <c r="AH15" s="73"/>
      <c r="AI15" s="74"/>
      <c r="AJ15" s="75"/>
      <c r="AK15" s="73">
        <v>2</v>
      </c>
      <c r="AL15" s="74"/>
      <c r="AM15" s="75"/>
      <c r="AN15" s="21">
        <f t="shared" si="0"/>
        <v>579</v>
      </c>
      <c r="AO15" s="22" t="str">
        <f t="shared" si="1"/>
        <v/>
      </c>
      <c r="AP15" s="23"/>
      <c r="AQ15" s="192"/>
      <c r="BI15" s="49"/>
      <c r="BJ15" s="49"/>
      <c r="BK15" s="49"/>
      <c r="BL15" s="49"/>
      <c r="BM15" s="49"/>
      <c r="BN15" s="49"/>
      <c r="BO15" s="49"/>
      <c r="BP15" s="49"/>
      <c r="BQ15" s="49"/>
      <c r="BR15" s="49"/>
      <c r="BS15" s="49"/>
      <c r="BT15" s="49"/>
      <c r="BU15" s="49"/>
      <c r="BV15" s="49"/>
      <c r="BW15" s="49"/>
    </row>
    <row r="16" spans="1:75" s="221" customFormat="1" ht="21" customHeight="1">
      <c r="C16" s="192"/>
      <c r="D16" s="436"/>
      <c r="E16" s="222" t="s">
        <v>2416</v>
      </c>
      <c r="F16" s="249"/>
      <c r="G16" s="220"/>
      <c r="H16" s="220" t="s">
        <v>155</v>
      </c>
      <c r="I16" s="220" t="s">
        <v>159</v>
      </c>
      <c r="J16" s="220" t="s">
        <v>0</v>
      </c>
      <c r="K16" s="220" t="s">
        <v>160</v>
      </c>
      <c r="L16" s="220" t="s">
        <v>469</v>
      </c>
      <c r="M16" s="220" t="s">
        <v>428</v>
      </c>
      <c r="N16" s="48" t="s">
        <v>428</v>
      </c>
      <c r="O16" s="48" t="s">
        <v>0</v>
      </c>
      <c r="P16" s="48" t="s">
        <v>477</v>
      </c>
      <c r="Q16" s="48"/>
      <c r="R16" s="48"/>
      <c r="S16" s="48"/>
      <c r="T16" s="48"/>
      <c r="U16" s="104"/>
      <c r="V16" s="73">
        <v>12</v>
      </c>
      <c r="W16" s="74"/>
      <c r="X16" s="75"/>
      <c r="Y16" s="73">
        <v>701</v>
      </c>
      <c r="Z16" s="74"/>
      <c r="AA16" s="75"/>
      <c r="AB16" s="73"/>
      <c r="AC16" s="74"/>
      <c r="AD16" s="75"/>
      <c r="AE16" s="73">
        <v>62</v>
      </c>
      <c r="AF16" s="74"/>
      <c r="AG16" s="75"/>
      <c r="AH16" s="73"/>
      <c r="AI16" s="74"/>
      <c r="AJ16" s="75"/>
      <c r="AK16" s="73">
        <v>4</v>
      </c>
      <c r="AL16" s="74"/>
      <c r="AM16" s="75"/>
      <c r="AN16" s="21">
        <f t="shared" si="0"/>
        <v>779</v>
      </c>
      <c r="AO16" s="22" t="str">
        <f t="shared" si="1"/>
        <v/>
      </c>
      <c r="AP16" s="23"/>
      <c r="AQ16" s="192"/>
      <c r="BI16" s="49"/>
      <c r="BJ16" s="49"/>
      <c r="BK16" s="49"/>
      <c r="BL16" s="49"/>
      <c r="BM16" s="49"/>
      <c r="BN16" s="49"/>
      <c r="BO16" s="49"/>
      <c r="BP16" s="49"/>
      <c r="BQ16" s="49"/>
      <c r="BR16" s="49"/>
      <c r="BS16" s="49"/>
      <c r="BT16" s="49"/>
      <c r="BU16" s="49"/>
      <c r="BV16" s="49"/>
      <c r="BW16" s="49"/>
    </row>
    <row r="17" spans="3:75" s="221" customFormat="1" ht="21" customHeight="1">
      <c r="C17" s="192"/>
      <c r="D17" s="436"/>
      <c r="E17" s="222" t="s">
        <v>2417</v>
      </c>
      <c r="F17" s="249"/>
      <c r="G17" s="220"/>
      <c r="H17" s="220" t="s">
        <v>155</v>
      </c>
      <c r="I17" s="220" t="s">
        <v>159</v>
      </c>
      <c r="J17" s="220" t="s">
        <v>0</v>
      </c>
      <c r="K17" s="220" t="s">
        <v>160</v>
      </c>
      <c r="L17" s="220" t="s">
        <v>470</v>
      </c>
      <c r="M17" s="220" t="s">
        <v>428</v>
      </c>
      <c r="N17" s="48" t="s">
        <v>428</v>
      </c>
      <c r="O17" s="48" t="s">
        <v>0</v>
      </c>
      <c r="P17" s="48" t="s">
        <v>477</v>
      </c>
      <c r="Q17" s="48"/>
      <c r="R17" s="48"/>
      <c r="S17" s="48"/>
      <c r="T17" s="48"/>
      <c r="U17" s="104"/>
      <c r="V17" s="73">
        <v>348</v>
      </c>
      <c r="W17" s="74"/>
      <c r="X17" s="75"/>
      <c r="Y17" s="73">
        <v>4877</v>
      </c>
      <c r="Z17" s="74"/>
      <c r="AA17" s="75"/>
      <c r="AB17" s="73"/>
      <c r="AC17" s="74"/>
      <c r="AD17" s="75"/>
      <c r="AE17" s="73">
        <v>1003</v>
      </c>
      <c r="AF17" s="74"/>
      <c r="AG17" s="75"/>
      <c r="AH17" s="73"/>
      <c r="AI17" s="74"/>
      <c r="AJ17" s="75"/>
      <c r="AK17" s="73">
        <v>11</v>
      </c>
      <c r="AL17" s="74"/>
      <c r="AM17" s="75"/>
      <c r="AN17" s="21">
        <f t="shared" si="0"/>
        <v>6239</v>
      </c>
      <c r="AO17" s="22" t="str">
        <f t="shared" si="1"/>
        <v/>
      </c>
      <c r="AP17" s="23"/>
      <c r="AQ17" s="192"/>
      <c r="BI17" s="49"/>
      <c r="BJ17" s="49"/>
      <c r="BK17" s="49"/>
      <c r="BL17" s="49"/>
      <c r="BM17" s="49"/>
      <c r="BN17" s="49"/>
      <c r="BO17" s="49"/>
      <c r="BP17" s="49"/>
      <c r="BQ17" s="49"/>
      <c r="BR17" s="49"/>
      <c r="BS17" s="49"/>
      <c r="BT17" s="49"/>
      <c r="BU17" s="49"/>
      <c r="BV17" s="49"/>
      <c r="BW17" s="49"/>
    </row>
    <row r="18" spans="3:75" s="221" customFormat="1" ht="21" customHeight="1">
      <c r="C18" s="192"/>
      <c r="D18" s="436"/>
      <c r="E18" s="222" t="s">
        <v>2418</v>
      </c>
      <c r="F18" s="249"/>
      <c r="G18" s="220"/>
      <c r="H18" s="220" t="s">
        <v>155</v>
      </c>
      <c r="I18" s="220" t="s">
        <v>159</v>
      </c>
      <c r="J18" s="220" t="s">
        <v>0</v>
      </c>
      <c r="K18" s="220" t="s">
        <v>160</v>
      </c>
      <c r="L18" s="220" t="s">
        <v>471</v>
      </c>
      <c r="M18" s="220" t="s">
        <v>428</v>
      </c>
      <c r="N18" s="48" t="s">
        <v>428</v>
      </c>
      <c r="O18" s="48" t="s">
        <v>0</v>
      </c>
      <c r="P18" s="48" t="s">
        <v>477</v>
      </c>
      <c r="Q18" s="48"/>
      <c r="R18" s="48"/>
      <c r="S18" s="48"/>
      <c r="T18" s="48"/>
      <c r="U18" s="104"/>
      <c r="V18" s="73">
        <v>80</v>
      </c>
      <c r="W18" s="74"/>
      <c r="X18" s="75"/>
      <c r="Y18" s="73">
        <v>337</v>
      </c>
      <c r="Z18" s="74"/>
      <c r="AA18" s="75"/>
      <c r="AB18" s="73"/>
      <c r="AC18" s="74"/>
      <c r="AD18" s="75"/>
      <c r="AE18" s="73">
        <v>64</v>
      </c>
      <c r="AF18" s="74"/>
      <c r="AG18" s="75"/>
      <c r="AH18" s="73"/>
      <c r="AI18" s="74"/>
      <c r="AJ18" s="75"/>
      <c r="AK18" s="73">
        <v>5</v>
      </c>
      <c r="AL18" s="74"/>
      <c r="AM18" s="75"/>
      <c r="AN18" s="21">
        <f t="shared" si="0"/>
        <v>486</v>
      </c>
      <c r="AO18" s="22" t="str">
        <f t="shared" si="1"/>
        <v/>
      </c>
      <c r="AP18" s="23"/>
      <c r="AQ18" s="192"/>
      <c r="BI18" s="49"/>
      <c r="BJ18" s="49"/>
      <c r="BK18" s="49"/>
      <c r="BL18" s="49"/>
      <c r="BM18" s="49"/>
      <c r="BN18" s="49"/>
      <c r="BO18" s="49"/>
      <c r="BP18" s="49"/>
      <c r="BQ18" s="49"/>
      <c r="BR18" s="49"/>
      <c r="BS18" s="49"/>
      <c r="BT18" s="49"/>
      <c r="BU18" s="49"/>
      <c r="BV18" s="49"/>
      <c r="BW18" s="49"/>
    </row>
    <row r="19" spans="3:75" s="221" customFormat="1" ht="21" customHeight="1">
      <c r="C19" s="192"/>
      <c r="D19" s="436"/>
      <c r="E19" s="222" t="s">
        <v>2419</v>
      </c>
      <c r="F19" s="249"/>
      <c r="G19" s="220"/>
      <c r="H19" s="220" t="s">
        <v>155</v>
      </c>
      <c r="I19" s="220" t="s">
        <v>159</v>
      </c>
      <c r="J19" s="220" t="s">
        <v>0</v>
      </c>
      <c r="K19" s="220" t="s">
        <v>160</v>
      </c>
      <c r="L19" s="220" t="s">
        <v>472</v>
      </c>
      <c r="M19" s="220" t="s">
        <v>428</v>
      </c>
      <c r="N19" s="48" t="s">
        <v>428</v>
      </c>
      <c r="O19" s="48" t="s">
        <v>0</v>
      </c>
      <c r="P19" s="48" t="s">
        <v>477</v>
      </c>
      <c r="Q19" s="48"/>
      <c r="R19" s="48"/>
      <c r="S19" s="48"/>
      <c r="T19" s="48"/>
      <c r="U19" s="104"/>
      <c r="V19" s="73">
        <v>350</v>
      </c>
      <c r="W19" s="74"/>
      <c r="X19" s="75"/>
      <c r="Y19" s="73">
        <v>1657</v>
      </c>
      <c r="Z19" s="74"/>
      <c r="AA19" s="75"/>
      <c r="AB19" s="73"/>
      <c r="AC19" s="74"/>
      <c r="AD19" s="75"/>
      <c r="AE19" s="73">
        <v>95</v>
      </c>
      <c r="AF19" s="74"/>
      <c r="AG19" s="75"/>
      <c r="AH19" s="73"/>
      <c r="AI19" s="74"/>
      <c r="AJ19" s="75"/>
      <c r="AK19" s="73">
        <v>3</v>
      </c>
      <c r="AL19" s="74"/>
      <c r="AM19" s="75"/>
      <c r="AN19" s="21">
        <f t="shared" si="0"/>
        <v>2105</v>
      </c>
      <c r="AO19" s="22" t="str">
        <f t="shared" si="1"/>
        <v/>
      </c>
      <c r="AP19" s="23"/>
      <c r="AQ19" s="192"/>
      <c r="BI19" s="49"/>
      <c r="BJ19" s="49"/>
      <c r="BK19" s="49"/>
      <c r="BL19" s="49"/>
      <c r="BM19" s="49"/>
      <c r="BN19" s="49"/>
      <c r="BO19" s="49"/>
      <c r="BP19" s="49"/>
      <c r="BQ19" s="49"/>
      <c r="BR19" s="49"/>
      <c r="BS19" s="49"/>
      <c r="BT19" s="49"/>
      <c r="BU19" s="49"/>
      <c r="BV19" s="49"/>
      <c r="BW19" s="49"/>
    </row>
    <row r="20" spans="3:75" s="221" customFormat="1" ht="21" customHeight="1">
      <c r="C20" s="192"/>
      <c r="D20" s="436"/>
      <c r="E20" s="222" t="s">
        <v>2420</v>
      </c>
      <c r="F20" s="249"/>
      <c r="G20" s="220"/>
      <c r="H20" s="220" t="s">
        <v>155</v>
      </c>
      <c r="I20" s="220" t="s">
        <v>159</v>
      </c>
      <c r="J20" s="220" t="s">
        <v>0</v>
      </c>
      <c r="K20" s="220" t="s">
        <v>160</v>
      </c>
      <c r="L20" s="220" t="s">
        <v>473</v>
      </c>
      <c r="M20" s="220" t="s">
        <v>428</v>
      </c>
      <c r="N20" s="48" t="s">
        <v>428</v>
      </c>
      <c r="O20" s="48" t="s">
        <v>0</v>
      </c>
      <c r="P20" s="48" t="s">
        <v>477</v>
      </c>
      <c r="Q20" s="48"/>
      <c r="R20" s="48"/>
      <c r="S20" s="48"/>
      <c r="T20" s="48"/>
      <c r="U20" s="104"/>
      <c r="V20" s="73">
        <v>116</v>
      </c>
      <c r="W20" s="74"/>
      <c r="X20" s="75"/>
      <c r="Y20" s="73">
        <v>2325</v>
      </c>
      <c r="Z20" s="74"/>
      <c r="AA20" s="75"/>
      <c r="AB20" s="73"/>
      <c r="AC20" s="74"/>
      <c r="AD20" s="75"/>
      <c r="AE20" s="73">
        <v>49</v>
      </c>
      <c r="AF20" s="74"/>
      <c r="AG20" s="75"/>
      <c r="AH20" s="73"/>
      <c r="AI20" s="74"/>
      <c r="AJ20" s="75"/>
      <c r="AK20" s="73">
        <v>2</v>
      </c>
      <c r="AL20" s="74"/>
      <c r="AM20" s="75"/>
      <c r="AN20" s="21">
        <f t="shared" si="0"/>
        <v>2492</v>
      </c>
      <c r="AO20" s="22" t="str">
        <f t="shared" si="1"/>
        <v/>
      </c>
      <c r="AP20" s="23"/>
      <c r="AQ20" s="192"/>
      <c r="BI20" s="49"/>
      <c r="BJ20" s="49"/>
      <c r="BK20" s="49"/>
      <c r="BL20" s="49"/>
      <c r="BM20" s="49"/>
      <c r="BN20" s="49"/>
      <c r="BO20" s="49"/>
      <c r="BP20" s="49"/>
      <c r="BQ20" s="49"/>
      <c r="BR20" s="49"/>
      <c r="BS20" s="49"/>
      <c r="BT20" s="49"/>
      <c r="BU20" s="49"/>
      <c r="BV20" s="49"/>
      <c r="BW20" s="49"/>
    </row>
    <row r="21" spans="3:75" s="221" customFormat="1" ht="21" customHeight="1">
      <c r="C21" s="192"/>
      <c r="D21" s="436"/>
      <c r="E21" s="222" t="s">
        <v>2421</v>
      </c>
      <c r="F21" s="249"/>
      <c r="G21" s="220"/>
      <c r="H21" s="220" t="s">
        <v>155</v>
      </c>
      <c r="I21" s="220" t="s">
        <v>159</v>
      </c>
      <c r="J21" s="220" t="s">
        <v>0</v>
      </c>
      <c r="K21" s="220" t="s">
        <v>160</v>
      </c>
      <c r="L21" s="220" t="s">
        <v>474</v>
      </c>
      <c r="M21" s="220" t="s">
        <v>428</v>
      </c>
      <c r="N21" s="48" t="s">
        <v>428</v>
      </c>
      <c r="O21" s="48" t="s">
        <v>0</v>
      </c>
      <c r="P21" s="48" t="s">
        <v>477</v>
      </c>
      <c r="Q21" s="48"/>
      <c r="R21" s="48"/>
      <c r="S21" s="48"/>
      <c r="T21" s="48"/>
      <c r="U21" s="104"/>
      <c r="V21" s="73">
        <v>47</v>
      </c>
      <c r="W21" s="74"/>
      <c r="X21" s="75"/>
      <c r="Y21" s="73">
        <v>277</v>
      </c>
      <c r="Z21" s="74"/>
      <c r="AA21" s="75"/>
      <c r="AB21" s="73"/>
      <c r="AC21" s="74"/>
      <c r="AD21" s="75"/>
      <c r="AE21" s="73">
        <v>13</v>
      </c>
      <c r="AF21" s="74"/>
      <c r="AG21" s="75"/>
      <c r="AH21" s="73"/>
      <c r="AI21" s="74"/>
      <c r="AJ21" s="75"/>
      <c r="AK21" s="73">
        <v>0</v>
      </c>
      <c r="AL21" s="74"/>
      <c r="AM21" s="75"/>
      <c r="AN21" s="21">
        <f t="shared" si="0"/>
        <v>337</v>
      </c>
      <c r="AO21" s="22" t="str">
        <f t="shared" si="1"/>
        <v/>
      </c>
      <c r="AP21" s="23"/>
      <c r="AQ21" s="192"/>
      <c r="BI21" s="49"/>
      <c r="BJ21" s="49"/>
      <c r="BK21" s="49"/>
      <c r="BL21" s="49"/>
      <c r="BM21" s="49"/>
      <c r="BN21" s="49"/>
      <c r="BO21" s="49"/>
      <c r="BP21" s="49"/>
      <c r="BQ21" s="49"/>
      <c r="BR21" s="49"/>
      <c r="BS21" s="49"/>
      <c r="BT21" s="49"/>
      <c r="BU21" s="49"/>
      <c r="BV21" s="49"/>
      <c r="BW21" s="49"/>
    </row>
    <row r="22" spans="3:75" s="221" customFormat="1" ht="21" customHeight="1">
      <c r="C22" s="192"/>
      <c r="D22" s="436"/>
      <c r="E22" s="222" t="s">
        <v>2422</v>
      </c>
      <c r="F22" s="249"/>
      <c r="G22" s="220"/>
      <c r="H22" s="220" t="s">
        <v>155</v>
      </c>
      <c r="I22" s="220" t="s">
        <v>159</v>
      </c>
      <c r="J22" s="220" t="s">
        <v>0</v>
      </c>
      <c r="K22" s="220" t="s">
        <v>160</v>
      </c>
      <c r="L22" s="220" t="s">
        <v>475</v>
      </c>
      <c r="M22" s="220" t="s">
        <v>428</v>
      </c>
      <c r="N22" s="48" t="s">
        <v>428</v>
      </c>
      <c r="O22" s="48" t="s">
        <v>0</v>
      </c>
      <c r="P22" s="48" t="s">
        <v>477</v>
      </c>
      <c r="Q22" s="48"/>
      <c r="R22" s="48"/>
      <c r="S22" s="48"/>
      <c r="T22" s="48"/>
      <c r="U22" s="104"/>
      <c r="V22" s="73">
        <v>19</v>
      </c>
      <c r="W22" s="74"/>
      <c r="X22" s="75"/>
      <c r="Y22" s="73">
        <v>1203</v>
      </c>
      <c r="Z22" s="74"/>
      <c r="AA22" s="75"/>
      <c r="AB22" s="73"/>
      <c r="AC22" s="74"/>
      <c r="AD22" s="75"/>
      <c r="AE22" s="73">
        <v>175</v>
      </c>
      <c r="AF22" s="74"/>
      <c r="AG22" s="75"/>
      <c r="AH22" s="73"/>
      <c r="AI22" s="74"/>
      <c r="AJ22" s="75"/>
      <c r="AK22" s="73">
        <v>0</v>
      </c>
      <c r="AL22" s="74"/>
      <c r="AM22" s="75"/>
      <c r="AN22" s="21">
        <f t="shared" si="0"/>
        <v>1397</v>
      </c>
      <c r="AO22" s="22" t="str">
        <f t="shared" si="1"/>
        <v/>
      </c>
      <c r="AP22" s="23"/>
      <c r="AQ22" s="192"/>
      <c r="BI22" s="49"/>
      <c r="BJ22" s="49"/>
      <c r="BK22" s="49"/>
      <c r="BL22" s="49"/>
      <c r="BM22" s="49"/>
      <c r="BN22" s="49"/>
      <c r="BO22" s="49"/>
      <c r="BP22" s="49"/>
      <c r="BQ22" s="49"/>
      <c r="BR22" s="49"/>
      <c r="BS22" s="49"/>
      <c r="BT22" s="49"/>
      <c r="BU22" s="49"/>
      <c r="BV22" s="49"/>
      <c r="BW22" s="49"/>
    </row>
    <row r="23" spans="3:75" s="221" customFormat="1" ht="21" customHeight="1">
      <c r="C23" s="192"/>
      <c r="D23" s="436"/>
      <c r="E23" s="222" t="s">
        <v>2423</v>
      </c>
      <c r="F23" s="249"/>
      <c r="G23" s="220"/>
      <c r="H23" s="220" t="s">
        <v>155</v>
      </c>
      <c r="I23" s="220" t="s">
        <v>159</v>
      </c>
      <c r="J23" s="220" t="s">
        <v>0</v>
      </c>
      <c r="K23" s="220" t="s">
        <v>160</v>
      </c>
      <c r="L23" s="220" t="s">
        <v>476</v>
      </c>
      <c r="M23" s="220" t="s">
        <v>428</v>
      </c>
      <c r="N23" s="48" t="s">
        <v>428</v>
      </c>
      <c r="O23" s="48" t="s">
        <v>0</v>
      </c>
      <c r="P23" s="48" t="s">
        <v>477</v>
      </c>
      <c r="Q23" s="48"/>
      <c r="R23" s="48"/>
      <c r="S23" s="48"/>
      <c r="T23" s="48"/>
      <c r="U23" s="104"/>
      <c r="V23" s="73">
        <v>68</v>
      </c>
      <c r="W23" s="74"/>
      <c r="X23" s="75"/>
      <c r="Y23" s="73">
        <v>226</v>
      </c>
      <c r="Z23" s="74"/>
      <c r="AA23" s="75"/>
      <c r="AB23" s="73"/>
      <c r="AC23" s="74"/>
      <c r="AD23" s="75"/>
      <c r="AE23" s="73">
        <v>5</v>
      </c>
      <c r="AF23" s="74"/>
      <c r="AG23" s="75"/>
      <c r="AH23" s="73"/>
      <c r="AI23" s="74"/>
      <c r="AJ23" s="75"/>
      <c r="AK23" s="73">
        <v>0</v>
      </c>
      <c r="AL23" s="74"/>
      <c r="AM23" s="75"/>
      <c r="AN23" s="21">
        <f t="shared" si="0"/>
        <v>299</v>
      </c>
      <c r="AO23" s="22" t="str">
        <f t="shared" si="1"/>
        <v/>
      </c>
      <c r="AP23" s="23"/>
      <c r="AQ23" s="192"/>
      <c r="BI23" s="49"/>
      <c r="BJ23" s="49"/>
      <c r="BK23" s="49"/>
      <c r="BL23" s="49"/>
      <c r="BM23" s="49"/>
      <c r="BN23" s="49"/>
      <c r="BO23" s="49"/>
      <c r="BP23" s="49"/>
      <c r="BQ23" s="49"/>
      <c r="BR23" s="49"/>
      <c r="BS23" s="49"/>
      <c r="BT23" s="49"/>
      <c r="BU23" s="49"/>
      <c r="BV23" s="49"/>
      <c r="BW23" s="49"/>
    </row>
    <row r="24" spans="3:75" s="221" customFormat="1" ht="21" customHeight="1">
      <c r="C24" s="192"/>
      <c r="D24" s="436"/>
      <c r="E24" s="222" t="s">
        <v>2383</v>
      </c>
      <c r="F24" s="249"/>
      <c r="G24" s="220"/>
      <c r="H24" s="220" t="s">
        <v>155</v>
      </c>
      <c r="I24" s="220" t="s">
        <v>159</v>
      </c>
      <c r="J24" s="220" t="s">
        <v>0</v>
      </c>
      <c r="K24" s="220" t="s">
        <v>160</v>
      </c>
      <c r="L24" s="220" t="s">
        <v>162</v>
      </c>
      <c r="M24" s="220" t="s">
        <v>428</v>
      </c>
      <c r="N24" s="48" t="s">
        <v>428</v>
      </c>
      <c r="O24" s="48" t="s">
        <v>0</v>
      </c>
      <c r="P24" s="48" t="s">
        <v>477</v>
      </c>
      <c r="Q24" s="48"/>
      <c r="R24" s="48"/>
      <c r="S24" s="48"/>
      <c r="T24" s="48"/>
      <c r="U24" s="104"/>
      <c r="V24" s="73">
        <v>0</v>
      </c>
      <c r="W24" s="74"/>
      <c r="X24" s="75"/>
      <c r="Y24" s="73">
        <v>0</v>
      </c>
      <c r="Z24" s="74"/>
      <c r="AA24" s="75"/>
      <c r="AB24" s="73"/>
      <c r="AC24" s="74"/>
      <c r="AD24" s="75"/>
      <c r="AE24" s="73">
        <v>0</v>
      </c>
      <c r="AF24" s="74"/>
      <c r="AG24" s="75"/>
      <c r="AH24" s="73"/>
      <c r="AI24" s="74"/>
      <c r="AJ24" s="75"/>
      <c r="AK24" s="73">
        <v>0</v>
      </c>
      <c r="AL24" s="74"/>
      <c r="AM24" s="75"/>
      <c r="AN24" s="21">
        <f t="shared" si="0"/>
        <v>0</v>
      </c>
      <c r="AO24" s="22" t="str">
        <f t="shared" si="1"/>
        <v/>
      </c>
      <c r="AP24" s="23"/>
      <c r="AQ24" s="192"/>
      <c r="BI24" s="49"/>
      <c r="BJ24" s="49"/>
      <c r="BK24" s="49"/>
      <c r="BL24" s="49"/>
      <c r="BM24" s="49"/>
      <c r="BN24" s="49"/>
      <c r="BO24" s="49"/>
      <c r="BP24" s="49"/>
      <c r="BQ24" s="49"/>
      <c r="BR24" s="49"/>
      <c r="BS24" s="49"/>
      <c r="BT24" s="49"/>
      <c r="BU24" s="49"/>
      <c r="BV24" s="49"/>
      <c r="BW24" s="49"/>
    </row>
    <row r="25" spans="3:75" s="221" customFormat="1" ht="21" customHeight="1">
      <c r="C25" s="192"/>
      <c r="D25" s="436"/>
      <c r="E25" s="225" t="s">
        <v>2384</v>
      </c>
      <c r="F25" s="249"/>
      <c r="G25" s="220"/>
      <c r="H25" s="220" t="s">
        <v>155</v>
      </c>
      <c r="I25" s="220" t="s">
        <v>159</v>
      </c>
      <c r="J25" s="220" t="s">
        <v>0</v>
      </c>
      <c r="K25" s="220" t="s">
        <v>160</v>
      </c>
      <c r="L25" s="220" t="s">
        <v>0</v>
      </c>
      <c r="M25" s="220" t="s">
        <v>428</v>
      </c>
      <c r="N25" s="48" t="s">
        <v>428</v>
      </c>
      <c r="O25" s="48" t="s">
        <v>0</v>
      </c>
      <c r="P25" s="48" t="s">
        <v>477</v>
      </c>
      <c r="Q25" s="48"/>
      <c r="R25" s="48"/>
      <c r="S25" s="48"/>
      <c r="T25" s="48"/>
      <c r="U25" s="107"/>
      <c r="V25" s="21">
        <f>IF(OR(SUMPRODUCT(--(V14:V24=""),--(W14:W24=""))&gt;0,COUNTIF(W14:W24,"M")&gt;0,COUNTIF(W14:W24,"X")=11),"",SUM(V14:V24))</f>
        <v>1300</v>
      </c>
      <c r="W25" s="22" t="str">
        <f>IF(AND(COUNTIF(W14:W24,"X")=11,SUM(V14:V24)=0,ISNUMBER(V25)),"",IF(COUNTIF(W14:W24,"M")&gt;0,"M",IF(AND(COUNTIF(W14:W24,W14)=11,OR(W14="X",W14="W",W14="Z")),UPPER(W14),"")))</f>
        <v/>
      </c>
      <c r="X25" s="23"/>
      <c r="Y25" s="21">
        <f>IF(OR(SUMPRODUCT(--(Y14:Y24=""),--(Z14:Z24=""))&gt;0,COUNTIF(Z14:Z24,"M")&gt;0,COUNTIF(Z14:Z24,"X")=11),"",SUM(Y14:Y24))</f>
        <v>14709</v>
      </c>
      <c r="Z25" s="22" t="str">
        <f>IF(AND(COUNTIF(Z14:Z24,"X")=11,SUM(Y14:Y24)=0,ISNUMBER(Y25)),"",IF(COUNTIF(Z14:Z24,"M")&gt;0,"M",IF(AND(COUNTIF(Z14:Z24,Z14)=11,OR(Z14="X",Z14="W",Z14="Z")),UPPER(Z14),"")))</f>
        <v/>
      </c>
      <c r="AA25" s="23"/>
      <c r="AB25" s="21" t="str">
        <f>IF(OR(SUMPRODUCT(--(AB14:AB24=""),--(AC14:AC24=""))&gt;0,COUNTIF(AC14:AC24,"M")&gt;0,COUNTIF(AC14:AC24,"X")=11),"",SUM(AB14:AB24))</f>
        <v/>
      </c>
      <c r="AC25" s="22" t="str">
        <f>IF(AND(COUNTIF(AC14:AC24,"X")=11,SUM(AB14:AB24)=0,ISNUMBER(AB25)),"",IF(COUNTIF(AC14:AC24,"M")&gt;0,"M",IF(AND(COUNTIF(AC14:AC24,AC14)=11,OR(AC14="X",AC14="W",AC14="Z")),UPPER(AC14),"")))</f>
        <v/>
      </c>
      <c r="AD25" s="23"/>
      <c r="AE25" s="21">
        <f>IF(OR(SUMPRODUCT(--(AE14:AE24=""),--(AF14:AF24=""))&gt;0,COUNTIF(AF14:AF24,"M")&gt;0,COUNTIF(AF14:AF24,"X")=11),"",SUM(AE14:AE24))</f>
        <v>1873</v>
      </c>
      <c r="AF25" s="22" t="str">
        <f>IF(AND(COUNTIF(AF14:AF24,"X")=11,SUM(AE14:AE24)=0,ISNUMBER(AE25)),"",IF(COUNTIF(AF14:AF24,"M")&gt;0,"M",IF(AND(COUNTIF(AF14:AF24,AF14)=11,OR(AF14="X",AF14="W",AF14="Z")),UPPER(AF14),"")))</f>
        <v/>
      </c>
      <c r="AG25" s="23"/>
      <c r="AH25" s="21" t="str">
        <f>IF(OR(SUMPRODUCT(--(AH14:AH24=""),--(AI14:AI24=""))&gt;0,COUNTIF(AI14:AI24,"M")&gt;0,COUNTIF(AI14:AI24,"X")=11),"",SUM(AH14:AH24))</f>
        <v/>
      </c>
      <c r="AI25" s="22" t="str">
        <f>IF(AND(COUNTIF(AI14:AI24,"X")=11,SUM(AH14:AH24)=0,ISNUMBER(AH25)),"",IF(COUNTIF(AI14:AI24,"M")&gt;0,"M",IF(AND(COUNTIF(AI14:AI24,AI14)=11,OR(AI14="X",AI14="W",AI14="Z")),UPPER(AI14),"")))</f>
        <v/>
      </c>
      <c r="AJ25" s="23"/>
      <c r="AK25" s="21">
        <f>IF(OR(SUMPRODUCT(--(AK14:AK24=""),--(AL14:AL24=""))&gt;0,COUNTIF(AL14:AL24,"M")&gt;0,COUNTIF(AL14:AL24,"X")=11),"",SUM(AK14:AK24))</f>
        <v>42</v>
      </c>
      <c r="AL25" s="22" t="str">
        <f>IF(AND(COUNTIF(AL14:AL24,"X")=11,SUM(AK14:AK24)=0,ISNUMBER(AK25)),"",IF(COUNTIF(AL14:AL24,"M")&gt;0,"M",IF(AND(COUNTIF(AL14:AL24,AL14)=11,OR(AL14="X",AL14="W",AL14="Z")),UPPER(AL14),"")))</f>
        <v/>
      </c>
      <c r="AM25" s="23"/>
      <c r="AN25" s="21">
        <f>IF(OR(SUMPRODUCT(--(AN14:AN24=""),--(AO14:AO24=""))&gt;0,COUNTIF(AO14:AO24,"M")&gt;0,COUNTIF(AO14:AO24,"X")=11),"",SUM(AN14:AN24))</f>
        <v>17924</v>
      </c>
      <c r="AO25" s="22" t="str">
        <f>IF(AND(COUNTIF(AO14:AO24,"X")=11,SUM(AN14:AN24)=0,ISNUMBER(AN25)),"",IF(COUNTIF(AO14:AO24,"M")&gt;0,"M",IF(AND(COUNTIF(AO14:AO24,AO14)=11,OR(AO14="X",AO14="W",AO14="Z")),UPPER(AO14),"")))</f>
        <v/>
      </c>
      <c r="AP25" s="23"/>
      <c r="AQ25" s="192"/>
      <c r="BI25" s="49"/>
      <c r="BJ25" s="49"/>
      <c r="BK25" s="49"/>
      <c r="BL25" s="49"/>
      <c r="BM25" s="49"/>
      <c r="BN25" s="49"/>
      <c r="BO25" s="49"/>
      <c r="BP25" s="49"/>
      <c r="BQ25" s="49"/>
      <c r="BR25" s="49"/>
      <c r="BS25" s="49"/>
      <c r="BT25" s="49"/>
      <c r="BU25" s="49"/>
      <c r="BV25" s="49"/>
      <c r="BW25" s="49"/>
    </row>
    <row r="26" spans="3:75" s="221" customFormat="1" ht="21" customHeight="1">
      <c r="C26" s="192"/>
      <c r="D26" s="436" t="s">
        <v>2377</v>
      </c>
      <c r="E26" s="222" t="s">
        <v>2414</v>
      </c>
      <c r="F26" s="249"/>
      <c r="G26" s="220"/>
      <c r="H26" s="220" t="s">
        <v>156</v>
      </c>
      <c r="I26" s="220" t="s">
        <v>159</v>
      </c>
      <c r="J26" s="220" t="s">
        <v>0</v>
      </c>
      <c r="K26" s="220" t="s">
        <v>160</v>
      </c>
      <c r="L26" s="220" t="s">
        <v>467</v>
      </c>
      <c r="M26" s="220" t="s">
        <v>428</v>
      </c>
      <c r="N26" s="48" t="s">
        <v>428</v>
      </c>
      <c r="O26" s="48" t="s">
        <v>0</v>
      </c>
      <c r="P26" s="48" t="s">
        <v>477</v>
      </c>
      <c r="Q26" s="48"/>
      <c r="R26" s="48"/>
      <c r="S26" s="48"/>
      <c r="T26" s="48"/>
      <c r="U26" s="104"/>
      <c r="V26" s="73">
        <v>798</v>
      </c>
      <c r="W26" s="74"/>
      <c r="X26" s="75"/>
      <c r="Y26" s="73">
        <v>6548</v>
      </c>
      <c r="Z26" s="74"/>
      <c r="AA26" s="75"/>
      <c r="AB26" s="73"/>
      <c r="AC26" s="74"/>
      <c r="AD26" s="75"/>
      <c r="AE26" s="73">
        <v>980</v>
      </c>
      <c r="AF26" s="74"/>
      <c r="AG26" s="75"/>
      <c r="AH26" s="73"/>
      <c r="AI26" s="74"/>
      <c r="AJ26" s="75"/>
      <c r="AK26" s="73">
        <v>27</v>
      </c>
      <c r="AL26" s="74"/>
      <c r="AM26" s="75"/>
      <c r="AN26" s="21">
        <f t="shared" ref="AN26:AN36" si="2">IF(OR(EXACT(V26,W26),EXACT(Y26,Z26),EXACT(AE26,AF26),EXACT(AK26,AL26),AND(W26=Z26,Z26=AF26,AF26=AL26,W26="X"),OR(W26="M",Z26="M",AF26="M",AL26="M")),"",SUM(V26,Y26,AE26,AK26))</f>
        <v>8353</v>
      </c>
      <c r="AO26" s="22" t="str">
        <f t="shared" ref="AO26:AO36" si="3" xml:space="preserve"> IF(AND(AND(W26="X",Z26="X",AF26="X",AL26="X"),SUM(V26,Y26,AE26,AK26)=0,ISNUMBER(AN26)),"",IF(OR(W26="M",Z26="M",AF26="M",AL26="M"),"M",IF(AND(W26=Z26,Z26=AF26,AF26=AL26,OR(W26="W",W26="Z",W26="X")),UPPER(W26),"")))</f>
        <v/>
      </c>
      <c r="AP26" s="23"/>
      <c r="AQ26" s="192"/>
      <c r="BI26" s="49"/>
      <c r="BJ26" s="49"/>
      <c r="BK26" s="49"/>
      <c r="BL26" s="49"/>
      <c r="BM26" s="49"/>
      <c r="BN26" s="49"/>
      <c r="BO26" s="49"/>
      <c r="BP26" s="49"/>
      <c r="BQ26" s="49"/>
      <c r="BR26" s="49"/>
      <c r="BS26" s="49"/>
      <c r="BT26" s="49"/>
      <c r="BU26" s="49"/>
      <c r="BV26" s="49"/>
      <c r="BW26" s="49"/>
    </row>
    <row r="27" spans="3:75" s="221" customFormat="1" ht="21" customHeight="1">
      <c r="C27" s="192"/>
      <c r="D27" s="436"/>
      <c r="E27" s="222" t="s">
        <v>2415</v>
      </c>
      <c r="F27" s="249"/>
      <c r="G27" s="220"/>
      <c r="H27" s="220" t="s">
        <v>156</v>
      </c>
      <c r="I27" s="220" t="s">
        <v>159</v>
      </c>
      <c r="J27" s="220" t="s">
        <v>0</v>
      </c>
      <c r="K27" s="220" t="s">
        <v>160</v>
      </c>
      <c r="L27" s="220" t="s">
        <v>468</v>
      </c>
      <c r="M27" s="220" t="s">
        <v>428</v>
      </c>
      <c r="N27" s="48" t="s">
        <v>428</v>
      </c>
      <c r="O27" s="48" t="s">
        <v>0</v>
      </c>
      <c r="P27" s="48" t="s">
        <v>477</v>
      </c>
      <c r="Q27" s="48"/>
      <c r="R27" s="48"/>
      <c r="S27" s="48"/>
      <c r="T27" s="48"/>
      <c r="U27" s="104"/>
      <c r="V27" s="73">
        <v>50</v>
      </c>
      <c r="W27" s="74"/>
      <c r="X27" s="75"/>
      <c r="Y27" s="73">
        <v>678</v>
      </c>
      <c r="Z27" s="74"/>
      <c r="AA27" s="75"/>
      <c r="AB27" s="73"/>
      <c r="AC27" s="74"/>
      <c r="AD27" s="75"/>
      <c r="AE27" s="73">
        <v>40</v>
      </c>
      <c r="AF27" s="74"/>
      <c r="AG27" s="75"/>
      <c r="AH27" s="73"/>
      <c r="AI27" s="74"/>
      <c r="AJ27" s="75"/>
      <c r="AK27" s="73">
        <v>1</v>
      </c>
      <c r="AL27" s="74"/>
      <c r="AM27" s="75"/>
      <c r="AN27" s="21">
        <f t="shared" si="2"/>
        <v>769</v>
      </c>
      <c r="AO27" s="22" t="str">
        <f t="shared" si="3"/>
        <v/>
      </c>
      <c r="AP27" s="23"/>
      <c r="AQ27" s="192"/>
      <c r="BI27" s="49"/>
      <c r="BJ27" s="49"/>
      <c r="BK27" s="49"/>
      <c r="BL27" s="49"/>
      <c r="BM27" s="49"/>
      <c r="BN27" s="49"/>
      <c r="BO27" s="49"/>
      <c r="BP27" s="49"/>
      <c r="BQ27" s="49"/>
      <c r="BR27" s="49"/>
      <c r="BS27" s="49"/>
      <c r="BT27" s="49"/>
      <c r="BU27" s="49"/>
      <c r="BV27" s="49"/>
      <c r="BW27" s="49"/>
    </row>
    <row r="28" spans="3:75" s="221" customFormat="1" ht="21" customHeight="1">
      <c r="C28" s="192"/>
      <c r="D28" s="436"/>
      <c r="E28" s="222" t="s">
        <v>2416</v>
      </c>
      <c r="F28" s="249"/>
      <c r="G28" s="220"/>
      <c r="H28" s="220" t="s">
        <v>156</v>
      </c>
      <c r="I28" s="220" t="s">
        <v>159</v>
      </c>
      <c r="J28" s="220" t="s">
        <v>0</v>
      </c>
      <c r="K28" s="220" t="s">
        <v>160</v>
      </c>
      <c r="L28" s="220" t="s">
        <v>469</v>
      </c>
      <c r="M28" s="220" t="s">
        <v>428</v>
      </c>
      <c r="N28" s="48" t="s">
        <v>428</v>
      </c>
      <c r="O28" s="48" t="s">
        <v>0</v>
      </c>
      <c r="P28" s="48" t="s">
        <v>477</v>
      </c>
      <c r="Q28" s="48"/>
      <c r="R28" s="48"/>
      <c r="S28" s="48"/>
      <c r="T28" s="48"/>
      <c r="U28" s="104"/>
      <c r="V28" s="73">
        <v>79</v>
      </c>
      <c r="W28" s="74"/>
      <c r="X28" s="75"/>
      <c r="Y28" s="73">
        <v>1641</v>
      </c>
      <c r="Z28" s="74"/>
      <c r="AA28" s="75"/>
      <c r="AB28" s="73"/>
      <c r="AC28" s="74"/>
      <c r="AD28" s="75"/>
      <c r="AE28" s="73">
        <v>133</v>
      </c>
      <c r="AF28" s="74"/>
      <c r="AG28" s="75"/>
      <c r="AH28" s="73"/>
      <c r="AI28" s="74"/>
      <c r="AJ28" s="75"/>
      <c r="AK28" s="73">
        <v>6</v>
      </c>
      <c r="AL28" s="74"/>
      <c r="AM28" s="75"/>
      <c r="AN28" s="21">
        <f t="shared" si="2"/>
        <v>1859</v>
      </c>
      <c r="AO28" s="22" t="str">
        <f t="shared" si="3"/>
        <v/>
      </c>
      <c r="AP28" s="23"/>
      <c r="AQ28" s="192"/>
      <c r="BI28" s="49"/>
      <c r="BJ28" s="49"/>
      <c r="BK28" s="49"/>
      <c r="BL28" s="49"/>
      <c r="BM28" s="49"/>
      <c r="BN28" s="49"/>
      <c r="BO28" s="49"/>
      <c r="BP28" s="49"/>
      <c r="BQ28" s="49"/>
      <c r="BR28" s="49"/>
      <c r="BS28" s="49"/>
      <c r="BT28" s="49"/>
      <c r="BU28" s="49"/>
      <c r="BV28" s="49"/>
      <c r="BW28" s="49"/>
    </row>
    <row r="29" spans="3:75" s="221" customFormat="1" ht="21" customHeight="1">
      <c r="C29" s="192"/>
      <c r="D29" s="436"/>
      <c r="E29" s="222" t="s">
        <v>2417</v>
      </c>
      <c r="F29" s="249"/>
      <c r="G29" s="220"/>
      <c r="H29" s="220" t="s">
        <v>156</v>
      </c>
      <c r="I29" s="220" t="s">
        <v>159</v>
      </c>
      <c r="J29" s="220" t="s">
        <v>0</v>
      </c>
      <c r="K29" s="220" t="s">
        <v>160</v>
      </c>
      <c r="L29" s="220" t="s">
        <v>470</v>
      </c>
      <c r="M29" s="220" t="s">
        <v>428</v>
      </c>
      <c r="N29" s="48" t="s">
        <v>428</v>
      </c>
      <c r="O29" s="48" t="s">
        <v>0</v>
      </c>
      <c r="P29" s="48" t="s">
        <v>477</v>
      </c>
      <c r="Q29" s="48"/>
      <c r="R29" s="48"/>
      <c r="S29" s="48"/>
      <c r="T29" s="48"/>
      <c r="U29" s="104"/>
      <c r="V29" s="73">
        <v>1090</v>
      </c>
      <c r="W29" s="74"/>
      <c r="X29" s="75"/>
      <c r="Y29" s="73">
        <v>8497</v>
      </c>
      <c r="Z29" s="74"/>
      <c r="AA29" s="75"/>
      <c r="AB29" s="73"/>
      <c r="AC29" s="74"/>
      <c r="AD29" s="75"/>
      <c r="AE29" s="73">
        <v>1190</v>
      </c>
      <c r="AF29" s="74"/>
      <c r="AG29" s="75"/>
      <c r="AH29" s="73"/>
      <c r="AI29" s="74"/>
      <c r="AJ29" s="75"/>
      <c r="AK29" s="73">
        <v>2</v>
      </c>
      <c r="AL29" s="74"/>
      <c r="AM29" s="75"/>
      <c r="AN29" s="21">
        <f t="shared" si="2"/>
        <v>10779</v>
      </c>
      <c r="AO29" s="22" t="str">
        <f t="shared" si="3"/>
        <v/>
      </c>
      <c r="AP29" s="23"/>
      <c r="AQ29" s="192"/>
      <c r="BI29" s="49"/>
      <c r="BJ29" s="49"/>
      <c r="BK29" s="49"/>
      <c r="BL29" s="49"/>
      <c r="BM29" s="49"/>
      <c r="BN29" s="49"/>
      <c r="BO29" s="49"/>
      <c r="BP29" s="49"/>
      <c r="BQ29" s="49"/>
      <c r="BR29" s="49"/>
      <c r="BS29" s="49"/>
      <c r="BT29" s="49"/>
      <c r="BU29" s="49"/>
      <c r="BV29" s="49"/>
      <c r="BW29" s="49"/>
    </row>
    <row r="30" spans="3:75" s="221" customFormat="1" ht="21" customHeight="1">
      <c r="C30" s="192"/>
      <c r="D30" s="436"/>
      <c r="E30" s="222" t="s">
        <v>2418</v>
      </c>
      <c r="F30" s="249"/>
      <c r="G30" s="220"/>
      <c r="H30" s="220" t="s">
        <v>156</v>
      </c>
      <c r="I30" s="220" t="s">
        <v>159</v>
      </c>
      <c r="J30" s="220" t="s">
        <v>0</v>
      </c>
      <c r="K30" s="220" t="s">
        <v>160</v>
      </c>
      <c r="L30" s="220" t="s">
        <v>471</v>
      </c>
      <c r="M30" s="220" t="s">
        <v>428</v>
      </c>
      <c r="N30" s="48" t="s">
        <v>428</v>
      </c>
      <c r="O30" s="48" t="s">
        <v>0</v>
      </c>
      <c r="P30" s="48" t="s">
        <v>477</v>
      </c>
      <c r="Q30" s="48"/>
      <c r="R30" s="48"/>
      <c r="S30" s="48"/>
      <c r="T30" s="48"/>
      <c r="U30" s="104"/>
      <c r="V30" s="73">
        <v>81</v>
      </c>
      <c r="W30" s="74"/>
      <c r="X30" s="75"/>
      <c r="Y30" s="73">
        <v>488</v>
      </c>
      <c r="Z30" s="74"/>
      <c r="AA30" s="75"/>
      <c r="AB30" s="73"/>
      <c r="AC30" s="74"/>
      <c r="AD30" s="75"/>
      <c r="AE30" s="73">
        <v>54</v>
      </c>
      <c r="AF30" s="74"/>
      <c r="AG30" s="75"/>
      <c r="AH30" s="73"/>
      <c r="AI30" s="74"/>
      <c r="AJ30" s="75"/>
      <c r="AK30" s="73">
        <v>5</v>
      </c>
      <c r="AL30" s="74"/>
      <c r="AM30" s="75"/>
      <c r="AN30" s="21">
        <f t="shared" si="2"/>
        <v>628</v>
      </c>
      <c r="AO30" s="22" t="str">
        <f t="shared" si="3"/>
        <v/>
      </c>
      <c r="AP30" s="23"/>
      <c r="AQ30" s="192"/>
      <c r="BI30" s="49"/>
      <c r="BJ30" s="49"/>
      <c r="BK30" s="49"/>
      <c r="BL30" s="49"/>
      <c r="BM30" s="49"/>
      <c r="BN30" s="49"/>
      <c r="BO30" s="49"/>
      <c r="BP30" s="49"/>
      <c r="BQ30" s="49"/>
      <c r="BR30" s="49"/>
      <c r="BS30" s="49"/>
      <c r="BT30" s="49"/>
      <c r="BU30" s="49"/>
      <c r="BV30" s="49"/>
      <c r="BW30" s="49"/>
    </row>
    <row r="31" spans="3:75" s="221" customFormat="1" ht="21" customHeight="1">
      <c r="C31" s="192"/>
      <c r="D31" s="436"/>
      <c r="E31" s="222" t="s">
        <v>2419</v>
      </c>
      <c r="F31" s="249"/>
      <c r="G31" s="220"/>
      <c r="H31" s="220" t="s">
        <v>156</v>
      </c>
      <c r="I31" s="220" t="s">
        <v>159</v>
      </c>
      <c r="J31" s="220" t="s">
        <v>0</v>
      </c>
      <c r="K31" s="220" t="s">
        <v>160</v>
      </c>
      <c r="L31" s="220" t="s">
        <v>472</v>
      </c>
      <c r="M31" s="220" t="s">
        <v>428</v>
      </c>
      <c r="N31" s="48" t="s">
        <v>428</v>
      </c>
      <c r="O31" s="48" t="s">
        <v>0</v>
      </c>
      <c r="P31" s="48" t="s">
        <v>477</v>
      </c>
      <c r="Q31" s="48"/>
      <c r="R31" s="48"/>
      <c r="S31" s="48"/>
      <c r="T31" s="48"/>
      <c r="U31" s="104"/>
      <c r="V31" s="73">
        <v>110</v>
      </c>
      <c r="W31" s="74"/>
      <c r="X31" s="75"/>
      <c r="Y31" s="73">
        <v>430</v>
      </c>
      <c r="Z31" s="74"/>
      <c r="AA31" s="75"/>
      <c r="AB31" s="73"/>
      <c r="AC31" s="74"/>
      <c r="AD31" s="75"/>
      <c r="AE31" s="73">
        <v>24</v>
      </c>
      <c r="AF31" s="74"/>
      <c r="AG31" s="75"/>
      <c r="AH31" s="73"/>
      <c r="AI31" s="74"/>
      <c r="AJ31" s="75"/>
      <c r="AK31" s="73">
        <v>0</v>
      </c>
      <c r="AL31" s="74"/>
      <c r="AM31" s="75"/>
      <c r="AN31" s="21">
        <f t="shared" si="2"/>
        <v>564</v>
      </c>
      <c r="AO31" s="22" t="str">
        <f t="shared" si="3"/>
        <v/>
      </c>
      <c r="AP31" s="23"/>
      <c r="AQ31" s="192"/>
      <c r="BI31" s="49"/>
      <c r="BJ31" s="49"/>
      <c r="BK31" s="49"/>
      <c r="BL31" s="49"/>
      <c r="BM31" s="49"/>
      <c r="BN31" s="49"/>
      <c r="BO31" s="49"/>
      <c r="BP31" s="49"/>
      <c r="BQ31" s="49"/>
      <c r="BR31" s="49"/>
      <c r="BS31" s="49"/>
      <c r="BT31" s="49"/>
      <c r="BU31" s="49"/>
      <c r="BV31" s="49"/>
      <c r="BW31" s="49"/>
    </row>
    <row r="32" spans="3:75" s="221" customFormat="1" ht="21" customHeight="1">
      <c r="C32" s="192"/>
      <c r="D32" s="436"/>
      <c r="E32" s="222" t="s">
        <v>2420</v>
      </c>
      <c r="F32" s="249"/>
      <c r="G32" s="220"/>
      <c r="H32" s="220" t="s">
        <v>156</v>
      </c>
      <c r="I32" s="220" t="s">
        <v>159</v>
      </c>
      <c r="J32" s="220" t="s">
        <v>0</v>
      </c>
      <c r="K32" s="220" t="s">
        <v>160</v>
      </c>
      <c r="L32" s="220" t="s">
        <v>473</v>
      </c>
      <c r="M32" s="220" t="s">
        <v>428</v>
      </c>
      <c r="N32" s="48" t="s">
        <v>428</v>
      </c>
      <c r="O32" s="48" t="s">
        <v>0</v>
      </c>
      <c r="P32" s="48" t="s">
        <v>477</v>
      </c>
      <c r="Q32" s="48"/>
      <c r="R32" s="48"/>
      <c r="S32" s="48"/>
      <c r="T32" s="48"/>
      <c r="U32" s="104"/>
      <c r="V32" s="73">
        <v>114</v>
      </c>
      <c r="W32" s="74"/>
      <c r="X32" s="75"/>
      <c r="Y32" s="73">
        <v>1380</v>
      </c>
      <c r="Z32" s="74"/>
      <c r="AA32" s="75"/>
      <c r="AB32" s="73"/>
      <c r="AC32" s="74"/>
      <c r="AD32" s="75"/>
      <c r="AE32" s="73">
        <v>20</v>
      </c>
      <c r="AF32" s="74"/>
      <c r="AG32" s="75"/>
      <c r="AH32" s="73"/>
      <c r="AI32" s="74"/>
      <c r="AJ32" s="75"/>
      <c r="AK32" s="73">
        <v>0</v>
      </c>
      <c r="AL32" s="74"/>
      <c r="AM32" s="75"/>
      <c r="AN32" s="21">
        <f t="shared" si="2"/>
        <v>1514</v>
      </c>
      <c r="AO32" s="22" t="str">
        <f t="shared" si="3"/>
        <v/>
      </c>
      <c r="AP32" s="23"/>
      <c r="AQ32" s="192"/>
      <c r="BI32" s="49"/>
      <c r="BJ32" s="49"/>
      <c r="BK32" s="49"/>
      <c r="BL32" s="49"/>
      <c r="BM32" s="49"/>
      <c r="BN32" s="49"/>
      <c r="BO32" s="49"/>
      <c r="BP32" s="49"/>
      <c r="BQ32" s="49"/>
      <c r="BR32" s="49"/>
      <c r="BS32" s="49"/>
      <c r="BT32" s="49"/>
      <c r="BU32" s="49"/>
      <c r="BV32" s="49"/>
      <c r="BW32" s="49"/>
    </row>
    <row r="33" spans="3:75" s="221" customFormat="1" ht="21" customHeight="1">
      <c r="C33" s="192"/>
      <c r="D33" s="436"/>
      <c r="E33" s="222" t="s">
        <v>2421</v>
      </c>
      <c r="F33" s="249"/>
      <c r="G33" s="220"/>
      <c r="H33" s="220" t="s">
        <v>156</v>
      </c>
      <c r="I33" s="220" t="s">
        <v>159</v>
      </c>
      <c r="J33" s="220" t="s">
        <v>0</v>
      </c>
      <c r="K33" s="220" t="s">
        <v>160</v>
      </c>
      <c r="L33" s="220" t="s">
        <v>474</v>
      </c>
      <c r="M33" s="220" t="s">
        <v>428</v>
      </c>
      <c r="N33" s="48" t="s">
        <v>428</v>
      </c>
      <c r="O33" s="48" t="s">
        <v>0</v>
      </c>
      <c r="P33" s="48" t="s">
        <v>477</v>
      </c>
      <c r="Q33" s="48"/>
      <c r="R33" s="48"/>
      <c r="S33" s="48"/>
      <c r="T33" s="48"/>
      <c r="U33" s="104"/>
      <c r="V33" s="73">
        <v>43</v>
      </c>
      <c r="W33" s="74"/>
      <c r="X33" s="75"/>
      <c r="Y33" s="73">
        <v>230</v>
      </c>
      <c r="Z33" s="74"/>
      <c r="AA33" s="75"/>
      <c r="AB33" s="73"/>
      <c r="AC33" s="74"/>
      <c r="AD33" s="75"/>
      <c r="AE33" s="73">
        <v>6</v>
      </c>
      <c r="AF33" s="74"/>
      <c r="AG33" s="75"/>
      <c r="AH33" s="73"/>
      <c r="AI33" s="74"/>
      <c r="AJ33" s="75"/>
      <c r="AK33" s="73">
        <v>1</v>
      </c>
      <c r="AL33" s="74"/>
      <c r="AM33" s="75"/>
      <c r="AN33" s="21">
        <f t="shared" si="2"/>
        <v>280</v>
      </c>
      <c r="AO33" s="22" t="str">
        <f t="shared" si="3"/>
        <v/>
      </c>
      <c r="AP33" s="23"/>
      <c r="AQ33" s="192"/>
      <c r="BI33" s="49"/>
      <c r="BJ33" s="49"/>
      <c r="BK33" s="49"/>
      <c r="BL33" s="49"/>
      <c r="BM33" s="49"/>
      <c r="BN33" s="49"/>
      <c r="BO33" s="49"/>
      <c r="BP33" s="49"/>
      <c r="BQ33" s="49"/>
      <c r="BR33" s="49"/>
      <c r="BS33" s="49"/>
      <c r="BT33" s="49"/>
      <c r="BU33" s="49"/>
      <c r="BV33" s="49"/>
      <c r="BW33" s="49"/>
    </row>
    <row r="34" spans="3:75" s="221" customFormat="1" ht="21" customHeight="1">
      <c r="C34" s="192"/>
      <c r="D34" s="436"/>
      <c r="E34" s="222" t="s">
        <v>2422</v>
      </c>
      <c r="F34" s="249"/>
      <c r="G34" s="220"/>
      <c r="H34" s="220" t="s">
        <v>156</v>
      </c>
      <c r="I34" s="220" t="s">
        <v>159</v>
      </c>
      <c r="J34" s="220" t="s">
        <v>0</v>
      </c>
      <c r="K34" s="220" t="s">
        <v>160</v>
      </c>
      <c r="L34" s="220" t="s">
        <v>475</v>
      </c>
      <c r="M34" s="220" t="s">
        <v>428</v>
      </c>
      <c r="N34" s="48" t="s">
        <v>428</v>
      </c>
      <c r="O34" s="48" t="s">
        <v>0</v>
      </c>
      <c r="P34" s="48" t="s">
        <v>477</v>
      </c>
      <c r="Q34" s="48"/>
      <c r="R34" s="48"/>
      <c r="S34" s="48"/>
      <c r="T34" s="48"/>
      <c r="U34" s="104"/>
      <c r="V34" s="73">
        <v>82</v>
      </c>
      <c r="W34" s="74"/>
      <c r="X34" s="75"/>
      <c r="Y34" s="73">
        <v>4302</v>
      </c>
      <c r="Z34" s="74"/>
      <c r="AA34" s="75"/>
      <c r="AB34" s="73"/>
      <c r="AC34" s="74"/>
      <c r="AD34" s="75"/>
      <c r="AE34" s="73">
        <v>404</v>
      </c>
      <c r="AF34" s="74"/>
      <c r="AG34" s="75"/>
      <c r="AH34" s="73"/>
      <c r="AI34" s="74"/>
      <c r="AJ34" s="75"/>
      <c r="AK34" s="73">
        <v>0</v>
      </c>
      <c r="AL34" s="74"/>
      <c r="AM34" s="75"/>
      <c r="AN34" s="21">
        <f t="shared" si="2"/>
        <v>4788</v>
      </c>
      <c r="AO34" s="22" t="str">
        <f t="shared" si="3"/>
        <v/>
      </c>
      <c r="AP34" s="23"/>
      <c r="AQ34" s="192"/>
      <c r="BI34" s="49"/>
      <c r="BJ34" s="49"/>
      <c r="BK34" s="49"/>
      <c r="BL34" s="49"/>
      <c r="BM34" s="49"/>
      <c r="BN34" s="49"/>
      <c r="BO34" s="49"/>
      <c r="BP34" s="49"/>
      <c r="BQ34" s="49"/>
      <c r="BR34" s="49"/>
      <c r="BS34" s="49"/>
      <c r="BT34" s="49"/>
      <c r="BU34" s="49"/>
      <c r="BV34" s="49"/>
      <c r="BW34" s="49"/>
    </row>
    <row r="35" spans="3:75" s="221" customFormat="1" ht="21" customHeight="1">
      <c r="C35" s="192"/>
      <c r="D35" s="436"/>
      <c r="E35" s="222" t="s">
        <v>2423</v>
      </c>
      <c r="F35" s="249"/>
      <c r="G35" s="220"/>
      <c r="H35" s="220" t="s">
        <v>156</v>
      </c>
      <c r="I35" s="220" t="s">
        <v>159</v>
      </c>
      <c r="J35" s="220" t="s">
        <v>0</v>
      </c>
      <c r="K35" s="220" t="s">
        <v>160</v>
      </c>
      <c r="L35" s="220" t="s">
        <v>476</v>
      </c>
      <c r="M35" s="220" t="s">
        <v>428</v>
      </c>
      <c r="N35" s="48" t="s">
        <v>428</v>
      </c>
      <c r="O35" s="48" t="s">
        <v>0</v>
      </c>
      <c r="P35" s="48" t="s">
        <v>477</v>
      </c>
      <c r="Q35" s="48"/>
      <c r="R35" s="48"/>
      <c r="S35" s="48"/>
      <c r="T35" s="48"/>
      <c r="U35" s="104"/>
      <c r="V35" s="73">
        <v>146</v>
      </c>
      <c r="W35" s="74"/>
      <c r="X35" s="75"/>
      <c r="Y35" s="73">
        <v>379</v>
      </c>
      <c r="Z35" s="74"/>
      <c r="AA35" s="75"/>
      <c r="AB35" s="73"/>
      <c r="AC35" s="74"/>
      <c r="AD35" s="75"/>
      <c r="AE35" s="73">
        <v>15</v>
      </c>
      <c r="AF35" s="74"/>
      <c r="AG35" s="75"/>
      <c r="AH35" s="73"/>
      <c r="AI35" s="74"/>
      <c r="AJ35" s="75"/>
      <c r="AK35" s="73">
        <v>0</v>
      </c>
      <c r="AL35" s="74"/>
      <c r="AM35" s="75"/>
      <c r="AN35" s="21">
        <f t="shared" si="2"/>
        <v>540</v>
      </c>
      <c r="AO35" s="22" t="str">
        <f t="shared" si="3"/>
        <v/>
      </c>
      <c r="AP35" s="23"/>
      <c r="AQ35" s="192"/>
      <c r="BI35" s="49"/>
      <c r="BJ35" s="49"/>
      <c r="BK35" s="49"/>
      <c r="BL35" s="49"/>
      <c r="BM35" s="49"/>
      <c r="BN35" s="49"/>
      <c r="BO35" s="49"/>
      <c r="BP35" s="49"/>
      <c r="BQ35" s="49"/>
      <c r="BR35" s="49"/>
      <c r="BS35" s="49"/>
      <c r="BT35" s="49"/>
      <c r="BU35" s="49"/>
      <c r="BV35" s="49"/>
      <c r="BW35" s="49"/>
    </row>
    <row r="36" spans="3:75" s="221" customFormat="1" ht="21" customHeight="1">
      <c r="C36" s="192"/>
      <c r="D36" s="436"/>
      <c r="E36" s="222" t="s">
        <v>2383</v>
      </c>
      <c r="F36" s="249"/>
      <c r="G36" s="220"/>
      <c r="H36" s="220" t="s">
        <v>156</v>
      </c>
      <c r="I36" s="220" t="s">
        <v>159</v>
      </c>
      <c r="J36" s="220" t="s">
        <v>0</v>
      </c>
      <c r="K36" s="220" t="s">
        <v>160</v>
      </c>
      <c r="L36" s="220" t="s">
        <v>162</v>
      </c>
      <c r="M36" s="220" t="s">
        <v>428</v>
      </c>
      <c r="N36" s="48" t="s">
        <v>428</v>
      </c>
      <c r="O36" s="48" t="s">
        <v>0</v>
      </c>
      <c r="P36" s="48" t="s">
        <v>477</v>
      </c>
      <c r="Q36" s="48"/>
      <c r="R36" s="48"/>
      <c r="S36" s="48"/>
      <c r="T36" s="48"/>
      <c r="U36" s="104"/>
      <c r="V36" s="73">
        <v>0</v>
      </c>
      <c r="W36" s="74"/>
      <c r="X36" s="75"/>
      <c r="Y36" s="73">
        <v>0</v>
      </c>
      <c r="Z36" s="74"/>
      <c r="AA36" s="75"/>
      <c r="AB36" s="73"/>
      <c r="AC36" s="74"/>
      <c r="AD36" s="75"/>
      <c r="AE36" s="73">
        <v>0</v>
      </c>
      <c r="AF36" s="74"/>
      <c r="AG36" s="75"/>
      <c r="AH36" s="73"/>
      <c r="AI36" s="74"/>
      <c r="AJ36" s="75"/>
      <c r="AK36" s="73">
        <v>0</v>
      </c>
      <c r="AL36" s="74"/>
      <c r="AM36" s="75"/>
      <c r="AN36" s="21">
        <f t="shared" si="2"/>
        <v>0</v>
      </c>
      <c r="AO36" s="22" t="str">
        <f t="shared" si="3"/>
        <v/>
      </c>
      <c r="AP36" s="23"/>
      <c r="AQ36" s="192"/>
      <c r="BI36" s="49"/>
      <c r="BJ36" s="49"/>
      <c r="BK36" s="49"/>
      <c r="BL36" s="49"/>
      <c r="BM36" s="49"/>
      <c r="BN36" s="49"/>
      <c r="BO36" s="49"/>
      <c r="BP36" s="49"/>
      <c r="BQ36" s="49"/>
      <c r="BR36" s="49"/>
      <c r="BS36" s="49"/>
      <c r="BT36" s="49"/>
      <c r="BU36" s="49"/>
      <c r="BV36" s="49"/>
      <c r="BW36" s="49"/>
    </row>
    <row r="37" spans="3:75" s="221" customFormat="1" ht="21" customHeight="1">
      <c r="C37" s="192"/>
      <c r="D37" s="436"/>
      <c r="E37" s="225" t="s">
        <v>2384</v>
      </c>
      <c r="F37" s="249"/>
      <c r="G37" s="220"/>
      <c r="H37" s="220" t="s">
        <v>156</v>
      </c>
      <c r="I37" s="220" t="s">
        <v>159</v>
      </c>
      <c r="J37" s="220" t="s">
        <v>0</v>
      </c>
      <c r="K37" s="220" t="s">
        <v>160</v>
      </c>
      <c r="L37" s="220" t="s">
        <v>0</v>
      </c>
      <c r="M37" s="220" t="s">
        <v>428</v>
      </c>
      <c r="N37" s="48" t="s">
        <v>428</v>
      </c>
      <c r="O37" s="48" t="s">
        <v>0</v>
      </c>
      <c r="P37" s="48" t="s">
        <v>477</v>
      </c>
      <c r="Q37" s="48"/>
      <c r="R37" s="48"/>
      <c r="S37" s="48"/>
      <c r="T37" s="48"/>
      <c r="U37" s="113"/>
      <c r="V37" s="21">
        <f>IF(OR(SUMPRODUCT(--(V26:V36=""),--(W26:W36=""))&gt;0,COUNTIF(W26:W36,"M")&gt;0,COUNTIF(W26:W36,"X")=11),"",SUM(V26:V36))</f>
        <v>2593</v>
      </c>
      <c r="W37" s="22" t="str">
        <f>IF(AND(COUNTIF(W26:W36,"X")=11,SUM(V26:V36)=0,ISNUMBER(V37)),"",IF(COUNTIF(W26:W36,"M")&gt;0,"M",IF(AND(COUNTIF(W26:W36,W26)=11,OR(W26="X",W26="W",W26="Z")),UPPER(W26),"")))</f>
        <v/>
      </c>
      <c r="X37" s="23"/>
      <c r="Y37" s="21">
        <f>IF(OR(SUMPRODUCT(--(Y26:Y36=""),--(Z26:Z36=""))&gt;0,COUNTIF(Z26:Z36,"M")&gt;0,COUNTIF(Z26:Z36,"X")=11),"",SUM(Y26:Y36))</f>
        <v>24573</v>
      </c>
      <c r="Z37" s="22" t="str">
        <f>IF(AND(COUNTIF(Z26:Z36,"X")=11,SUM(Y26:Y36)=0,ISNUMBER(Y37)),"",IF(COUNTIF(Z26:Z36,"M")&gt;0,"M",IF(AND(COUNTIF(Z26:Z36,Z26)=11,OR(Z26="X",Z26="W",Z26="Z")),UPPER(Z26),"")))</f>
        <v/>
      </c>
      <c r="AA37" s="23"/>
      <c r="AB37" s="21" t="str">
        <f>IF(OR(SUMPRODUCT(--(AB26:AB36=""),--(AC26:AC36=""))&gt;0,COUNTIF(AC26:AC36,"M")&gt;0,COUNTIF(AC26:AC36,"X")=11),"",SUM(AB26:AB36))</f>
        <v/>
      </c>
      <c r="AC37" s="22" t="str">
        <f>IF(AND(COUNTIF(AC26:AC36,"X")=11,SUM(AB26:AB36)=0,ISNUMBER(AB37)),"",IF(COUNTIF(AC26:AC36,"M")&gt;0,"M",IF(AND(COUNTIF(AC26:AC36,AC26)=11,OR(AC26="X",AC26="W",AC26="Z")),UPPER(AC26),"")))</f>
        <v/>
      </c>
      <c r="AD37" s="23"/>
      <c r="AE37" s="21">
        <f>IF(OR(SUMPRODUCT(--(AE26:AE36=""),--(AF26:AF36=""))&gt;0,COUNTIF(AF26:AF36,"M")&gt;0,COUNTIF(AF26:AF36,"X")=11),"",SUM(AE26:AE36))</f>
        <v>2866</v>
      </c>
      <c r="AF37" s="22" t="str">
        <f>IF(AND(COUNTIF(AF26:AF36,"X")=11,SUM(AE26:AE36)=0,ISNUMBER(AE37)),"",IF(COUNTIF(AF26:AF36,"M")&gt;0,"M",IF(AND(COUNTIF(AF26:AF36,AF26)=11,OR(AF26="X",AF26="W",AF26="Z")),UPPER(AF26),"")))</f>
        <v/>
      </c>
      <c r="AG37" s="23"/>
      <c r="AH37" s="21" t="str">
        <f>IF(OR(SUMPRODUCT(--(AH26:AH36=""),--(AI26:AI36=""))&gt;0,COUNTIF(AI26:AI36,"M")&gt;0,COUNTIF(AI26:AI36,"X")=11),"",SUM(AH26:AH36))</f>
        <v/>
      </c>
      <c r="AI37" s="22" t="str">
        <f>IF(AND(COUNTIF(AI26:AI36,"X")=11,SUM(AH26:AH36)=0,ISNUMBER(AH37)),"",IF(COUNTIF(AI26:AI36,"M")&gt;0,"M",IF(AND(COUNTIF(AI26:AI36,AI26)=11,OR(AI26="X",AI26="W",AI26="Z")),UPPER(AI26),"")))</f>
        <v/>
      </c>
      <c r="AJ37" s="23"/>
      <c r="AK37" s="21">
        <f>IF(OR(SUMPRODUCT(--(AK26:AK36=""),--(AL26:AL36=""))&gt;0,COUNTIF(AL26:AL36,"M")&gt;0,COUNTIF(AL26:AL36,"X")=11),"",SUM(AK26:AK36))</f>
        <v>42</v>
      </c>
      <c r="AL37" s="22" t="str">
        <f>IF(AND(COUNTIF(AL26:AL36,"X")=11,SUM(AK26:AK36)=0,ISNUMBER(AK37)),"",IF(COUNTIF(AL26:AL36,"M")&gt;0,"M",IF(AND(COUNTIF(AL26:AL36,AL26)=11,OR(AL26="X",AL26="W",AL26="Z")),UPPER(AL26),"")))</f>
        <v/>
      </c>
      <c r="AM37" s="23"/>
      <c r="AN37" s="21">
        <f>IF(OR(SUMPRODUCT(--(AN26:AN36=""),--(AO26:AO36=""))&gt;0,COUNTIF(AO26:AO36,"M")&gt;0,COUNTIF(AO26:AO36,"X")=11),"",SUM(AN26:AN36))</f>
        <v>30074</v>
      </c>
      <c r="AO37" s="22" t="str">
        <f>IF(AND(COUNTIF(AO26:AO36,"X")=11,SUM(AN26:AN36)=0,ISNUMBER(AN37)),"",IF(COUNTIF(AO26:AO36,"M")&gt;0,"M",IF(AND(COUNTIF(AO26:AO36,AO26)=11,OR(AO26="X",AO26="W",AO26="Z")),UPPER(AO26),"")))</f>
        <v/>
      </c>
      <c r="AP37" s="23"/>
      <c r="AQ37" s="192"/>
      <c r="BI37" s="49"/>
      <c r="BJ37" s="49"/>
      <c r="BK37" s="49"/>
      <c r="BL37" s="49"/>
      <c r="BM37" s="49"/>
      <c r="BN37" s="49"/>
      <c r="BO37" s="49"/>
      <c r="BP37" s="49"/>
      <c r="BQ37" s="49"/>
      <c r="BR37" s="49"/>
      <c r="BS37" s="49"/>
      <c r="BT37" s="49"/>
      <c r="BU37" s="49"/>
      <c r="BV37" s="49"/>
      <c r="BW37" s="49"/>
    </row>
    <row r="38" spans="3:75" s="221" customFormat="1" ht="21" customHeight="1">
      <c r="C38" s="192"/>
      <c r="D38" s="437" t="s">
        <v>2378</v>
      </c>
      <c r="E38" s="226" t="s">
        <v>2414</v>
      </c>
      <c r="F38" s="249"/>
      <c r="G38" s="220"/>
      <c r="H38" s="220" t="s">
        <v>0</v>
      </c>
      <c r="I38" s="220" t="s">
        <v>159</v>
      </c>
      <c r="J38" s="220" t="s">
        <v>0</v>
      </c>
      <c r="K38" s="220" t="s">
        <v>160</v>
      </c>
      <c r="L38" s="220" t="s">
        <v>467</v>
      </c>
      <c r="M38" s="220" t="s">
        <v>428</v>
      </c>
      <c r="N38" s="48" t="s">
        <v>428</v>
      </c>
      <c r="O38" s="48" t="s">
        <v>0</v>
      </c>
      <c r="P38" s="48" t="s">
        <v>477</v>
      </c>
      <c r="Q38" s="48"/>
      <c r="R38" s="48"/>
      <c r="S38" s="48"/>
      <c r="T38" s="48"/>
      <c r="U38" s="104"/>
      <c r="V38" s="21">
        <f t="shared" ref="V38:V49" si="4">IF(OR(AND(V14="",W14=""),AND(V26="",W26=""),AND(W14="X",W26="X"),OR(W14="M",W26="M")),"",SUM(V14,V26))</f>
        <v>1015</v>
      </c>
      <c r="W38" s="22" t="str">
        <f t="shared" ref="W38:W49" si="5">IF(AND(AND(W14="X",W26="X"),SUM(V14,V26)=0,ISNUMBER(V38)),"",IF(OR(W14="M",W26="M"),"M",IF(AND(W14=W26,OR(W14="X",W14="W",W14="Z")),UPPER(W14),"")))</f>
        <v/>
      </c>
      <c r="X38" s="23"/>
      <c r="Y38" s="21">
        <f t="shared" ref="Y38:Y49" si="6">IF(OR(AND(Y14="",Z14=""),AND(Y26="",Z26=""),AND(Z14="X",Z26="X"),OR(Z14="M",Z26="M")),"",SUM(Y14,Y26))</f>
        <v>9147</v>
      </c>
      <c r="Z38" s="22" t="str">
        <f t="shared" ref="Z38:Z49" si="7">IF(AND(AND(Z14="X",Z26="X"),SUM(Y14,Y26)=0,ISNUMBER(Y38)),"",IF(OR(Z14="M",Z26="M"),"M",IF(AND(Z14=Z26,OR(Z14="X",Z14="W",Z14="Z")),UPPER(Z14),"")))</f>
        <v/>
      </c>
      <c r="AA38" s="23"/>
      <c r="AB38" s="21" t="str">
        <f t="shared" ref="AB38:AB49" si="8">IF(OR(AND(AB14="",AC14=""),AND(AB26="",AC26=""),AND(AC14="X",AC26="X"),OR(AC14="M",AC26="M")),"",SUM(AB14,AB26))</f>
        <v/>
      </c>
      <c r="AC38" s="22" t="str">
        <f t="shared" ref="AC38:AC49" si="9">IF(AND(AND(AC14="X",AC26="X"),SUM(AB14,AB26)=0,ISNUMBER(AB38)),"",IF(OR(AC14="M",AC26="M"),"M",IF(AND(AC14=AC26,OR(AC14="X",AC14="W",AC14="Z")),UPPER(AC14),"")))</f>
        <v/>
      </c>
      <c r="AD38" s="23"/>
      <c r="AE38" s="21">
        <f t="shared" ref="AE38:AE49" si="10">IF(OR(AND(AE14="",AF14=""),AND(AE26="",AF26=""),AND(AF14="X",AF26="X"),OR(AF14="M",AF26="M")),"",SUM(AE14,AE26))</f>
        <v>1360</v>
      </c>
      <c r="AF38" s="22" t="str">
        <f t="shared" ref="AF38:AF49" si="11">IF(AND(AND(AF14="X",AF26="X"),SUM(AE14,AE26)=0,ISNUMBER(AE38)),"",IF(OR(AF14="M",AF26="M"),"M",IF(AND(AF14=AF26,OR(AF14="X",AF14="W",AF14="Z")),UPPER(AF14),"")))</f>
        <v/>
      </c>
      <c r="AG38" s="23"/>
      <c r="AH38" s="21" t="str">
        <f t="shared" ref="AH38:AH49" si="12">IF(OR(AND(AH14="",AI14=""),AND(AH26="",AI26=""),AND(AI14="X",AI26="X"),OR(AI14="M",AI26="M")),"",SUM(AH14,AH26))</f>
        <v/>
      </c>
      <c r="AI38" s="22" t="str">
        <f t="shared" ref="AI38:AI49" si="13">IF(AND(AND(AI14="X",AI26="X"),SUM(AH14,AH26)=0,ISNUMBER(AH38)),"",IF(OR(AI14="M",AI26="M"),"M",IF(AND(AI14=AI26,OR(AI14="X",AI14="W",AI14="Z")),UPPER(AI14),"")))</f>
        <v/>
      </c>
      <c r="AJ38" s="23"/>
      <c r="AK38" s="21">
        <f t="shared" ref="AK38:AK49" si="14">IF(OR(AND(AK14="",AL14=""),AND(AK26="",AL26=""),AND(AL14="X",AL26="X"),OR(AL14="M",AL26="M")),"",SUM(AK14,AK26))</f>
        <v>42</v>
      </c>
      <c r="AL38" s="22" t="str">
        <f t="shared" ref="AL38:AL49" si="15">IF(AND(AND(AL14="X",AL26="X"),SUM(AK14,AK26)=0,ISNUMBER(AK38)),"",IF(OR(AL14="M",AL26="M"),"M",IF(AND(AL14=AL26,OR(AL14="X",AL14="W",AL14="Z")),UPPER(AL14),"")))</f>
        <v/>
      </c>
      <c r="AM38" s="23"/>
      <c r="AN38" s="21">
        <f t="shared" ref="AN38:AN49" si="16">IF(OR(AND(AN14="",AO14=""),AND(AN26="",AO26=""),AND(AO14="X",AO26="X"),OR(AO14="M",AO26="M")),"",SUM(AN14,AN26))</f>
        <v>11564</v>
      </c>
      <c r="AO38" s="22" t="str">
        <f t="shared" ref="AO38:AO49" si="17">IF(AND(AND(AO14="X",AO26="X"),SUM(AN14,AN26)=0,ISNUMBER(AN38)),"",IF(OR(AO14="M",AO26="M"),"M",IF(AND(AO14=AO26,OR(AO14="X",AO14="W",AO14="Z")),UPPER(AO14),"")))</f>
        <v/>
      </c>
      <c r="AP38" s="23"/>
      <c r="AQ38" s="192"/>
      <c r="BI38" s="49"/>
      <c r="BJ38" s="49"/>
      <c r="BK38" s="49"/>
      <c r="BL38" s="49"/>
      <c r="BM38" s="49"/>
      <c r="BN38" s="49"/>
      <c r="BO38" s="49"/>
      <c r="BP38" s="49"/>
      <c r="BQ38" s="49"/>
      <c r="BR38" s="49"/>
      <c r="BS38" s="49"/>
      <c r="BT38" s="49"/>
      <c r="BU38" s="49"/>
      <c r="BV38" s="49"/>
      <c r="BW38" s="49"/>
    </row>
    <row r="39" spans="3:75" s="221" customFormat="1" ht="21" customHeight="1">
      <c r="C39" s="192"/>
      <c r="D39" s="437"/>
      <c r="E39" s="226" t="s">
        <v>2415</v>
      </c>
      <c r="F39" s="249"/>
      <c r="G39" s="220"/>
      <c r="H39" s="220" t="s">
        <v>0</v>
      </c>
      <c r="I39" s="220" t="s">
        <v>159</v>
      </c>
      <c r="J39" s="220" t="s">
        <v>0</v>
      </c>
      <c r="K39" s="220" t="s">
        <v>160</v>
      </c>
      <c r="L39" s="220" t="s">
        <v>468</v>
      </c>
      <c r="M39" s="220" t="s">
        <v>428</v>
      </c>
      <c r="N39" s="48" t="s">
        <v>428</v>
      </c>
      <c r="O39" s="48" t="s">
        <v>0</v>
      </c>
      <c r="P39" s="48" t="s">
        <v>477</v>
      </c>
      <c r="Q39" s="48"/>
      <c r="R39" s="48"/>
      <c r="S39" s="48"/>
      <c r="T39" s="48"/>
      <c r="U39" s="104"/>
      <c r="V39" s="21">
        <f t="shared" si="4"/>
        <v>93</v>
      </c>
      <c r="W39" s="22" t="str">
        <f t="shared" si="5"/>
        <v/>
      </c>
      <c r="X39" s="23"/>
      <c r="Y39" s="21">
        <f t="shared" si="6"/>
        <v>1185</v>
      </c>
      <c r="Z39" s="22" t="str">
        <f t="shared" si="7"/>
        <v/>
      </c>
      <c r="AA39" s="23"/>
      <c r="AB39" s="21" t="str">
        <f t="shared" si="8"/>
        <v/>
      </c>
      <c r="AC39" s="22" t="str">
        <f t="shared" si="9"/>
        <v/>
      </c>
      <c r="AD39" s="23"/>
      <c r="AE39" s="21">
        <f t="shared" si="10"/>
        <v>67</v>
      </c>
      <c r="AF39" s="22" t="str">
        <f t="shared" si="11"/>
        <v/>
      </c>
      <c r="AG39" s="23"/>
      <c r="AH39" s="21" t="str">
        <f t="shared" si="12"/>
        <v/>
      </c>
      <c r="AI39" s="22" t="str">
        <f t="shared" si="13"/>
        <v/>
      </c>
      <c r="AJ39" s="23"/>
      <c r="AK39" s="21">
        <f t="shared" si="14"/>
        <v>3</v>
      </c>
      <c r="AL39" s="22" t="str">
        <f t="shared" si="15"/>
        <v/>
      </c>
      <c r="AM39" s="23"/>
      <c r="AN39" s="21">
        <f t="shared" si="16"/>
        <v>1348</v>
      </c>
      <c r="AO39" s="22" t="str">
        <f t="shared" si="17"/>
        <v/>
      </c>
      <c r="AP39" s="23"/>
      <c r="AQ39" s="192"/>
      <c r="BI39" s="49"/>
      <c r="BJ39" s="49"/>
      <c r="BK39" s="49"/>
      <c r="BL39" s="49"/>
      <c r="BM39" s="49"/>
      <c r="BN39" s="49"/>
      <c r="BO39" s="49"/>
      <c r="BP39" s="49"/>
      <c r="BQ39" s="49"/>
      <c r="BR39" s="49"/>
      <c r="BS39" s="49"/>
      <c r="BT39" s="49"/>
      <c r="BU39" s="49"/>
      <c r="BV39" s="49"/>
      <c r="BW39" s="49"/>
    </row>
    <row r="40" spans="3:75" s="221" customFormat="1" ht="21" customHeight="1">
      <c r="C40" s="192"/>
      <c r="D40" s="437"/>
      <c r="E40" s="226" t="s">
        <v>2416</v>
      </c>
      <c r="F40" s="249"/>
      <c r="G40" s="220"/>
      <c r="H40" s="220" t="s">
        <v>0</v>
      </c>
      <c r="I40" s="220" t="s">
        <v>159</v>
      </c>
      <c r="J40" s="220" t="s">
        <v>0</v>
      </c>
      <c r="K40" s="220" t="s">
        <v>160</v>
      </c>
      <c r="L40" s="220" t="s">
        <v>469</v>
      </c>
      <c r="M40" s="220" t="s">
        <v>428</v>
      </c>
      <c r="N40" s="48" t="s">
        <v>428</v>
      </c>
      <c r="O40" s="48" t="s">
        <v>0</v>
      </c>
      <c r="P40" s="48" t="s">
        <v>477</v>
      </c>
      <c r="Q40" s="48"/>
      <c r="R40" s="48"/>
      <c r="S40" s="48"/>
      <c r="T40" s="48"/>
      <c r="U40" s="104"/>
      <c r="V40" s="21">
        <f t="shared" si="4"/>
        <v>91</v>
      </c>
      <c r="W40" s="22" t="str">
        <f t="shared" si="5"/>
        <v/>
      </c>
      <c r="X40" s="23"/>
      <c r="Y40" s="21">
        <f t="shared" si="6"/>
        <v>2342</v>
      </c>
      <c r="Z40" s="22" t="str">
        <f t="shared" si="7"/>
        <v/>
      </c>
      <c r="AA40" s="23"/>
      <c r="AB40" s="21" t="str">
        <f t="shared" si="8"/>
        <v/>
      </c>
      <c r="AC40" s="22" t="str">
        <f t="shared" si="9"/>
        <v/>
      </c>
      <c r="AD40" s="23"/>
      <c r="AE40" s="21">
        <f t="shared" si="10"/>
        <v>195</v>
      </c>
      <c r="AF40" s="22" t="str">
        <f t="shared" si="11"/>
        <v/>
      </c>
      <c r="AG40" s="23"/>
      <c r="AH40" s="21" t="str">
        <f t="shared" si="12"/>
        <v/>
      </c>
      <c r="AI40" s="22" t="str">
        <f t="shared" si="13"/>
        <v/>
      </c>
      <c r="AJ40" s="23"/>
      <c r="AK40" s="21">
        <f t="shared" si="14"/>
        <v>10</v>
      </c>
      <c r="AL40" s="22" t="str">
        <f t="shared" si="15"/>
        <v/>
      </c>
      <c r="AM40" s="23"/>
      <c r="AN40" s="21">
        <f t="shared" si="16"/>
        <v>2638</v>
      </c>
      <c r="AO40" s="22" t="str">
        <f t="shared" si="17"/>
        <v/>
      </c>
      <c r="AP40" s="23"/>
      <c r="AQ40" s="192"/>
      <c r="BI40" s="49"/>
      <c r="BJ40" s="49"/>
      <c r="BK40" s="49"/>
      <c r="BL40" s="49"/>
      <c r="BM40" s="49"/>
      <c r="BN40" s="49"/>
      <c r="BO40" s="49"/>
      <c r="BP40" s="49"/>
      <c r="BQ40" s="49"/>
      <c r="BR40" s="49"/>
      <c r="BS40" s="49"/>
      <c r="BT40" s="49"/>
      <c r="BU40" s="49"/>
      <c r="BV40" s="49"/>
      <c r="BW40" s="49"/>
    </row>
    <row r="41" spans="3:75" s="221" customFormat="1" ht="21" customHeight="1">
      <c r="C41" s="192"/>
      <c r="D41" s="437"/>
      <c r="E41" s="226" t="s">
        <v>2417</v>
      </c>
      <c r="F41" s="249"/>
      <c r="G41" s="220"/>
      <c r="H41" s="220" t="s">
        <v>0</v>
      </c>
      <c r="I41" s="220" t="s">
        <v>159</v>
      </c>
      <c r="J41" s="220" t="s">
        <v>0</v>
      </c>
      <c r="K41" s="220" t="s">
        <v>160</v>
      </c>
      <c r="L41" s="220" t="s">
        <v>470</v>
      </c>
      <c r="M41" s="220" t="s">
        <v>428</v>
      </c>
      <c r="N41" s="48" t="s">
        <v>428</v>
      </c>
      <c r="O41" s="48" t="s">
        <v>0</v>
      </c>
      <c r="P41" s="48" t="s">
        <v>477</v>
      </c>
      <c r="Q41" s="48"/>
      <c r="R41" s="48"/>
      <c r="S41" s="48"/>
      <c r="T41" s="48"/>
      <c r="U41" s="104"/>
      <c r="V41" s="21">
        <f t="shared" si="4"/>
        <v>1438</v>
      </c>
      <c r="W41" s="22" t="str">
        <f t="shared" si="5"/>
        <v/>
      </c>
      <c r="X41" s="23"/>
      <c r="Y41" s="21">
        <f t="shared" si="6"/>
        <v>13374</v>
      </c>
      <c r="Z41" s="22" t="str">
        <f t="shared" si="7"/>
        <v/>
      </c>
      <c r="AA41" s="23"/>
      <c r="AB41" s="21" t="str">
        <f t="shared" si="8"/>
        <v/>
      </c>
      <c r="AC41" s="22" t="str">
        <f t="shared" si="9"/>
        <v/>
      </c>
      <c r="AD41" s="23"/>
      <c r="AE41" s="21">
        <f t="shared" si="10"/>
        <v>2193</v>
      </c>
      <c r="AF41" s="22" t="str">
        <f t="shared" si="11"/>
        <v/>
      </c>
      <c r="AG41" s="23"/>
      <c r="AH41" s="21" t="str">
        <f t="shared" si="12"/>
        <v/>
      </c>
      <c r="AI41" s="22" t="str">
        <f t="shared" si="13"/>
        <v/>
      </c>
      <c r="AJ41" s="23"/>
      <c r="AK41" s="21">
        <f t="shared" si="14"/>
        <v>13</v>
      </c>
      <c r="AL41" s="22" t="str">
        <f t="shared" si="15"/>
        <v/>
      </c>
      <c r="AM41" s="23"/>
      <c r="AN41" s="21">
        <f t="shared" si="16"/>
        <v>17018</v>
      </c>
      <c r="AO41" s="22" t="str">
        <f t="shared" si="17"/>
        <v/>
      </c>
      <c r="AP41" s="23"/>
      <c r="AQ41" s="192"/>
      <c r="BI41" s="49"/>
      <c r="BJ41" s="49"/>
      <c r="BK41" s="49"/>
      <c r="BL41" s="49"/>
      <c r="BM41" s="49"/>
      <c r="BN41" s="49"/>
      <c r="BO41" s="49"/>
      <c r="BP41" s="49"/>
      <c r="BQ41" s="49"/>
      <c r="BR41" s="49"/>
      <c r="BS41" s="49"/>
      <c r="BT41" s="49"/>
      <c r="BU41" s="49"/>
      <c r="BV41" s="49"/>
      <c r="BW41" s="49"/>
    </row>
    <row r="42" spans="3:75" s="221" customFormat="1" ht="21" customHeight="1">
      <c r="C42" s="192"/>
      <c r="D42" s="437"/>
      <c r="E42" s="226" t="s">
        <v>2418</v>
      </c>
      <c r="F42" s="249"/>
      <c r="G42" s="220"/>
      <c r="H42" s="220" t="s">
        <v>0</v>
      </c>
      <c r="I42" s="220" t="s">
        <v>159</v>
      </c>
      <c r="J42" s="220" t="s">
        <v>0</v>
      </c>
      <c r="K42" s="220" t="s">
        <v>160</v>
      </c>
      <c r="L42" s="220" t="s">
        <v>471</v>
      </c>
      <c r="M42" s="220" t="s">
        <v>428</v>
      </c>
      <c r="N42" s="48" t="s">
        <v>428</v>
      </c>
      <c r="O42" s="48" t="s">
        <v>0</v>
      </c>
      <c r="P42" s="48" t="s">
        <v>477</v>
      </c>
      <c r="Q42" s="48"/>
      <c r="R42" s="48"/>
      <c r="S42" s="48"/>
      <c r="T42" s="48"/>
      <c r="U42" s="104"/>
      <c r="V42" s="21">
        <f t="shared" si="4"/>
        <v>161</v>
      </c>
      <c r="W42" s="22" t="str">
        <f t="shared" si="5"/>
        <v/>
      </c>
      <c r="X42" s="23"/>
      <c r="Y42" s="21">
        <f t="shared" si="6"/>
        <v>825</v>
      </c>
      <c r="Z42" s="22" t="str">
        <f t="shared" si="7"/>
        <v/>
      </c>
      <c r="AA42" s="23"/>
      <c r="AB42" s="21" t="str">
        <f t="shared" si="8"/>
        <v/>
      </c>
      <c r="AC42" s="22" t="str">
        <f t="shared" si="9"/>
        <v/>
      </c>
      <c r="AD42" s="23"/>
      <c r="AE42" s="21">
        <f t="shared" si="10"/>
        <v>118</v>
      </c>
      <c r="AF42" s="22" t="str">
        <f t="shared" si="11"/>
        <v/>
      </c>
      <c r="AG42" s="23"/>
      <c r="AH42" s="21" t="str">
        <f t="shared" si="12"/>
        <v/>
      </c>
      <c r="AI42" s="22" t="str">
        <f t="shared" si="13"/>
        <v/>
      </c>
      <c r="AJ42" s="23"/>
      <c r="AK42" s="21">
        <f t="shared" si="14"/>
        <v>10</v>
      </c>
      <c r="AL42" s="22" t="str">
        <f t="shared" si="15"/>
        <v/>
      </c>
      <c r="AM42" s="23"/>
      <c r="AN42" s="21">
        <f t="shared" si="16"/>
        <v>1114</v>
      </c>
      <c r="AO42" s="22" t="str">
        <f t="shared" si="17"/>
        <v/>
      </c>
      <c r="AP42" s="23"/>
      <c r="AQ42" s="192"/>
      <c r="BI42" s="49"/>
      <c r="BJ42" s="49"/>
      <c r="BK42" s="49"/>
      <c r="BL42" s="49"/>
      <c r="BM42" s="49"/>
      <c r="BN42" s="49"/>
      <c r="BO42" s="49"/>
      <c r="BP42" s="49"/>
      <c r="BQ42" s="49"/>
      <c r="BR42" s="49"/>
      <c r="BS42" s="49"/>
      <c r="BT42" s="49"/>
      <c r="BU42" s="49"/>
      <c r="BV42" s="49"/>
      <c r="BW42" s="49"/>
    </row>
    <row r="43" spans="3:75" s="221" customFormat="1" ht="21" customHeight="1">
      <c r="C43" s="192"/>
      <c r="D43" s="437"/>
      <c r="E43" s="226" t="s">
        <v>2419</v>
      </c>
      <c r="F43" s="249"/>
      <c r="G43" s="220"/>
      <c r="H43" s="220" t="s">
        <v>0</v>
      </c>
      <c r="I43" s="220" t="s">
        <v>159</v>
      </c>
      <c r="J43" s="220" t="s">
        <v>0</v>
      </c>
      <c r="K43" s="220" t="s">
        <v>160</v>
      </c>
      <c r="L43" s="220" t="s">
        <v>472</v>
      </c>
      <c r="M43" s="220" t="s">
        <v>428</v>
      </c>
      <c r="N43" s="48" t="s">
        <v>428</v>
      </c>
      <c r="O43" s="48" t="s">
        <v>0</v>
      </c>
      <c r="P43" s="48" t="s">
        <v>477</v>
      </c>
      <c r="Q43" s="48"/>
      <c r="R43" s="48"/>
      <c r="S43" s="48"/>
      <c r="T43" s="48"/>
      <c r="U43" s="104"/>
      <c r="V43" s="21">
        <f t="shared" si="4"/>
        <v>460</v>
      </c>
      <c r="W43" s="22" t="str">
        <f t="shared" si="5"/>
        <v/>
      </c>
      <c r="X43" s="23"/>
      <c r="Y43" s="21">
        <f t="shared" si="6"/>
        <v>2087</v>
      </c>
      <c r="Z43" s="22" t="str">
        <f t="shared" si="7"/>
        <v/>
      </c>
      <c r="AA43" s="23"/>
      <c r="AB43" s="21" t="str">
        <f t="shared" si="8"/>
        <v/>
      </c>
      <c r="AC43" s="22" t="str">
        <f t="shared" si="9"/>
        <v/>
      </c>
      <c r="AD43" s="23"/>
      <c r="AE43" s="21">
        <f t="shared" si="10"/>
        <v>119</v>
      </c>
      <c r="AF43" s="22" t="str">
        <f t="shared" si="11"/>
        <v/>
      </c>
      <c r="AG43" s="23"/>
      <c r="AH43" s="21" t="str">
        <f t="shared" si="12"/>
        <v/>
      </c>
      <c r="AI43" s="22" t="str">
        <f t="shared" si="13"/>
        <v/>
      </c>
      <c r="AJ43" s="23"/>
      <c r="AK43" s="21">
        <f t="shared" si="14"/>
        <v>3</v>
      </c>
      <c r="AL43" s="22" t="str">
        <f t="shared" si="15"/>
        <v/>
      </c>
      <c r="AM43" s="23"/>
      <c r="AN43" s="21">
        <f t="shared" si="16"/>
        <v>2669</v>
      </c>
      <c r="AO43" s="22" t="str">
        <f t="shared" si="17"/>
        <v/>
      </c>
      <c r="AP43" s="23"/>
      <c r="AQ43" s="192"/>
      <c r="BI43" s="49"/>
      <c r="BJ43" s="49"/>
      <c r="BK43" s="49"/>
      <c r="BL43" s="49"/>
      <c r="BM43" s="49"/>
      <c r="BN43" s="49"/>
      <c r="BO43" s="49"/>
      <c r="BP43" s="49"/>
      <c r="BQ43" s="49"/>
      <c r="BR43" s="49"/>
      <c r="BS43" s="49"/>
      <c r="BT43" s="49"/>
      <c r="BU43" s="49"/>
      <c r="BV43" s="49"/>
      <c r="BW43" s="49"/>
    </row>
    <row r="44" spans="3:75" s="221" customFormat="1" ht="21" customHeight="1">
      <c r="C44" s="192"/>
      <c r="D44" s="437"/>
      <c r="E44" s="226" t="s">
        <v>2420</v>
      </c>
      <c r="F44" s="249"/>
      <c r="G44" s="220"/>
      <c r="H44" s="220" t="s">
        <v>0</v>
      </c>
      <c r="I44" s="220" t="s">
        <v>159</v>
      </c>
      <c r="J44" s="220" t="s">
        <v>0</v>
      </c>
      <c r="K44" s="220" t="s">
        <v>160</v>
      </c>
      <c r="L44" s="220" t="s">
        <v>473</v>
      </c>
      <c r="M44" s="220" t="s">
        <v>428</v>
      </c>
      <c r="N44" s="48" t="s">
        <v>428</v>
      </c>
      <c r="O44" s="48" t="s">
        <v>0</v>
      </c>
      <c r="P44" s="48" t="s">
        <v>477</v>
      </c>
      <c r="Q44" s="48"/>
      <c r="R44" s="48"/>
      <c r="S44" s="48"/>
      <c r="T44" s="48"/>
      <c r="U44" s="104"/>
      <c r="V44" s="21">
        <f t="shared" si="4"/>
        <v>230</v>
      </c>
      <c r="W44" s="22" t="str">
        <f t="shared" si="5"/>
        <v/>
      </c>
      <c r="X44" s="23"/>
      <c r="Y44" s="21">
        <f t="shared" si="6"/>
        <v>3705</v>
      </c>
      <c r="Z44" s="22" t="str">
        <f t="shared" si="7"/>
        <v/>
      </c>
      <c r="AA44" s="23"/>
      <c r="AB44" s="21" t="str">
        <f t="shared" si="8"/>
        <v/>
      </c>
      <c r="AC44" s="22" t="str">
        <f t="shared" si="9"/>
        <v/>
      </c>
      <c r="AD44" s="23"/>
      <c r="AE44" s="21">
        <f t="shared" si="10"/>
        <v>69</v>
      </c>
      <c r="AF44" s="22" t="str">
        <f t="shared" si="11"/>
        <v/>
      </c>
      <c r="AG44" s="23"/>
      <c r="AH44" s="21" t="str">
        <f t="shared" si="12"/>
        <v/>
      </c>
      <c r="AI44" s="22" t="str">
        <f t="shared" si="13"/>
        <v/>
      </c>
      <c r="AJ44" s="23"/>
      <c r="AK44" s="21">
        <f t="shared" si="14"/>
        <v>2</v>
      </c>
      <c r="AL44" s="22" t="str">
        <f t="shared" si="15"/>
        <v/>
      </c>
      <c r="AM44" s="23"/>
      <c r="AN44" s="21">
        <f t="shared" si="16"/>
        <v>4006</v>
      </c>
      <c r="AO44" s="22" t="str">
        <f t="shared" si="17"/>
        <v/>
      </c>
      <c r="AP44" s="23"/>
      <c r="AQ44" s="192"/>
      <c r="BI44" s="49"/>
      <c r="BJ44" s="49"/>
      <c r="BK44" s="49"/>
      <c r="BL44" s="49"/>
      <c r="BM44" s="49"/>
      <c r="BN44" s="49"/>
      <c r="BO44" s="49"/>
      <c r="BP44" s="49"/>
      <c r="BQ44" s="49"/>
      <c r="BR44" s="49"/>
      <c r="BS44" s="49"/>
      <c r="BT44" s="49"/>
      <c r="BU44" s="49"/>
      <c r="BV44" s="49"/>
      <c r="BW44" s="49"/>
    </row>
    <row r="45" spans="3:75" s="221" customFormat="1" ht="21" customHeight="1">
      <c r="C45" s="192"/>
      <c r="D45" s="437"/>
      <c r="E45" s="226" t="s">
        <v>2421</v>
      </c>
      <c r="F45" s="249"/>
      <c r="G45" s="220"/>
      <c r="H45" s="220" t="s">
        <v>0</v>
      </c>
      <c r="I45" s="220" t="s">
        <v>159</v>
      </c>
      <c r="J45" s="220" t="s">
        <v>0</v>
      </c>
      <c r="K45" s="220" t="s">
        <v>160</v>
      </c>
      <c r="L45" s="220" t="s">
        <v>474</v>
      </c>
      <c r="M45" s="220" t="s">
        <v>428</v>
      </c>
      <c r="N45" s="48" t="s">
        <v>428</v>
      </c>
      <c r="O45" s="48" t="s">
        <v>0</v>
      </c>
      <c r="P45" s="48" t="s">
        <v>477</v>
      </c>
      <c r="Q45" s="48"/>
      <c r="R45" s="48"/>
      <c r="S45" s="48"/>
      <c r="T45" s="48"/>
      <c r="U45" s="104"/>
      <c r="V45" s="21">
        <f t="shared" si="4"/>
        <v>90</v>
      </c>
      <c r="W45" s="22" t="str">
        <f t="shared" si="5"/>
        <v/>
      </c>
      <c r="X45" s="23"/>
      <c r="Y45" s="21">
        <f t="shared" si="6"/>
        <v>507</v>
      </c>
      <c r="Z45" s="22" t="str">
        <f t="shared" si="7"/>
        <v/>
      </c>
      <c r="AA45" s="23"/>
      <c r="AB45" s="21" t="str">
        <f t="shared" si="8"/>
        <v/>
      </c>
      <c r="AC45" s="22" t="str">
        <f t="shared" si="9"/>
        <v/>
      </c>
      <c r="AD45" s="23"/>
      <c r="AE45" s="21">
        <f t="shared" si="10"/>
        <v>19</v>
      </c>
      <c r="AF45" s="22" t="str">
        <f t="shared" si="11"/>
        <v/>
      </c>
      <c r="AG45" s="23"/>
      <c r="AH45" s="21" t="str">
        <f t="shared" si="12"/>
        <v/>
      </c>
      <c r="AI45" s="22" t="str">
        <f t="shared" si="13"/>
        <v/>
      </c>
      <c r="AJ45" s="23"/>
      <c r="AK45" s="21">
        <f t="shared" si="14"/>
        <v>1</v>
      </c>
      <c r="AL45" s="22" t="str">
        <f t="shared" si="15"/>
        <v/>
      </c>
      <c r="AM45" s="23"/>
      <c r="AN45" s="21">
        <f t="shared" si="16"/>
        <v>617</v>
      </c>
      <c r="AO45" s="22" t="str">
        <f t="shared" si="17"/>
        <v/>
      </c>
      <c r="AP45" s="23"/>
      <c r="AQ45" s="192"/>
      <c r="BI45" s="49"/>
      <c r="BJ45" s="49"/>
      <c r="BK45" s="49"/>
      <c r="BL45" s="49"/>
      <c r="BM45" s="49"/>
      <c r="BN45" s="49"/>
      <c r="BO45" s="49"/>
      <c r="BP45" s="49"/>
      <c r="BQ45" s="49"/>
      <c r="BR45" s="49"/>
      <c r="BS45" s="49"/>
      <c r="BT45" s="49"/>
      <c r="BU45" s="49"/>
      <c r="BV45" s="49"/>
      <c r="BW45" s="49"/>
    </row>
    <row r="46" spans="3:75" s="221" customFormat="1" ht="21" customHeight="1">
      <c r="C46" s="192"/>
      <c r="D46" s="437"/>
      <c r="E46" s="226" t="s">
        <v>2422</v>
      </c>
      <c r="F46" s="249"/>
      <c r="G46" s="220"/>
      <c r="H46" s="220" t="s">
        <v>0</v>
      </c>
      <c r="I46" s="220" t="s">
        <v>159</v>
      </c>
      <c r="J46" s="220" t="s">
        <v>0</v>
      </c>
      <c r="K46" s="220" t="s">
        <v>160</v>
      </c>
      <c r="L46" s="220" t="s">
        <v>475</v>
      </c>
      <c r="M46" s="220" t="s">
        <v>428</v>
      </c>
      <c r="N46" s="48" t="s">
        <v>428</v>
      </c>
      <c r="O46" s="48" t="s">
        <v>0</v>
      </c>
      <c r="P46" s="48" t="s">
        <v>477</v>
      </c>
      <c r="Q46" s="48"/>
      <c r="R46" s="48"/>
      <c r="S46" s="48"/>
      <c r="T46" s="48"/>
      <c r="U46" s="104"/>
      <c r="V46" s="21">
        <f t="shared" si="4"/>
        <v>101</v>
      </c>
      <c r="W46" s="22" t="str">
        <f t="shared" si="5"/>
        <v/>
      </c>
      <c r="X46" s="23"/>
      <c r="Y46" s="21">
        <f t="shared" si="6"/>
        <v>5505</v>
      </c>
      <c r="Z46" s="22" t="str">
        <f t="shared" si="7"/>
        <v/>
      </c>
      <c r="AA46" s="23"/>
      <c r="AB46" s="21" t="str">
        <f t="shared" si="8"/>
        <v/>
      </c>
      <c r="AC46" s="22" t="str">
        <f t="shared" si="9"/>
        <v/>
      </c>
      <c r="AD46" s="23"/>
      <c r="AE46" s="21">
        <f t="shared" si="10"/>
        <v>579</v>
      </c>
      <c r="AF46" s="22" t="str">
        <f t="shared" si="11"/>
        <v/>
      </c>
      <c r="AG46" s="23"/>
      <c r="AH46" s="21" t="str">
        <f t="shared" si="12"/>
        <v/>
      </c>
      <c r="AI46" s="22" t="str">
        <f t="shared" si="13"/>
        <v/>
      </c>
      <c r="AJ46" s="23"/>
      <c r="AK46" s="21">
        <f t="shared" si="14"/>
        <v>0</v>
      </c>
      <c r="AL46" s="22" t="str">
        <f t="shared" si="15"/>
        <v/>
      </c>
      <c r="AM46" s="23"/>
      <c r="AN46" s="21">
        <f t="shared" si="16"/>
        <v>6185</v>
      </c>
      <c r="AO46" s="22" t="str">
        <f t="shared" si="17"/>
        <v/>
      </c>
      <c r="AP46" s="23"/>
      <c r="AQ46" s="192"/>
      <c r="BI46" s="49"/>
      <c r="BJ46" s="49"/>
      <c r="BK46" s="49"/>
      <c r="BL46" s="49"/>
      <c r="BM46" s="49"/>
      <c r="BN46" s="49"/>
      <c r="BO46" s="49"/>
      <c r="BP46" s="49"/>
      <c r="BQ46" s="49"/>
      <c r="BR46" s="49"/>
      <c r="BS46" s="49"/>
      <c r="BT46" s="49"/>
      <c r="BU46" s="49"/>
      <c r="BV46" s="49"/>
      <c r="BW46" s="49"/>
    </row>
    <row r="47" spans="3:75" s="221" customFormat="1" ht="21" customHeight="1">
      <c r="C47" s="192"/>
      <c r="D47" s="437"/>
      <c r="E47" s="226" t="s">
        <v>2423</v>
      </c>
      <c r="F47" s="249"/>
      <c r="G47" s="220"/>
      <c r="H47" s="220" t="s">
        <v>0</v>
      </c>
      <c r="I47" s="220" t="s">
        <v>159</v>
      </c>
      <c r="J47" s="220" t="s">
        <v>0</v>
      </c>
      <c r="K47" s="220" t="s">
        <v>160</v>
      </c>
      <c r="L47" s="220" t="s">
        <v>476</v>
      </c>
      <c r="M47" s="220" t="s">
        <v>428</v>
      </c>
      <c r="N47" s="48" t="s">
        <v>428</v>
      </c>
      <c r="O47" s="48" t="s">
        <v>0</v>
      </c>
      <c r="P47" s="48" t="s">
        <v>477</v>
      </c>
      <c r="Q47" s="48"/>
      <c r="R47" s="48"/>
      <c r="S47" s="48"/>
      <c r="T47" s="48"/>
      <c r="U47" s="104"/>
      <c r="V47" s="21">
        <f t="shared" si="4"/>
        <v>214</v>
      </c>
      <c r="W47" s="22" t="str">
        <f t="shared" si="5"/>
        <v/>
      </c>
      <c r="X47" s="23"/>
      <c r="Y47" s="21">
        <f t="shared" si="6"/>
        <v>605</v>
      </c>
      <c r="Z47" s="22" t="str">
        <f t="shared" si="7"/>
        <v/>
      </c>
      <c r="AA47" s="23"/>
      <c r="AB47" s="21" t="str">
        <f t="shared" si="8"/>
        <v/>
      </c>
      <c r="AC47" s="22" t="str">
        <f t="shared" si="9"/>
        <v/>
      </c>
      <c r="AD47" s="23"/>
      <c r="AE47" s="21">
        <f t="shared" si="10"/>
        <v>20</v>
      </c>
      <c r="AF47" s="22" t="str">
        <f t="shared" si="11"/>
        <v/>
      </c>
      <c r="AG47" s="23"/>
      <c r="AH47" s="21" t="str">
        <f t="shared" si="12"/>
        <v/>
      </c>
      <c r="AI47" s="22" t="str">
        <f t="shared" si="13"/>
        <v/>
      </c>
      <c r="AJ47" s="23"/>
      <c r="AK47" s="21">
        <f t="shared" si="14"/>
        <v>0</v>
      </c>
      <c r="AL47" s="22" t="str">
        <f t="shared" si="15"/>
        <v/>
      </c>
      <c r="AM47" s="23"/>
      <c r="AN47" s="21">
        <f t="shared" si="16"/>
        <v>839</v>
      </c>
      <c r="AO47" s="22" t="str">
        <f t="shared" si="17"/>
        <v/>
      </c>
      <c r="AP47" s="23"/>
      <c r="AQ47" s="192"/>
      <c r="BI47" s="49"/>
      <c r="BJ47" s="49"/>
      <c r="BK47" s="49"/>
      <c r="BL47" s="49"/>
      <c r="BM47" s="49"/>
      <c r="BN47" s="49"/>
      <c r="BO47" s="49"/>
      <c r="BP47" s="49"/>
      <c r="BQ47" s="49"/>
      <c r="BR47" s="49"/>
      <c r="BS47" s="49"/>
      <c r="BT47" s="49"/>
      <c r="BU47" s="49"/>
      <c r="BV47" s="49"/>
      <c r="BW47" s="49"/>
    </row>
    <row r="48" spans="3:75" s="221" customFormat="1" ht="21" customHeight="1">
      <c r="C48" s="192"/>
      <c r="D48" s="437"/>
      <c r="E48" s="225" t="s">
        <v>2383</v>
      </c>
      <c r="F48" s="249"/>
      <c r="G48" s="220"/>
      <c r="H48" s="220" t="s">
        <v>0</v>
      </c>
      <c r="I48" s="220" t="s">
        <v>159</v>
      </c>
      <c r="J48" s="220" t="s">
        <v>0</v>
      </c>
      <c r="K48" s="220" t="s">
        <v>160</v>
      </c>
      <c r="L48" s="220" t="s">
        <v>162</v>
      </c>
      <c r="M48" s="220" t="s">
        <v>428</v>
      </c>
      <c r="N48" s="48" t="s">
        <v>428</v>
      </c>
      <c r="O48" s="48" t="s">
        <v>0</v>
      </c>
      <c r="P48" s="48" t="s">
        <v>477</v>
      </c>
      <c r="Q48" s="48"/>
      <c r="R48" s="48"/>
      <c r="S48" s="48"/>
      <c r="T48" s="48"/>
      <c r="U48" s="104"/>
      <c r="V48" s="21">
        <f t="shared" si="4"/>
        <v>0</v>
      </c>
      <c r="W48" s="22" t="str">
        <f t="shared" si="5"/>
        <v/>
      </c>
      <c r="X48" s="23"/>
      <c r="Y48" s="21">
        <f t="shared" si="6"/>
        <v>0</v>
      </c>
      <c r="Z48" s="22" t="str">
        <f t="shared" si="7"/>
        <v/>
      </c>
      <c r="AA48" s="23"/>
      <c r="AB48" s="21" t="str">
        <f t="shared" si="8"/>
        <v/>
      </c>
      <c r="AC48" s="22" t="str">
        <f t="shared" si="9"/>
        <v/>
      </c>
      <c r="AD48" s="23"/>
      <c r="AE48" s="21">
        <f t="shared" si="10"/>
        <v>0</v>
      </c>
      <c r="AF48" s="22" t="str">
        <f t="shared" si="11"/>
        <v/>
      </c>
      <c r="AG48" s="23"/>
      <c r="AH48" s="21" t="str">
        <f t="shared" si="12"/>
        <v/>
      </c>
      <c r="AI48" s="22" t="str">
        <f t="shared" si="13"/>
        <v/>
      </c>
      <c r="AJ48" s="23"/>
      <c r="AK48" s="21">
        <f t="shared" si="14"/>
        <v>0</v>
      </c>
      <c r="AL48" s="22" t="str">
        <f t="shared" si="15"/>
        <v/>
      </c>
      <c r="AM48" s="23"/>
      <c r="AN48" s="21">
        <f t="shared" si="16"/>
        <v>0</v>
      </c>
      <c r="AO48" s="22" t="str">
        <f t="shared" si="17"/>
        <v/>
      </c>
      <c r="AP48" s="23"/>
      <c r="AQ48" s="192"/>
      <c r="BI48" s="49"/>
      <c r="BJ48" s="49"/>
      <c r="BK48" s="49"/>
      <c r="BL48" s="49"/>
      <c r="BM48" s="49"/>
      <c r="BN48" s="49"/>
      <c r="BO48" s="49"/>
      <c r="BP48" s="49"/>
      <c r="BQ48" s="49"/>
      <c r="BR48" s="49"/>
      <c r="BS48" s="49"/>
      <c r="BT48" s="49"/>
      <c r="BU48" s="49"/>
      <c r="BV48" s="49"/>
      <c r="BW48" s="49"/>
    </row>
    <row r="49" spans="3:75" s="221" customFormat="1" ht="21" customHeight="1">
      <c r="C49" s="192"/>
      <c r="D49" s="437"/>
      <c r="E49" s="225" t="s">
        <v>2384</v>
      </c>
      <c r="F49" s="249"/>
      <c r="G49" s="220"/>
      <c r="H49" s="220" t="s">
        <v>0</v>
      </c>
      <c r="I49" s="220" t="s">
        <v>159</v>
      </c>
      <c r="J49" s="220" t="s">
        <v>0</v>
      </c>
      <c r="K49" s="220" t="s">
        <v>160</v>
      </c>
      <c r="L49" s="220" t="s">
        <v>0</v>
      </c>
      <c r="M49" s="220" t="s">
        <v>428</v>
      </c>
      <c r="N49" s="48" t="s">
        <v>428</v>
      </c>
      <c r="O49" s="48" t="s">
        <v>0</v>
      </c>
      <c r="P49" s="48" t="s">
        <v>477</v>
      </c>
      <c r="Q49" s="48"/>
      <c r="R49" s="48"/>
      <c r="S49" s="48"/>
      <c r="T49" s="48"/>
      <c r="U49" s="104"/>
      <c r="V49" s="21">
        <f t="shared" si="4"/>
        <v>3893</v>
      </c>
      <c r="W49" s="22" t="str">
        <f t="shared" si="5"/>
        <v/>
      </c>
      <c r="X49" s="23"/>
      <c r="Y49" s="21">
        <f t="shared" si="6"/>
        <v>39282</v>
      </c>
      <c r="Z49" s="22" t="str">
        <f t="shared" si="7"/>
        <v/>
      </c>
      <c r="AA49" s="23"/>
      <c r="AB49" s="21" t="str">
        <f t="shared" si="8"/>
        <v/>
      </c>
      <c r="AC49" s="22" t="str">
        <f t="shared" si="9"/>
        <v/>
      </c>
      <c r="AD49" s="23"/>
      <c r="AE49" s="21">
        <f t="shared" si="10"/>
        <v>4739</v>
      </c>
      <c r="AF49" s="22" t="str">
        <f t="shared" si="11"/>
        <v/>
      </c>
      <c r="AG49" s="23"/>
      <c r="AH49" s="21" t="str">
        <f t="shared" si="12"/>
        <v/>
      </c>
      <c r="AI49" s="22" t="str">
        <f t="shared" si="13"/>
        <v/>
      </c>
      <c r="AJ49" s="23"/>
      <c r="AK49" s="21">
        <f t="shared" si="14"/>
        <v>84</v>
      </c>
      <c r="AL49" s="22" t="str">
        <f t="shared" si="15"/>
        <v/>
      </c>
      <c r="AM49" s="23"/>
      <c r="AN49" s="21">
        <f t="shared" si="16"/>
        <v>47998</v>
      </c>
      <c r="AO49" s="22" t="str">
        <f t="shared" si="17"/>
        <v/>
      </c>
      <c r="AP49" s="23"/>
      <c r="AQ49" s="192"/>
      <c r="BI49" s="49"/>
      <c r="BJ49" s="49"/>
      <c r="BK49" s="49"/>
      <c r="BL49" s="49"/>
      <c r="BM49" s="49"/>
      <c r="BN49" s="49"/>
      <c r="BO49" s="49"/>
      <c r="BP49" s="49"/>
      <c r="BQ49" s="49"/>
      <c r="BR49" s="49"/>
      <c r="BS49" s="49"/>
      <c r="BT49" s="49"/>
      <c r="BU49" s="49"/>
      <c r="BV49" s="49"/>
      <c r="BW49" s="49"/>
    </row>
    <row r="50" spans="3:75">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row>
    <row r="51" spans="3:75" ht="14.45" customHeight="1">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row>
    <row r="52" spans="3:75" hidden="1">
      <c r="C52" s="221"/>
    </row>
    <row r="53" spans="3:75" hidden="1">
      <c r="V53" s="213">
        <f>SUMPRODUCT(--(V14:V49=0),--(V14:V49&lt;&gt;""),--(W14:W49="Z"))+SUMPRODUCT(--(V14:V49=0),--(V14:V49&lt;&gt;""),--(W14:W49=""))+SUMPRODUCT(--(V14:V49&gt;0),--(W14:W49="W"))+SUMPRODUCT(--(V14:V49&gt;0), --(V14:V49&lt;&gt;""),--(W14:W49=""))+SUMPRODUCT(--(V14:V49=""),--(W14:W49="Z"))</f>
        <v>36</v>
      </c>
      <c r="W53" s="214"/>
      <c r="X53" s="214"/>
      <c r="Y53" s="213">
        <f>SUMPRODUCT(--(Y14:Y49=0),--(Y14:Y49&lt;&gt;""),--(Z14:Z49="Z"))+SUMPRODUCT(--(Y14:Y49=0),--(Y14:Y49&lt;&gt;""),--(Z14:Z49=""))+SUMPRODUCT(--(Y14:Y49&gt;0),--(Z14:Z49="W"))+SUMPRODUCT(--(Y14:Y49&gt;0), --(Y14:Y49&lt;&gt;""),--(Z14:Z49=""))+SUMPRODUCT(--(Y14:Y49=""),--(Z14:Z49="Z"))</f>
        <v>36</v>
      </c>
      <c r="Z53" s="214"/>
      <c r="AA53" s="214"/>
      <c r="AB53" s="213">
        <f>SUMPRODUCT(--(AB14:AB49=0),--(AB14:AB49&lt;&gt;""),--(AC14:AC49="Z"))+SUMPRODUCT(--(AB14:AB49=0),--(AB14:AB49&lt;&gt;""),--(AC14:AC49=""))+SUMPRODUCT(--(AB14:AB49&gt;0),--(AC14:AC49="W"))+SUMPRODUCT(--(AB14:AB49&gt;0), --(AB14:AB49&lt;&gt;""),--(AC14:AC49=""))+SUMPRODUCT(--(AB14:AB49=""),--(AC14:AC49="Z"))</f>
        <v>0</v>
      </c>
      <c r="AC53" s="214"/>
      <c r="AD53" s="214"/>
      <c r="AE53" s="213">
        <f>SUMPRODUCT(--(AE14:AE49=0),--(AE14:AE49&lt;&gt;""),--(AF14:AF49="Z"))+SUMPRODUCT(--(AE14:AE49=0),--(AE14:AE49&lt;&gt;""),--(AF14:AF49=""))+SUMPRODUCT(--(AE14:AE49&gt;0),--(AF14:AF49="W"))+SUMPRODUCT(--(AE14:AE49&gt;0), --(AE14:AE49&lt;&gt;""),--(AF14:AF49=""))+SUMPRODUCT(--(AE14:AE49=""),--(AF14:AF49="Z"))</f>
        <v>36</v>
      </c>
      <c r="AF53" s="214"/>
      <c r="AG53" s="214"/>
      <c r="AH53" s="213">
        <f>SUMPRODUCT(--(AH14:AH49=0),--(AH14:AH49&lt;&gt;""),--(AI14:AI49="Z"))+SUMPRODUCT(--(AH14:AH49=0),--(AH14:AH49&lt;&gt;""),--(AI14:AI49=""))+SUMPRODUCT(--(AH14:AH49&gt;0),--(AI14:AI49="W"))+SUMPRODUCT(--(AH14:AH49&gt;0), --(AH14:AH49&lt;&gt;""),--(AI14:AI49=""))+SUMPRODUCT(--(AH14:AH49=""),--(AI14:AI49="Z"))</f>
        <v>0</v>
      </c>
      <c r="AI53" s="214"/>
      <c r="AJ53" s="214"/>
      <c r="AK53" s="213">
        <f>SUMPRODUCT(--(AK14:AK49=0),--(AK14:AK49&lt;&gt;""),--(AL14:AL49="Z"))+SUMPRODUCT(--(AK14:AK49=0),--(AK14:AK49&lt;&gt;""),--(AL14:AL49=""))+SUMPRODUCT(--(AK14:AK49&gt;0),--(AL14:AL49="W"))+SUMPRODUCT(--(AK14:AK49&gt;0), --(AK14:AK49&lt;&gt;""),--(AL14:AL49=""))+SUMPRODUCT(--(AK14:AK49=""),--(AL14:AL49="Z"))</f>
        <v>36</v>
      </c>
      <c r="AL53" s="214"/>
      <c r="AM53" s="214"/>
      <c r="AN53" s="213">
        <f>SUMPRODUCT(--(AN14:AN49=0),--(AN14:AN49&lt;&gt;""),--(AO14:AO49="Z"))+SUMPRODUCT(--(AN14:AN49=0),--(AN14:AN49&lt;&gt;""),--(AO14:AO49=""))+SUMPRODUCT(--(AN14:AN49&gt;0),--(AO14:AO49="W"))+SUMPRODUCT(--(AN14:AN49&gt;0), --(AN14:AN49&lt;&gt;""),--(AO14:AO49=""))+SUMPRODUCT(--(AN14:AN49=""),--(AO14:AO49="Z"))</f>
        <v>36</v>
      </c>
      <c r="AO53" s="214"/>
      <c r="AP53" s="214"/>
    </row>
    <row r="54" spans="3:75" hidden="1"/>
    <row r="55" spans="3:75" hidden="1"/>
    <row r="56" spans="3:75" hidden="1"/>
    <row r="57" spans="3:75" hidden="1"/>
    <row r="58" spans="3:75" hidden="1"/>
    <row r="59" spans="3:75" hidden="1"/>
    <row r="60" spans="3:75" hidden="1"/>
    <row r="61" spans="3:75" hidden="1"/>
  </sheetData>
  <sheetProtection algorithmName="SHA-512" hashValue="dA5czSo+ON/y8gYIGhWt7jVc48bXPoH6Lzsjm9IBlQ+sKEJUb06+XK4fFVTcjoDHHNAFhfV9SdLOGzsMVwXu5Q==" saltValue="CTq7plQw7gvT6qD6uM/pfg==" spinCount="100000" sheet="1" objects="1" scenarios="1" formatCells="0" formatColumns="0" formatRows="0" sort="0" autoFilter="0"/>
  <mergeCells count="24">
    <mergeCell ref="D3:E4"/>
    <mergeCell ref="D1:AQ1"/>
    <mergeCell ref="V4:X4"/>
    <mergeCell ref="Y4:AA4"/>
    <mergeCell ref="AE4:AG4"/>
    <mergeCell ref="AK4:AM4"/>
    <mergeCell ref="AN4:AP4"/>
    <mergeCell ref="AB4:AD4"/>
    <mergeCell ref="AH4:AJ4"/>
    <mergeCell ref="V3:X3"/>
    <mergeCell ref="Y3:AD3"/>
    <mergeCell ref="AE3:AJ3"/>
    <mergeCell ref="AK3:AM3"/>
    <mergeCell ref="AN3:AP3"/>
    <mergeCell ref="AK5:AM5"/>
    <mergeCell ref="AN5:AP5"/>
    <mergeCell ref="D38:D49"/>
    <mergeCell ref="D14:D25"/>
    <mergeCell ref="D26:D37"/>
    <mergeCell ref="V5:X5"/>
    <mergeCell ref="Y5:AA5"/>
    <mergeCell ref="AB5:AD5"/>
    <mergeCell ref="AE5:AG5"/>
    <mergeCell ref="AH5:AJ5"/>
  </mergeCells>
  <conditionalFormatting sqref="V14:V49 Y14:Y49 AB14:AB49 AE14:AE49 AH14:AH49 AK14:AK49 AN14:AN49">
    <cfRule type="expression" dxfId="36" priority="3">
      <formula xml:space="preserve"> OR(AND(V14=0,V14&lt;&gt;"",W14&lt;&gt;"Z",W14&lt;&gt;""),AND(V14&gt;0,V14&lt;&gt;"",W14&lt;&gt;"W",W14&lt;&gt;""),AND(V14="", W14="W"))</formula>
    </cfRule>
  </conditionalFormatting>
  <conditionalFormatting sqref="W14:W49 Z14:Z49 AC14:AC49 AF14:AF49 AI14:AI49 AL14:AL49 AO14:AO49">
    <cfRule type="expression" dxfId="35" priority="2">
      <formula xml:space="preserve"> OR(AND(V14=0,V14&lt;&gt;"",W14&lt;&gt;"Z",W14&lt;&gt;""),AND(V14&gt;0,V14&lt;&gt;"",W14&lt;&gt;"W",W14&lt;&gt;""),AND(V14="", W14="W"))</formula>
    </cfRule>
  </conditionalFormatting>
  <conditionalFormatting sqref="X14:X49 AA14:AA49 AD14:AD49 AG14:AG49 AJ14:AJ49 AM14:AM49 AP14:AP49">
    <cfRule type="expression" dxfId="34" priority="1">
      <formula xml:space="preserve"> AND(OR(W14="X",W14="W"),X14="")</formula>
    </cfRule>
  </conditionalFormatting>
  <conditionalFormatting sqref="AN25 AN37 V25 Y25 AB25 AE25 AH25 AK25 V37 Y37 AB37 AE37 AH37 AK37">
    <cfRule type="expression" dxfId="33" priority="4">
      <formula>OR(COUNTIF(W14:W24,"M")=11,COUNTIF(W14:W24,"X")=11)</formula>
    </cfRule>
    <cfRule type="expression" dxfId="32" priority="5">
      <formula>IF(OR(SUMPRODUCT(--(V14:V24=""),--(W14:W24=""))&gt;0,COUNTIF(W14:W24,"M")&gt;0,COUNTIF(W14:W24,"X")=11),"",SUM(V14:V24)) &lt;&gt; V25</formula>
    </cfRule>
  </conditionalFormatting>
  <conditionalFormatting sqref="AO25 AO37 W25 Z25 AC25 AF25 AI25 AL25 W37 Z37 AC37 AF37 AI37 AL37">
    <cfRule type="expression" dxfId="31" priority="6">
      <formula>OR(COUNTIF(W14:W24,"M")=11,COUNTIF(W14:W24,"X")=11)</formula>
    </cfRule>
    <cfRule type="expression" dxfId="30" priority="7">
      <formula>IF(AND(COUNTIF(W14:W24,"X")=11,SUM(V14:V24)=0,ISNUMBER(V25)),"",IF(COUNTIF(W14:W24,"M")&gt;0,"M",IF(AND(COUNTIF(W14:W24,W14)=11,OR(W14="X",W14="W",W14="Z")),UPPER(W14),""))) &lt;&gt; W25</formula>
    </cfRule>
  </conditionalFormatting>
  <conditionalFormatting sqref="AN38:AN49 V38:V49 Y38:Y49 AB38:AB49 AE38:AE49 AH38:AH49 AK38:AK49">
    <cfRule type="expression" dxfId="29" priority="8">
      <formula>OR(AND(W14="X",W26="X"),AND(W14="M",W26="M"))</formula>
    </cfRule>
    <cfRule type="expression" dxfId="28" priority="9">
      <formula>IF(OR(AND(V14="",W14=""),AND(V26="",W26=""),AND(W14="X",W26="X"),OR(W14="M",W26="M")),"",SUM(V14,V26)) &lt;&gt; V38</formula>
    </cfRule>
  </conditionalFormatting>
  <conditionalFormatting sqref="AO38:AO49 W38:W49 Z38:Z49 AC38:AC49 AF38:AF49 AI38:AI49 AL38:AL49">
    <cfRule type="expression" dxfId="27" priority="10">
      <formula>OR(AND(W14="X",W26="X"),AND(W14="M",W26="M"))</formula>
    </cfRule>
    <cfRule type="expression" dxfId="26" priority="11">
      <formula>IF(AND(AND(W14="X",W26="X"),SUM(V14,V26)=0,ISNUMBER(V38)),"",IF(OR(W14="M",W26="M"),"M",IF(AND(W14=W26,OR(W14="X",W14="W",W14="Z")),UPPER(W14),""))) &lt;&gt; W38</formula>
    </cfRule>
  </conditionalFormatting>
  <conditionalFormatting sqref="AN14:AN24 AN26:AN36">
    <cfRule type="expression" dxfId="25" priority="12">
      <formula>OR(AND(W14=Z14,Z14=AF14,AF14=AL14,W14="X"),AND(W14="M",Z14="M",AF14="M",AL14="M"))</formula>
    </cfRule>
  </conditionalFormatting>
  <conditionalFormatting sqref="AN14:AN24 AN26:AN36">
    <cfRule type="expression" dxfId="24" priority="13">
      <formula>IF(OR(EXACT(V14,W14),EXACT(Y14,Z14),EXACT(AE14,AF14),EXACT(AK14,AL14),AND(W14=Z14,Z14=AF14,AF14=AL14,W14="X"),OR(W14="M",Z14="M",AF14="M",AL14="M")),"",SUM(V14,Y14,AE14,AK14)) &lt;&gt; AN14</formula>
    </cfRule>
  </conditionalFormatting>
  <conditionalFormatting sqref="AO14:AO24 AO26:AO36">
    <cfRule type="expression" dxfId="23" priority="14">
      <formula>OR(AND(W14=Z14,Z14=AF14,AF14=AL14,W14="X"),AND(W14="M",Z14="M",AF14="M",AL14="M"))</formula>
    </cfRule>
  </conditionalFormatting>
  <conditionalFormatting sqref="AO14:AO24 AO26:AO36">
    <cfRule type="expression" dxfId="22" priority="15">
      <formula xml:space="preserve"> IF(AND(AND(W14="X",Z14="X",AF14="X",AL14="X"),SUM(V14,Y14,AE14,AK14)=0,ISNUMBER(AN14)),"",IF(OR(W14="M",Z14="M",AF14="M",AL14="M"),"M",IF(AND(W14=Z14,Z14=AF14,AF14=AL14,OR(W14="W",W14="Z",W14="X")),UPPER(W14),""))) &lt;&gt; AO14</formula>
    </cfRule>
  </conditionalFormatting>
  <dataValidations count="4">
    <dataValidation allowBlank="1" showInputMessage="1" showErrorMessage="1" sqref="V50:AP1048576 AQ1:XFD1048576 V1:AP13 A1:U1048576"/>
    <dataValidation type="textLength" allowBlank="1" showInputMessage="1" showErrorMessage="1" errorTitle="Entrada no válida" error="La longitud del texto debe ser entre 2 y 500 caracteres" sqref="X14:X49 AA14:AA49 AD14:AD49 AG14:AG49 AJ14:AJ49 AM14:AM49 AP14:AP49">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49 Z14:Z49 AC14:AC49 AF14:AF49 AI14:AI49 AL14:AL49 AO14:AO49">
      <formula1>"Z,M,X,W"</formula1>
    </dataValidation>
    <dataValidation type="decimal" operator="greaterThanOrEqual" allowBlank="1" showInputMessage="1" showErrorMessage="1" errorTitle="Entrada no válida" error="Por favor, ingrese un valor numérico" sqref="V14:V49 Y14:Y49 AB14:AB49 AE14:AE49 AH14:AH49 AK14:AK49 AN14:AN49">
      <formula1>0</formula1>
    </dataValidation>
  </dataValidations>
  <pageMargins left="0.23622047244094491" right="0.23622047244094491" top="0.74803149606299213" bottom="0.74803149606299213" header="0.31496062992125984" footer="0.31496062992125984"/>
  <pageSetup scale="58" fitToHeight="0" orientation="landscape" r:id="rId1"/>
  <headerFooter>
    <oddFooter>&amp;C&amp;P&amp;R&amp;F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W39"/>
  <sheetViews>
    <sheetView showGridLines="0" topLeftCell="C1" zoomScaleNormal="100" workbookViewId="0">
      <selection activeCell="Y22" sqref="Y22"/>
    </sheetView>
  </sheetViews>
  <sheetFormatPr baseColWidth="10" defaultColWidth="8.85546875" defaultRowHeight="15"/>
  <cols>
    <col min="1" max="1" width="18.28515625" style="33" hidden="1" customWidth="1"/>
    <col min="2" max="2" width="5" style="33" hidden="1" customWidth="1"/>
    <col min="3" max="3" width="5.7109375" style="33" customWidth="1"/>
    <col min="4" max="4" width="14.42578125" style="33" customWidth="1"/>
    <col min="5" max="5" width="31.5703125" style="33" customWidth="1"/>
    <col min="6" max="6" width="4.140625" style="33" hidden="1" customWidth="1"/>
    <col min="7" max="7" width="3.5703125" style="33" hidden="1" customWidth="1"/>
    <col min="8" max="8" width="3" style="33" hidden="1" customWidth="1"/>
    <col min="9" max="9" width="8.28515625" style="33" hidden="1" customWidth="1"/>
    <col min="10" max="10" width="3" style="33" hidden="1" customWidth="1"/>
    <col min="11" max="11" width="5.28515625" style="33" hidden="1" customWidth="1"/>
    <col min="12" max="12" width="3.7109375" style="33" hidden="1" customWidth="1"/>
    <col min="13" max="13" width="3" style="33" hidden="1" customWidth="1"/>
    <col min="14" max="20" width="4.140625" style="33" hidden="1" customWidth="1"/>
    <col min="21" max="21" width="10.42578125" style="33" hidden="1" customWidth="1"/>
    <col min="22" max="22" width="12.7109375" style="33" customWidth="1"/>
    <col min="23" max="23" width="2.7109375" style="33" customWidth="1"/>
    <col min="24" max="24" width="5.7109375" style="33" customWidth="1"/>
    <col min="25" max="25" width="12.7109375" style="33" customWidth="1"/>
    <col min="26" max="26" width="2.7109375" style="33" customWidth="1"/>
    <col min="27" max="28" width="5.7109375" style="33" customWidth="1"/>
    <col min="29" max="29" width="3.28515625" style="33" customWidth="1"/>
    <col min="30" max="36" width="8.85546875" style="317"/>
    <col min="37" max="16384" width="8.85546875" style="33"/>
  </cols>
  <sheetData>
    <row r="1" spans="1:75" ht="45" customHeight="1">
      <c r="A1" s="30" t="s">
        <v>108</v>
      </c>
      <c r="B1" s="31" t="s">
        <v>431</v>
      </c>
      <c r="C1" s="29"/>
      <c r="D1" s="414" t="s">
        <v>2550</v>
      </c>
      <c r="E1" s="414"/>
      <c r="F1" s="414"/>
      <c r="G1" s="414"/>
      <c r="H1" s="414"/>
      <c r="I1" s="414"/>
      <c r="J1" s="414"/>
      <c r="K1" s="414"/>
      <c r="L1" s="414"/>
      <c r="M1" s="414"/>
      <c r="N1" s="414"/>
      <c r="O1" s="414"/>
      <c r="P1" s="414"/>
      <c r="Q1" s="414"/>
      <c r="R1" s="414"/>
      <c r="S1" s="414"/>
      <c r="T1" s="414"/>
      <c r="U1" s="414"/>
      <c r="V1" s="414"/>
      <c r="W1" s="414"/>
      <c r="X1" s="414"/>
      <c r="Y1" s="414"/>
      <c r="Z1" s="414"/>
      <c r="AA1" s="414"/>
      <c r="AB1" s="414"/>
      <c r="AC1" s="317"/>
      <c r="BI1" s="3"/>
      <c r="BJ1" s="3"/>
      <c r="BK1" s="3"/>
      <c r="BL1" s="3"/>
      <c r="BM1" s="3"/>
      <c r="BN1" s="3"/>
      <c r="BO1" s="3"/>
      <c r="BP1" s="3"/>
      <c r="BQ1" s="3"/>
      <c r="BR1" s="3"/>
      <c r="BS1" s="3"/>
      <c r="BT1" s="3"/>
      <c r="BU1" s="3"/>
      <c r="BV1" s="3"/>
      <c r="BW1" s="3"/>
    </row>
    <row r="2" spans="1:75" ht="3.75" customHeight="1">
      <c r="A2" s="30" t="s">
        <v>114</v>
      </c>
      <c r="B2" s="191" t="str">
        <f>VLOOKUP(VAL_C1!$B$2,VAL_Drop_Down_Lists!$A$3:$B$214,2,FALSE)</f>
        <v>CR</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35"/>
      <c r="AC2" s="317"/>
      <c r="BI2" s="3"/>
      <c r="BJ2" s="3"/>
      <c r="BK2" s="3"/>
      <c r="BL2" s="3"/>
      <c r="BM2" s="3"/>
      <c r="BN2" s="3"/>
      <c r="BO2" s="3"/>
      <c r="BP2" s="3"/>
      <c r="BQ2" s="3"/>
      <c r="BR2" s="3"/>
      <c r="BS2" s="3"/>
      <c r="BT2" s="3"/>
      <c r="BU2" s="3"/>
      <c r="BV2" s="3"/>
      <c r="BW2" s="3"/>
    </row>
    <row r="3" spans="1:75" s="317" customFormat="1" ht="45" customHeight="1">
      <c r="A3" s="30" t="s">
        <v>118</v>
      </c>
      <c r="B3" s="191">
        <f>IF(VAL_C1!$H$32&lt;&gt;"", YEAR(VAL_C1!$H$32),"")</f>
        <v>2020</v>
      </c>
      <c r="C3" s="192"/>
      <c r="D3" s="436" t="s">
        <v>2551</v>
      </c>
      <c r="E3" s="436"/>
      <c r="F3" s="318"/>
      <c r="G3" s="193"/>
      <c r="H3" s="193"/>
      <c r="I3" s="193"/>
      <c r="J3" s="193"/>
      <c r="K3" s="193"/>
      <c r="L3" s="193"/>
      <c r="M3" s="193"/>
      <c r="N3" s="193"/>
      <c r="O3" s="193"/>
      <c r="P3" s="193"/>
      <c r="Q3" s="193"/>
      <c r="R3" s="193"/>
      <c r="S3" s="193"/>
      <c r="T3" s="193"/>
      <c r="U3" s="319"/>
      <c r="V3" s="436" t="s">
        <v>2365</v>
      </c>
      <c r="W3" s="436"/>
      <c r="X3" s="436"/>
      <c r="Y3" s="441" t="s">
        <v>2552</v>
      </c>
      <c r="Z3" s="441"/>
      <c r="AA3" s="441"/>
      <c r="AB3" s="35"/>
      <c r="AK3" s="33"/>
      <c r="BI3" s="42"/>
      <c r="BJ3" s="42"/>
      <c r="BK3" s="42"/>
      <c r="BL3" s="42"/>
      <c r="BM3" s="42"/>
      <c r="BN3" s="42"/>
      <c r="BO3" s="42"/>
      <c r="BP3" s="42"/>
      <c r="BQ3" s="42"/>
      <c r="BR3" s="42"/>
      <c r="BS3" s="42"/>
      <c r="BT3" s="42"/>
      <c r="BU3" s="42"/>
      <c r="BV3" s="42"/>
      <c r="BW3" s="42"/>
    </row>
    <row r="4" spans="1:75" s="317" customFormat="1">
      <c r="A4" s="30" t="s">
        <v>121</v>
      </c>
      <c r="B4" s="191">
        <f>IF(VAL_C1!$H$33&lt;&gt;"", YEAR(VAL_C1!$H$33),"")</f>
        <v>2020</v>
      </c>
      <c r="C4" s="192"/>
      <c r="D4" s="436"/>
      <c r="E4" s="436"/>
      <c r="F4" s="320"/>
      <c r="G4" s="321"/>
      <c r="H4" s="321"/>
      <c r="I4" s="321"/>
      <c r="J4" s="321"/>
      <c r="K4" s="321"/>
      <c r="L4" s="321"/>
      <c r="M4" s="321"/>
      <c r="N4" s="321"/>
      <c r="O4" s="321"/>
      <c r="P4" s="321"/>
      <c r="Q4" s="321"/>
      <c r="R4" s="321"/>
      <c r="S4" s="321"/>
      <c r="T4" s="321"/>
      <c r="U4" s="322"/>
      <c r="V4" s="436" t="s">
        <v>2374</v>
      </c>
      <c r="W4" s="436"/>
      <c r="X4" s="436"/>
      <c r="Y4" s="436" t="s">
        <v>2368</v>
      </c>
      <c r="Z4" s="436"/>
      <c r="AA4" s="436"/>
      <c r="AB4" s="290"/>
      <c r="AK4" s="33"/>
      <c r="BI4" s="42"/>
      <c r="BJ4" s="42"/>
      <c r="BK4" s="42"/>
      <c r="BL4" s="42"/>
      <c r="BM4" s="42"/>
      <c r="BN4" s="42"/>
      <c r="BO4" s="42"/>
      <c r="BP4" s="42"/>
      <c r="BQ4" s="42"/>
      <c r="BR4" s="42"/>
      <c r="BS4" s="42"/>
      <c r="BT4" s="42"/>
      <c r="BU4" s="42"/>
      <c r="BV4" s="42"/>
      <c r="BW4" s="42"/>
    </row>
    <row r="5" spans="1:75" s="317" customFormat="1" hidden="1">
      <c r="A5" s="30" t="s">
        <v>123</v>
      </c>
      <c r="B5" s="31" t="s">
        <v>0</v>
      </c>
      <c r="C5" s="192"/>
      <c r="D5" s="323"/>
      <c r="E5" s="323"/>
      <c r="F5" s="321"/>
      <c r="G5" s="220"/>
      <c r="H5" s="220"/>
      <c r="I5" s="220"/>
      <c r="J5" s="220"/>
      <c r="K5" s="220"/>
      <c r="L5" s="220"/>
      <c r="M5" s="220"/>
      <c r="N5" s="220"/>
      <c r="O5" s="220"/>
      <c r="P5" s="220"/>
      <c r="Q5" s="220"/>
      <c r="R5" s="220"/>
      <c r="S5" s="220"/>
      <c r="T5" s="220"/>
      <c r="U5" s="220"/>
      <c r="V5" s="245"/>
      <c r="W5" s="245"/>
      <c r="X5" s="245"/>
      <c r="Y5" s="245"/>
      <c r="Z5" s="245"/>
      <c r="AA5" s="245"/>
      <c r="AB5" s="290"/>
      <c r="AK5" s="33"/>
      <c r="BI5" s="42"/>
      <c r="BJ5" s="42"/>
      <c r="BK5" s="42"/>
      <c r="BL5" s="42"/>
      <c r="BM5" s="42"/>
      <c r="BN5" s="42"/>
      <c r="BO5" s="42"/>
      <c r="BP5" s="42"/>
      <c r="BQ5" s="42"/>
      <c r="BR5" s="42"/>
      <c r="BS5" s="42"/>
      <c r="BT5" s="42"/>
      <c r="BU5" s="42"/>
      <c r="BV5" s="42"/>
      <c r="BW5" s="42"/>
    </row>
    <row r="6" spans="1:75" s="317" customFormat="1" hidden="1">
      <c r="A6" s="30" t="s">
        <v>125</v>
      </c>
      <c r="B6" s="31"/>
      <c r="C6" s="192"/>
      <c r="D6" s="321"/>
      <c r="E6" s="321"/>
      <c r="F6" s="321"/>
      <c r="G6" s="220"/>
      <c r="H6" s="220"/>
      <c r="I6" s="220"/>
      <c r="J6" s="220"/>
      <c r="K6" s="220"/>
      <c r="L6" s="220"/>
      <c r="M6" s="220"/>
      <c r="N6" s="220"/>
      <c r="O6" s="220"/>
      <c r="P6" s="220"/>
      <c r="Q6" s="220"/>
      <c r="R6" s="220"/>
      <c r="S6" s="220"/>
      <c r="T6" s="220"/>
      <c r="U6" s="220" t="s">
        <v>1</v>
      </c>
      <c r="V6" s="220" t="s">
        <v>427</v>
      </c>
      <c r="W6" s="220"/>
      <c r="X6" s="220"/>
      <c r="Y6" s="220" t="s">
        <v>427</v>
      </c>
      <c r="Z6" s="220"/>
      <c r="AA6" s="220"/>
      <c r="AB6" s="290"/>
      <c r="AK6" s="33"/>
      <c r="BI6" s="42"/>
      <c r="BJ6" s="42"/>
      <c r="BK6" s="42"/>
      <c r="BL6" s="42"/>
      <c r="BM6" s="42"/>
      <c r="BN6" s="42"/>
      <c r="BO6" s="42"/>
      <c r="BP6" s="42"/>
      <c r="BQ6" s="42"/>
      <c r="BR6" s="42"/>
      <c r="BS6" s="42"/>
      <c r="BT6" s="42"/>
      <c r="BU6" s="42"/>
      <c r="BV6" s="42"/>
      <c r="BW6" s="42"/>
    </row>
    <row r="7" spans="1:75" s="317" customFormat="1" ht="21" hidden="1">
      <c r="A7" s="30" t="s">
        <v>127</v>
      </c>
      <c r="B7" s="191">
        <f>IF(VAL_C1!$H$33&lt;&gt;"", YEAR(VAL_C1!$H$33),"")</f>
        <v>2020</v>
      </c>
      <c r="C7" s="192"/>
      <c r="D7" s="321"/>
      <c r="E7" s="321"/>
      <c r="F7" s="321"/>
      <c r="G7" s="241"/>
      <c r="H7" s="241"/>
      <c r="I7" s="241"/>
      <c r="J7" s="241"/>
      <c r="K7" s="241"/>
      <c r="L7" s="241"/>
      <c r="M7" s="241"/>
      <c r="N7" s="220"/>
      <c r="O7" s="220"/>
      <c r="P7" s="220"/>
      <c r="Q7" s="220"/>
      <c r="R7" s="220"/>
      <c r="S7" s="220"/>
      <c r="T7" s="220"/>
      <c r="U7" s="220" t="s">
        <v>149</v>
      </c>
      <c r="V7" s="220" t="s">
        <v>167</v>
      </c>
      <c r="W7" s="220"/>
      <c r="X7" s="220"/>
      <c r="Y7" s="220" t="s">
        <v>163</v>
      </c>
      <c r="Z7" s="220"/>
      <c r="AA7" s="220"/>
      <c r="AB7" s="290"/>
      <c r="AK7" s="33"/>
      <c r="BI7" s="42"/>
      <c r="BJ7" s="42"/>
      <c r="BK7" s="42"/>
      <c r="BL7" s="42"/>
      <c r="BM7" s="42"/>
      <c r="BN7" s="42"/>
      <c r="BO7" s="42"/>
      <c r="BP7" s="42"/>
      <c r="BQ7" s="42"/>
      <c r="BR7" s="42"/>
      <c r="BS7" s="42"/>
      <c r="BT7" s="42"/>
      <c r="BU7" s="42"/>
      <c r="BV7" s="42"/>
      <c r="BW7" s="42"/>
    </row>
    <row r="8" spans="1:75" s="317" customFormat="1" ht="21" hidden="1">
      <c r="A8" s="30" t="s">
        <v>129</v>
      </c>
      <c r="B8" s="191">
        <f>IF(VAL_C1!$H$34&lt;&gt;"", YEAR(VAL_C1!$H$34),"")</f>
        <v>2020</v>
      </c>
      <c r="C8" s="192"/>
      <c r="D8" s="321"/>
      <c r="E8" s="321"/>
      <c r="F8" s="321"/>
      <c r="G8" s="241"/>
      <c r="H8" s="241"/>
      <c r="I8" s="241"/>
      <c r="J8" s="241"/>
      <c r="K8" s="241"/>
      <c r="L8" s="241"/>
      <c r="M8" s="241"/>
      <c r="N8" s="48"/>
      <c r="O8" s="48"/>
      <c r="P8" s="48"/>
      <c r="Q8" s="48"/>
      <c r="R8" s="48"/>
      <c r="S8" s="48"/>
      <c r="T8" s="48"/>
      <c r="U8" s="48" t="s">
        <v>150</v>
      </c>
      <c r="V8" s="220" t="s">
        <v>0</v>
      </c>
      <c r="W8" s="220"/>
      <c r="X8" s="220"/>
      <c r="Y8" s="220" t="s">
        <v>0</v>
      </c>
      <c r="Z8" s="220"/>
      <c r="AA8" s="220"/>
      <c r="AB8" s="290"/>
      <c r="AK8" s="33"/>
      <c r="BI8" s="42"/>
      <c r="BJ8" s="42"/>
      <c r="BK8" s="42"/>
      <c r="BL8" s="42"/>
      <c r="BM8" s="42"/>
      <c r="BN8" s="42"/>
      <c r="BO8" s="42"/>
      <c r="BP8" s="42"/>
      <c r="BQ8" s="42"/>
      <c r="BR8" s="42"/>
      <c r="BS8" s="42"/>
      <c r="BT8" s="42"/>
      <c r="BU8" s="42"/>
      <c r="BV8" s="42"/>
      <c r="BW8" s="42"/>
    </row>
    <row r="9" spans="1:75" s="317" customFormat="1" ht="21" hidden="1">
      <c r="A9" s="30" t="s">
        <v>131</v>
      </c>
      <c r="B9" s="31" t="s">
        <v>477</v>
      </c>
      <c r="C9" s="192"/>
      <c r="D9" s="321"/>
      <c r="E9" s="321"/>
      <c r="F9" s="321"/>
      <c r="G9" s="241"/>
      <c r="H9" s="241"/>
      <c r="I9" s="241"/>
      <c r="J9" s="241"/>
      <c r="K9" s="241"/>
      <c r="L9" s="241"/>
      <c r="M9" s="241"/>
      <c r="N9" s="48"/>
      <c r="O9" s="48"/>
      <c r="P9" s="48"/>
      <c r="Q9" s="48"/>
      <c r="R9" s="48"/>
      <c r="S9" s="48"/>
      <c r="T9" s="48"/>
      <c r="U9" s="48" t="s">
        <v>151</v>
      </c>
      <c r="V9" s="220" t="s">
        <v>0</v>
      </c>
      <c r="W9" s="220"/>
      <c r="X9" s="220"/>
      <c r="Y9" s="220" t="s">
        <v>0</v>
      </c>
      <c r="Z9" s="220"/>
      <c r="AA9" s="220"/>
      <c r="AB9" s="290"/>
      <c r="AK9" s="33"/>
      <c r="BI9" s="42"/>
      <c r="BJ9" s="42"/>
      <c r="BK9" s="42"/>
      <c r="BL9" s="42"/>
      <c r="BM9" s="42"/>
      <c r="BN9" s="42"/>
      <c r="BO9" s="42"/>
      <c r="BP9" s="42"/>
      <c r="BQ9" s="42"/>
      <c r="BR9" s="42"/>
      <c r="BS9" s="42"/>
      <c r="BT9" s="42"/>
      <c r="BU9" s="42"/>
      <c r="BV9" s="42"/>
      <c r="BW9" s="42"/>
    </row>
    <row r="10" spans="1:75" s="317" customFormat="1" ht="21" hidden="1">
      <c r="A10" s="30" t="s">
        <v>133</v>
      </c>
      <c r="B10" s="31">
        <v>0</v>
      </c>
      <c r="C10" s="192"/>
      <c r="D10" s="321"/>
      <c r="E10" s="321"/>
      <c r="F10" s="321"/>
      <c r="G10" s="241"/>
      <c r="H10" s="241"/>
      <c r="I10" s="241"/>
      <c r="J10" s="241"/>
      <c r="K10" s="241"/>
      <c r="L10" s="241"/>
      <c r="M10" s="241"/>
      <c r="N10" s="48"/>
      <c r="O10" s="48"/>
      <c r="P10" s="48"/>
      <c r="Q10" s="48"/>
      <c r="R10" s="48"/>
      <c r="S10" s="48"/>
      <c r="T10" s="48"/>
      <c r="U10" s="48" t="s">
        <v>2</v>
      </c>
      <c r="V10" s="220" t="s">
        <v>0</v>
      </c>
      <c r="W10" s="220"/>
      <c r="X10" s="220"/>
      <c r="Y10" s="220" t="s">
        <v>0</v>
      </c>
      <c r="Z10" s="220"/>
      <c r="AA10" s="220"/>
      <c r="AB10" s="290"/>
      <c r="AK10" s="33"/>
      <c r="BI10" s="42"/>
      <c r="BJ10" s="42"/>
      <c r="BK10" s="42"/>
      <c r="BL10" s="42"/>
      <c r="BM10" s="42"/>
      <c r="BN10" s="42"/>
      <c r="BO10" s="42"/>
      <c r="BP10" s="42"/>
      <c r="BQ10" s="42"/>
      <c r="BR10" s="42"/>
      <c r="BS10" s="42"/>
      <c r="BT10" s="42"/>
      <c r="BU10" s="42"/>
      <c r="BV10" s="42"/>
      <c r="BW10" s="42"/>
    </row>
    <row r="11" spans="1:75" s="317" customFormat="1" ht="21" hidden="1">
      <c r="A11" s="30" t="s">
        <v>135</v>
      </c>
      <c r="B11" s="31">
        <v>0</v>
      </c>
      <c r="C11" s="192"/>
      <c r="D11" s="321"/>
      <c r="E11" s="321"/>
      <c r="F11" s="321"/>
      <c r="G11" s="241"/>
      <c r="H11" s="241"/>
      <c r="I11" s="241"/>
      <c r="J11" s="241"/>
      <c r="K11" s="241"/>
      <c r="L11" s="241"/>
      <c r="M11" s="241"/>
      <c r="N11" s="48"/>
      <c r="O11" s="48"/>
      <c r="P11" s="48"/>
      <c r="Q11" s="48"/>
      <c r="R11" s="48"/>
      <c r="S11" s="48"/>
      <c r="T11" s="48"/>
      <c r="U11" s="48"/>
      <c r="V11" s="220"/>
      <c r="W11" s="220"/>
      <c r="X11" s="220"/>
      <c r="Y11" s="220"/>
      <c r="Z11" s="220"/>
      <c r="AA11" s="220"/>
      <c r="AB11" s="290"/>
      <c r="AK11" s="33"/>
      <c r="BI11" s="42"/>
      <c r="BJ11" s="42"/>
      <c r="BK11" s="42"/>
      <c r="BL11" s="42"/>
      <c r="BM11" s="42"/>
      <c r="BN11" s="42"/>
      <c r="BO11" s="42"/>
      <c r="BP11" s="42"/>
      <c r="BQ11" s="42"/>
      <c r="BR11" s="42"/>
      <c r="BS11" s="42"/>
      <c r="BT11" s="42"/>
      <c r="BU11" s="42"/>
      <c r="BV11" s="42"/>
      <c r="BW11" s="42"/>
    </row>
    <row r="12" spans="1:75" s="317" customFormat="1" ht="21" hidden="1">
      <c r="A12" s="286"/>
      <c r="B12" s="286"/>
      <c r="C12" s="192"/>
      <c r="D12" s="321"/>
      <c r="E12" s="321"/>
      <c r="F12" s="321"/>
      <c r="G12" s="241"/>
      <c r="H12" s="241"/>
      <c r="I12" s="241"/>
      <c r="J12" s="241"/>
      <c r="K12" s="241"/>
      <c r="L12" s="241"/>
      <c r="M12" s="241"/>
      <c r="N12" s="48"/>
      <c r="O12" s="48"/>
      <c r="P12" s="48"/>
      <c r="Q12" s="48"/>
      <c r="R12" s="48"/>
      <c r="S12" s="48"/>
      <c r="T12" s="48"/>
      <c r="U12" s="48"/>
      <c r="V12" s="220"/>
      <c r="W12" s="220"/>
      <c r="X12" s="220"/>
      <c r="Y12" s="220"/>
      <c r="Z12" s="220"/>
      <c r="AA12" s="220"/>
      <c r="AB12" s="290"/>
      <c r="AK12" s="33"/>
      <c r="BI12" s="42"/>
      <c r="BJ12" s="42"/>
      <c r="BK12" s="42"/>
      <c r="BL12" s="42"/>
      <c r="BM12" s="42"/>
      <c r="BN12" s="42"/>
      <c r="BO12" s="42"/>
      <c r="BP12" s="42"/>
      <c r="BQ12" s="42"/>
      <c r="BR12" s="42"/>
      <c r="BS12" s="42"/>
      <c r="BT12" s="42"/>
      <c r="BU12" s="42"/>
      <c r="BV12" s="42"/>
      <c r="BW12" s="42"/>
    </row>
    <row r="13" spans="1:75" s="317" customFormat="1" ht="3.75" customHeight="1">
      <c r="A13" s="286"/>
      <c r="B13" s="286"/>
      <c r="C13" s="234"/>
      <c r="D13" s="234"/>
      <c r="E13" s="234"/>
      <c r="F13" s="321"/>
      <c r="G13" s="246"/>
      <c r="H13" s="246" t="s">
        <v>136</v>
      </c>
      <c r="I13" s="246" t="s">
        <v>139</v>
      </c>
      <c r="J13" s="246" t="s">
        <v>141</v>
      </c>
      <c r="K13" s="246" t="s">
        <v>143</v>
      </c>
      <c r="L13" s="246" t="s">
        <v>144</v>
      </c>
      <c r="M13" s="246" t="s">
        <v>145</v>
      </c>
      <c r="N13" s="95" t="s">
        <v>146</v>
      </c>
      <c r="O13" s="102" t="s">
        <v>485</v>
      </c>
      <c r="P13" s="102" t="s">
        <v>487</v>
      </c>
      <c r="Q13" s="95"/>
      <c r="R13" s="95"/>
      <c r="S13" s="95"/>
      <c r="T13" s="95"/>
      <c r="U13" s="48"/>
      <c r="V13" s="234"/>
      <c r="W13" s="234"/>
      <c r="X13" s="234"/>
      <c r="Y13" s="234"/>
      <c r="Z13" s="234"/>
      <c r="AA13" s="234"/>
      <c r="AB13" s="234"/>
      <c r="AK13" s="33"/>
      <c r="BI13" s="42"/>
      <c r="BJ13" s="42"/>
      <c r="BK13" s="42"/>
      <c r="BL13" s="42"/>
      <c r="BM13" s="42"/>
      <c r="BN13" s="42"/>
      <c r="BO13" s="42"/>
      <c r="BP13" s="42"/>
      <c r="BQ13" s="42"/>
      <c r="BR13" s="42"/>
      <c r="BS13" s="42"/>
      <c r="BT13" s="42"/>
      <c r="BU13" s="42"/>
      <c r="BV13" s="42"/>
      <c r="BW13" s="42"/>
    </row>
    <row r="14" spans="1:75" s="317" customFormat="1" ht="21" customHeight="1">
      <c r="A14" s="324"/>
      <c r="B14" s="324"/>
      <c r="C14" s="192"/>
      <c r="D14" s="391" t="s">
        <v>2375</v>
      </c>
      <c r="E14" s="207" t="s">
        <v>2376</v>
      </c>
      <c r="F14" s="320"/>
      <c r="G14" s="220"/>
      <c r="H14" s="220" t="s">
        <v>155</v>
      </c>
      <c r="I14" s="220" t="s">
        <v>157</v>
      </c>
      <c r="J14" s="220" t="s">
        <v>0</v>
      </c>
      <c r="K14" s="220" t="s">
        <v>160</v>
      </c>
      <c r="L14" s="220" t="s">
        <v>0</v>
      </c>
      <c r="M14" s="220" t="s">
        <v>428</v>
      </c>
      <c r="N14" s="48" t="s">
        <v>428</v>
      </c>
      <c r="O14" s="48" t="s">
        <v>0</v>
      </c>
      <c r="P14" s="48" t="s">
        <v>477</v>
      </c>
      <c r="Q14" s="48"/>
      <c r="R14" s="48"/>
      <c r="S14" s="48"/>
      <c r="T14" s="48"/>
      <c r="U14" s="104"/>
      <c r="V14" s="73">
        <v>7357</v>
      </c>
      <c r="W14" s="76"/>
      <c r="X14" s="77"/>
      <c r="Y14" s="73">
        <v>35</v>
      </c>
      <c r="Z14" s="76"/>
      <c r="AA14" s="77"/>
      <c r="AB14" s="234"/>
      <c r="AK14" s="33"/>
      <c r="BI14" s="42"/>
      <c r="BJ14" s="42"/>
      <c r="BK14" s="42"/>
      <c r="BL14" s="42"/>
      <c r="BM14" s="42"/>
      <c r="BN14" s="42"/>
      <c r="BO14" s="42"/>
      <c r="BP14" s="42"/>
      <c r="BQ14" s="42"/>
      <c r="BR14" s="42"/>
      <c r="BS14" s="42"/>
      <c r="BT14" s="42"/>
      <c r="BU14" s="42"/>
      <c r="BV14" s="42"/>
      <c r="BW14" s="42"/>
    </row>
    <row r="15" spans="1:75" s="317" customFormat="1" ht="21" customHeight="1">
      <c r="A15" s="324"/>
      <c r="B15" s="324"/>
      <c r="C15" s="192"/>
      <c r="D15" s="392"/>
      <c r="E15" s="207" t="s">
        <v>2377</v>
      </c>
      <c r="F15" s="320"/>
      <c r="G15" s="220"/>
      <c r="H15" s="220" t="s">
        <v>156</v>
      </c>
      <c r="I15" s="220" t="s">
        <v>157</v>
      </c>
      <c r="J15" s="220" t="s">
        <v>0</v>
      </c>
      <c r="K15" s="220" t="s">
        <v>160</v>
      </c>
      <c r="L15" s="220" t="s">
        <v>0</v>
      </c>
      <c r="M15" s="220" t="s">
        <v>428</v>
      </c>
      <c r="N15" s="48" t="s">
        <v>428</v>
      </c>
      <c r="O15" s="48" t="s">
        <v>0</v>
      </c>
      <c r="P15" s="48" t="s">
        <v>477</v>
      </c>
      <c r="Q15" s="48"/>
      <c r="R15" s="48"/>
      <c r="S15" s="48"/>
      <c r="T15" s="48"/>
      <c r="U15" s="104"/>
      <c r="V15" s="73">
        <v>5649</v>
      </c>
      <c r="W15" s="76"/>
      <c r="X15" s="77"/>
      <c r="Y15" s="73">
        <v>33</v>
      </c>
      <c r="Z15" s="76"/>
      <c r="AA15" s="77"/>
      <c r="AB15" s="234"/>
      <c r="AK15" s="33"/>
      <c r="BI15" s="42"/>
      <c r="BJ15" s="42"/>
      <c r="BK15" s="42"/>
      <c r="BL15" s="42"/>
      <c r="BM15" s="42"/>
      <c r="BN15" s="42"/>
      <c r="BO15" s="42"/>
      <c r="BP15" s="42"/>
      <c r="BQ15" s="42"/>
      <c r="BR15" s="42"/>
      <c r="BS15" s="42"/>
      <c r="BT15" s="42"/>
      <c r="BU15" s="42"/>
      <c r="BV15" s="42"/>
      <c r="BW15" s="42"/>
    </row>
    <row r="16" spans="1:75" s="317" customFormat="1" ht="21" customHeight="1">
      <c r="A16" s="324"/>
      <c r="B16" s="324"/>
      <c r="C16" s="192"/>
      <c r="D16" s="393"/>
      <c r="E16" s="211" t="s">
        <v>2378</v>
      </c>
      <c r="F16" s="320"/>
      <c r="G16" s="220"/>
      <c r="H16" s="220" t="s">
        <v>0</v>
      </c>
      <c r="I16" s="220" t="s">
        <v>157</v>
      </c>
      <c r="J16" s="220" t="s">
        <v>0</v>
      </c>
      <c r="K16" s="220" t="s">
        <v>160</v>
      </c>
      <c r="L16" s="220" t="s">
        <v>0</v>
      </c>
      <c r="M16" s="220" t="s">
        <v>428</v>
      </c>
      <c r="N16" s="48" t="s">
        <v>428</v>
      </c>
      <c r="O16" s="48" t="s">
        <v>0</v>
      </c>
      <c r="P16" s="48" t="s">
        <v>477</v>
      </c>
      <c r="Q16" s="48"/>
      <c r="R16" s="48"/>
      <c r="S16" s="48"/>
      <c r="T16" s="48"/>
      <c r="U16" s="104"/>
      <c r="V16" s="21">
        <f>IF(OR(AND(V14="",W14=""),AND(V15="",W15=""),AND(W14="X",W15="X"),OR(W14="M",W15="M")),"",SUM(V14,V15))</f>
        <v>13006</v>
      </c>
      <c r="W16" s="22" t="str">
        <f>IF(AND(AND(W14="X",W15="X"),SUM(V14,V15)=0,ISNUMBER(V16)),"",IF(OR(W14="M",W15="M"),"M",IF(AND(W14=W15,OR(W14="X",W14="W",W14="Z")),UPPER(W14),"")))</f>
        <v/>
      </c>
      <c r="X16" s="23"/>
      <c r="Y16" s="21">
        <f>IF(OR(AND(Y14="",Z14=""),AND(Y15="",Z15=""),AND(Z14="X",Z15="X"),OR(Z14="M",Z15="M")),"",SUM(Y14,Y15))</f>
        <v>68</v>
      </c>
      <c r="Z16" s="22" t="str">
        <f>IF(AND(AND(Z14="X",Z15="X"),SUM(Y14,Y15)=0,ISNUMBER(Y16)),"",IF(OR(Z14="M",Z15="M"),"M",IF(AND(Z14=Z15,OR(Z14="X",Z14="W",Z14="Z")),UPPER(Z14),"")))</f>
        <v/>
      </c>
      <c r="AA16" s="23"/>
      <c r="AB16" s="234"/>
      <c r="AK16" s="33"/>
      <c r="BI16" s="42"/>
      <c r="BJ16" s="42"/>
      <c r="BK16" s="42"/>
      <c r="BL16" s="42"/>
      <c r="BM16" s="42"/>
      <c r="BN16" s="42"/>
      <c r="BO16" s="42"/>
      <c r="BP16" s="42"/>
      <c r="BQ16" s="42"/>
      <c r="BR16" s="42"/>
      <c r="BS16" s="42"/>
      <c r="BT16" s="42"/>
      <c r="BU16" s="42"/>
      <c r="BV16" s="42"/>
      <c r="BW16" s="42"/>
    </row>
    <row r="17" spans="1:75" s="317" customFormat="1" ht="21" customHeight="1">
      <c r="A17" s="324"/>
      <c r="B17" s="324"/>
      <c r="C17" s="192"/>
      <c r="D17" s="391" t="s">
        <v>2379</v>
      </c>
      <c r="E17" s="207" t="s">
        <v>2376</v>
      </c>
      <c r="F17" s="320"/>
      <c r="G17" s="220"/>
      <c r="H17" s="220" t="s">
        <v>155</v>
      </c>
      <c r="I17" s="220" t="s">
        <v>158</v>
      </c>
      <c r="J17" s="220" t="s">
        <v>0</v>
      </c>
      <c r="K17" s="220" t="s">
        <v>160</v>
      </c>
      <c r="L17" s="220" t="s">
        <v>0</v>
      </c>
      <c r="M17" s="220" t="s">
        <v>428</v>
      </c>
      <c r="N17" s="48" t="s">
        <v>428</v>
      </c>
      <c r="O17" s="48" t="s">
        <v>0</v>
      </c>
      <c r="P17" s="48" t="s">
        <v>477</v>
      </c>
      <c r="Q17" s="48"/>
      <c r="R17" s="48"/>
      <c r="S17" s="48"/>
      <c r="T17" s="48"/>
      <c r="U17" s="104"/>
      <c r="V17" s="73">
        <v>0</v>
      </c>
      <c r="W17" s="76"/>
      <c r="X17" s="77"/>
      <c r="Y17" s="73">
        <v>0</v>
      </c>
      <c r="Z17" s="76"/>
      <c r="AA17" s="77"/>
      <c r="AB17" s="234"/>
      <c r="AK17" s="33"/>
      <c r="BI17" s="42"/>
      <c r="BJ17" s="42"/>
      <c r="BK17" s="42"/>
      <c r="BL17" s="42"/>
      <c r="BM17" s="42"/>
      <c r="BN17" s="42"/>
      <c r="BO17" s="42"/>
      <c r="BP17" s="42"/>
      <c r="BQ17" s="42"/>
      <c r="BR17" s="42"/>
      <c r="BS17" s="42"/>
      <c r="BT17" s="42"/>
      <c r="BU17" s="42"/>
      <c r="BV17" s="42"/>
      <c r="BW17" s="42"/>
    </row>
    <row r="18" spans="1:75" s="317" customFormat="1" ht="21" customHeight="1">
      <c r="A18" s="324"/>
      <c r="B18" s="324"/>
      <c r="C18" s="192"/>
      <c r="D18" s="392"/>
      <c r="E18" s="207" t="s">
        <v>2377</v>
      </c>
      <c r="F18" s="320"/>
      <c r="G18" s="220"/>
      <c r="H18" s="220" t="s">
        <v>156</v>
      </c>
      <c r="I18" s="220" t="s">
        <v>158</v>
      </c>
      <c r="J18" s="220" t="s">
        <v>0</v>
      </c>
      <c r="K18" s="220" t="s">
        <v>160</v>
      </c>
      <c r="L18" s="220" t="s">
        <v>0</v>
      </c>
      <c r="M18" s="220" t="s">
        <v>428</v>
      </c>
      <c r="N18" s="48" t="s">
        <v>428</v>
      </c>
      <c r="O18" s="48" t="s">
        <v>0</v>
      </c>
      <c r="P18" s="48" t="s">
        <v>477</v>
      </c>
      <c r="Q18" s="48"/>
      <c r="R18" s="48"/>
      <c r="S18" s="48"/>
      <c r="T18" s="48"/>
      <c r="U18" s="104"/>
      <c r="V18" s="73">
        <v>0</v>
      </c>
      <c r="W18" s="76"/>
      <c r="X18" s="77"/>
      <c r="Y18" s="73">
        <v>0</v>
      </c>
      <c r="Z18" s="76"/>
      <c r="AA18" s="77"/>
      <c r="AB18" s="234"/>
      <c r="AK18" s="33"/>
      <c r="BI18" s="42"/>
      <c r="BJ18" s="42"/>
      <c r="BK18" s="42"/>
      <c r="BL18" s="42"/>
      <c r="BM18" s="42"/>
      <c r="BN18" s="42"/>
      <c r="BO18" s="42"/>
      <c r="BP18" s="42"/>
      <c r="BQ18" s="42"/>
      <c r="BR18" s="42"/>
      <c r="BS18" s="42"/>
      <c r="BT18" s="42"/>
      <c r="BU18" s="42"/>
      <c r="BV18" s="42"/>
      <c r="BW18" s="42"/>
    </row>
    <row r="19" spans="1:75" s="317" customFormat="1" ht="21" customHeight="1">
      <c r="A19" s="324"/>
      <c r="B19" s="324"/>
      <c r="C19" s="192"/>
      <c r="D19" s="393"/>
      <c r="E19" s="211" t="s">
        <v>2378</v>
      </c>
      <c r="F19" s="320"/>
      <c r="G19" s="220"/>
      <c r="H19" s="220" t="s">
        <v>0</v>
      </c>
      <c r="I19" s="220" t="s">
        <v>158</v>
      </c>
      <c r="J19" s="220" t="s">
        <v>0</v>
      </c>
      <c r="K19" s="220" t="s">
        <v>160</v>
      </c>
      <c r="L19" s="220" t="s">
        <v>0</v>
      </c>
      <c r="M19" s="220" t="s">
        <v>428</v>
      </c>
      <c r="N19" s="48" t="s">
        <v>428</v>
      </c>
      <c r="O19" s="48" t="s">
        <v>0</v>
      </c>
      <c r="P19" s="48" t="s">
        <v>477</v>
      </c>
      <c r="Q19" s="48"/>
      <c r="R19" s="48"/>
      <c r="S19" s="48"/>
      <c r="T19" s="48"/>
      <c r="U19" s="104"/>
      <c r="V19" s="21">
        <f>IF(OR(AND(V17="",W17=""),AND(V18="",W18=""),AND(W17="X",W18="X"),OR(W17="M",W18="M")),"",SUM(V17,V18))</f>
        <v>0</v>
      </c>
      <c r="W19" s="22" t="str">
        <f>IF(AND(AND(W17="X",W18="X"),SUM(V17,V18)=0,ISNUMBER(V19)),"",IF(OR(W17="M",W18="M"),"M",IF(AND(W17=W18,OR(W17="X",W17="W",W17="Z")),UPPER(W17),"")))</f>
        <v/>
      </c>
      <c r="X19" s="23"/>
      <c r="Y19" s="21">
        <f>IF(OR(AND(Y17="",Z17=""),AND(Y18="",Z18=""),AND(Z17="X",Z18="X"),OR(Z17="M",Z18="M")),"",SUM(Y17,Y18))</f>
        <v>0</v>
      </c>
      <c r="Z19" s="22" t="str">
        <f>IF(AND(AND(Z17="X",Z18="X"),SUM(Y17,Y18)=0,ISNUMBER(Y19)),"",IF(OR(Z17="M",Z18="M"),"M",IF(AND(Z17=Z18,OR(Z17="X",Z17="W",Z17="Z")),UPPER(Z17),"")))</f>
        <v/>
      </c>
      <c r="AA19" s="23"/>
      <c r="AB19" s="234"/>
      <c r="AK19" s="33"/>
      <c r="BI19" s="42"/>
      <c r="BJ19" s="42"/>
      <c r="BK19" s="42"/>
      <c r="BL19" s="42"/>
      <c r="BM19" s="42"/>
      <c r="BN19" s="42"/>
      <c r="BO19" s="42"/>
      <c r="BP19" s="42"/>
      <c r="BQ19" s="42"/>
      <c r="BR19" s="42"/>
      <c r="BS19" s="42"/>
      <c r="BT19" s="42"/>
      <c r="BU19" s="42"/>
      <c r="BV19" s="42"/>
      <c r="BW19" s="42"/>
    </row>
    <row r="20" spans="1:75" s="317" customFormat="1" ht="21" customHeight="1">
      <c r="A20" s="324"/>
      <c r="B20" s="324"/>
      <c r="C20" s="192"/>
      <c r="D20" s="411" t="s">
        <v>2380</v>
      </c>
      <c r="E20" s="211" t="s">
        <v>2376</v>
      </c>
      <c r="F20" s="320"/>
      <c r="G20" s="220"/>
      <c r="H20" s="220" t="s">
        <v>155</v>
      </c>
      <c r="I20" s="223" t="s">
        <v>159</v>
      </c>
      <c r="J20" s="220" t="s">
        <v>0</v>
      </c>
      <c r="K20" s="220" t="s">
        <v>160</v>
      </c>
      <c r="L20" s="220" t="s">
        <v>0</v>
      </c>
      <c r="M20" s="220" t="s">
        <v>428</v>
      </c>
      <c r="N20" s="48" t="s">
        <v>428</v>
      </c>
      <c r="O20" s="48" t="s">
        <v>0</v>
      </c>
      <c r="P20" s="48" t="s">
        <v>477</v>
      </c>
      <c r="Q20" s="48"/>
      <c r="R20" s="48"/>
      <c r="S20" s="48"/>
      <c r="T20" s="48"/>
      <c r="U20" s="104"/>
      <c r="V20" s="21">
        <f>IF(OR(AND(V14="",W14=""),AND(V17="",W17=""),AND(W14="X",W17="X"),OR(W14="M",W17="M")),"",SUM(V14,V17))</f>
        <v>7357</v>
      </c>
      <c r="W20" s="22" t="str">
        <f>IF(AND(AND(W14="X",W17="X"),SUM(V14,V17)=0,ISNUMBER(V20)),"",IF(OR(W14="M",W17="M"),"M",IF(AND(W14=W17,OR(W14="X",W14="W",W14="Z")),UPPER(W14),"")))</f>
        <v/>
      </c>
      <c r="X20" s="23"/>
      <c r="Y20" s="21">
        <f>IF(OR(AND(Y14="",Z14=""),AND(Y17="",Z17=""),AND(Z14="X",Z17="X"),OR(Z14="M",Z17="M")),"",SUM(Y14,Y17))</f>
        <v>35</v>
      </c>
      <c r="Z20" s="22" t="str">
        <f>IF(AND(AND(Z14="X",Z17="X"),SUM(Y14,Y17)=0,ISNUMBER(Y20)),"",IF(OR(Z14="M",Z17="M"),"M",IF(AND(Z14=Z17,OR(Z14="X",Z14="W",Z14="Z")),UPPER(Z14),"")))</f>
        <v/>
      </c>
      <c r="AA20" s="23"/>
      <c r="AB20" s="234"/>
      <c r="AK20" s="33"/>
      <c r="BI20" s="42"/>
      <c r="BJ20" s="42"/>
      <c r="BK20" s="42"/>
      <c r="BL20" s="42"/>
      <c r="BM20" s="42"/>
      <c r="BN20" s="42"/>
      <c r="BO20" s="42"/>
      <c r="BP20" s="42"/>
      <c r="BQ20" s="42"/>
      <c r="BR20" s="42"/>
      <c r="BS20" s="42"/>
      <c r="BT20" s="42"/>
      <c r="BU20" s="42"/>
      <c r="BV20" s="42"/>
      <c r="BW20" s="42"/>
    </row>
    <row r="21" spans="1:75" s="317" customFormat="1" ht="21" customHeight="1">
      <c r="A21" s="324"/>
      <c r="B21" s="324"/>
      <c r="C21" s="192"/>
      <c r="D21" s="412"/>
      <c r="E21" s="211" t="s">
        <v>2377</v>
      </c>
      <c r="F21" s="320"/>
      <c r="G21" s="220"/>
      <c r="H21" s="220" t="s">
        <v>156</v>
      </c>
      <c r="I21" s="223" t="s">
        <v>159</v>
      </c>
      <c r="J21" s="220" t="s">
        <v>0</v>
      </c>
      <c r="K21" s="220" t="s">
        <v>160</v>
      </c>
      <c r="L21" s="220" t="s">
        <v>0</v>
      </c>
      <c r="M21" s="220" t="s">
        <v>428</v>
      </c>
      <c r="N21" s="48" t="s">
        <v>428</v>
      </c>
      <c r="O21" s="48" t="s">
        <v>0</v>
      </c>
      <c r="P21" s="48" t="s">
        <v>477</v>
      </c>
      <c r="Q21" s="48"/>
      <c r="R21" s="48"/>
      <c r="S21" s="48"/>
      <c r="T21" s="48"/>
      <c r="U21" s="104"/>
      <c r="V21" s="21">
        <f>IF(OR(AND(V15="",W15=""),AND(V18="",W18=""),AND(W15="X",W18="X"),OR(W15="M",W18="M")),"",SUM(V15,V18))</f>
        <v>5649</v>
      </c>
      <c r="W21" s="22" t="str">
        <f>IF(AND(AND(W15="X",W18="X"),SUM(V15,V18)=0,ISNUMBER(V21)),"",IF(OR(W15="M",W18="M"),"M",IF(AND(W15=W18,OR(W15="X",W15="W",W15="Z")),UPPER(W15),"")))</f>
        <v/>
      </c>
      <c r="X21" s="23"/>
      <c r="Y21" s="21">
        <f>IF(OR(AND(Y15="",Z15=""),AND(Y18="",Z18=""),AND(Z15="X",Z18="X"),OR(Z15="M",Z18="M")),"",SUM(Y15,Y18))</f>
        <v>33</v>
      </c>
      <c r="Z21" s="22" t="str">
        <f>IF(AND(AND(Z15="X",Z18="X"),SUM(Y15,Y18)=0,ISNUMBER(Y21)),"",IF(OR(Z15="M",Z18="M"),"M",IF(AND(Z15=Z18,OR(Z15="X",Z15="W",Z15="Z")),UPPER(Z15),"")))</f>
        <v/>
      </c>
      <c r="AA21" s="23"/>
      <c r="AB21" s="35"/>
      <c r="AK21" s="33"/>
      <c r="BI21" s="42"/>
      <c r="BJ21" s="42"/>
      <c r="BK21" s="42"/>
      <c r="BL21" s="42"/>
      <c r="BM21" s="42"/>
      <c r="BN21" s="42"/>
      <c r="BO21" s="42"/>
      <c r="BP21" s="42"/>
      <c r="BQ21" s="42"/>
      <c r="BR21" s="42"/>
      <c r="BS21" s="42"/>
      <c r="BT21" s="42"/>
      <c r="BU21" s="42"/>
      <c r="BV21" s="42"/>
      <c r="BW21" s="42"/>
    </row>
    <row r="22" spans="1:75" s="317" customFormat="1" ht="21" customHeight="1">
      <c r="A22" s="324"/>
      <c r="B22" s="324"/>
      <c r="C22" s="192"/>
      <c r="D22" s="413"/>
      <c r="E22" s="211" t="s">
        <v>2378</v>
      </c>
      <c r="F22" s="320"/>
      <c r="G22" s="220"/>
      <c r="H22" s="220" t="s">
        <v>0</v>
      </c>
      <c r="I22" s="223" t="s">
        <v>159</v>
      </c>
      <c r="J22" s="220" t="s">
        <v>0</v>
      </c>
      <c r="K22" s="220" t="s">
        <v>160</v>
      </c>
      <c r="L22" s="220" t="s">
        <v>0</v>
      </c>
      <c r="M22" s="220" t="s">
        <v>428</v>
      </c>
      <c r="N22" s="48" t="s">
        <v>428</v>
      </c>
      <c r="O22" s="48" t="s">
        <v>0</v>
      </c>
      <c r="P22" s="48" t="s">
        <v>477</v>
      </c>
      <c r="Q22" s="48"/>
      <c r="R22" s="48"/>
      <c r="S22" s="48"/>
      <c r="T22" s="48"/>
      <c r="U22" s="104"/>
      <c r="V22" s="21">
        <f>IF(OR(AND(V16="",W16=""),AND(V19="",W19=""),AND(W16="X",W19="X"),OR(W16="M",W19="M")),"",SUM(V16,V19))</f>
        <v>13006</v>
      </c>
      <c r="W22" s="22" t="str">
        <f>IF(AND(AND(W16="X",W19="X"),SUM(V16,V19)=0,ISNUMBER(V22)),"",IF(OR(W16="M",W19="M"),"M",IF(AND(W16=W19,OR(W16="X",W16="W",W16="Z")),UPPER(W16),"")))</f>
        <v/>
      </c>
      <c r="X22" s="23"/>
      <c r="Y22" s="21">
        <f>IF(OR(AND(Y16="",Z16=""),AND(Y19="",Z19=""),AND(Z16="X",Z19="X"),OR(Z16="M",Z19="M")),"",SUM(Y16,Y19))</f>
        <v>68</v>
      </c>
      <c r="Z22" s="22" t="str">
        <f>IF(AND(AND(Z16="X",Z19="X"),SUM(Y16,Y19)=0,ISNUMBER(Y22)),"",IF(OR(Z16="M",Z19="M"),"M",IF(AND(Z16=Z19,OR(Z16="X",Z16="W",Z16="Z")),UPPER(Z16),"")))</f>
        <v/>
      </c>
      <c r="AA22" s="23"/>
      <c r="AB22" s="35"/>
      <c r="AK22" s="33"/>
      <c r="BI22" s="42"/>
      <c r="BJ22" s="42"/>
      <c r="BK22" s="42"/>
      <c r="BL22" s="42"/>
      <c r="BM22" s="42"/>
      <c r="BN22" s="42"/>
      <c r="BO22" s="42"/>
      <c r="BP22" s="42"/>
      <c r="BQ22" s="42"/>
      <c r="BR22" s="42"/>
      <c r="BS22" s="42"/>
      <c r="BT22" s="42"/>
      <c r="BU22" s="42"/>
      <c r="BV22" s="42"/>
      <c r="BW22" s="42"/>
    </row>
    <row r="23" spans="1:75" s="317" customFormat="1" ht="21" customHeight="1">
      <c r="A23" s="324"/>
      <c r="B23" s="324"/>
      <c r="C23" s="192"/>
      <c r="D23" s="439" t="s">
        <v>2381</v>
      </c>
      <c r="E23" s="440"/>
      <c r="F23" s="320"/>
      <c r="G23" s="220"/>
      <c r="H23" s="220" t="s">
        <v>0</v>
      </c>
      <c r="I23" s="223" t="s">
        <v>159</v>
      </c>
      <c r="J23" s="220" t="s">
        <v>0</v>
      </c>
      <c r="K23" s="325" t="s">
        <v>161</v>
      </c>
      <c r="L23" s="220" t="s">
        <v>0</v>
      </c>
      <c r="M23" s="220" t="s">
        <v>428</v>
      </c>
      <c r="N23" s="48" t="s">
        <v>428</v>
      </c>
      <c r="O23" s="48" t="s">
        <v>0</v>
      </c>
      <c r="P23" s="48" t="s">
        <v>477</v>
      </c>
      <c r="Q23" s="48"/>
      <c r="R23" s="48"/>
      <c r="S23" s="48"/>
      <c r="T23" s="48"/>
      <c r="U23" s="104"/>
      <c r="V23" s="73">
        <v>7085.06</v>
      </c>
      <c r="W23" s="76"/>
      <c r="X23" s="77"/>
      <c r="Y23" s="73">
        <v>37.04</v>
      </c>
      <c r="Z23" s="76"/>
      <c r="AA23" s="77"/>
      <c r="AB23" s="35"/>
      <c r="AK23" s="33"/>
      <c r="BI23" s="42"/>
      <c r="BJ23" s="42"/>
      <c r="BK23" s="42"/>
      <c r="BL23" s="42"/>
      <c r="BM23" s="42"/>
      <c r="BN23" s="42"/>
      <c r="BO23" s="42"/>
      <c r="BP23" s="42"/>
      <c r="BQ23" s="42"/>
      <c r="BR23" s="42"/>
      <c r="BS23" s="42"/>
      <c r="BT23" s="42"/>
      <c r="BU23" s="42"/>
      <c r="BV23" s="42"/>
      <c r="BW23" s="42"/>
    </row>
    <row r="24" spans="1:75" s="317" customFormat="1">
      <c r="A24" s="311"/>
      <c r="B24" s="311"/>
      <c r="C24" s="192"/>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K24" s="33"/>
    </row>
    <row r="25" spans="1:75" s="317" customFormat="1">
      <c r="A25" s="311"/>
      <c r="B25" s="311"/>
      <c r="C25" s="192"/>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K25" s="33"/>
    </row>
    <row r="26" spans="1:75" s="317" customFormat="1" hidden="1"/>
    <row r="27" spans="1:75" s="317" customFormat="1" hidden="1">
      <c r="V27" s="213">
        <f>SUMPRODUCT(--(V14:V23=0),--(V14:V23&lt;&gt;""),--(W14:W23="Z"))+SUMPRODUCT(--(V14:V23=0),--(V14:V23&lt;&gt;""),--(W14:W23=""))+SUMPRODUCT(--(V14:V23&gt;0),--(W14:W23="W"))+SUMPRODUCT(--(V14:V23&gt;0), --(V14:V23&lt;&gt;""),--(W14:W23=""))+SUMPRODUCT(--(V14:V23=""),--(W14:W23="Z"))</f>
        <v>10</v>
      </c>
      <c r="W27" s="214"/>
      <c r="X27" s="214"/>
      <c r="Y27" s="213">
        <f>SUMPRODUCT(--(Y14:Y23=0),--(Y14:Y23&lt;&gt;""),--(Z14:Z23="Z"))+SUMPRODUCT(--(Y14:Y23=0),--(Y14:Y23&lt;&gt;""),--(Z14:Z23=""))+SUMPRODUCT(--(Y14:Y23&gt;0),--(Z14:Z23="W"))+SUMPRODUCT(--(Y14:Y23&gt;0), --(Y14:Y23&lt;&gt;""),--(Z14:Z23=""))+SUMPRODUCT(--(Y14:Y23=""),--(Z14:Z23="Z"))</f>
        <v>10</v>
      </c>
      <c r="Z27" s="214"/>
      <c r="AA27" s="214"/>
    </row>
    <row r="28" spans="1:75" s="317" customFormat="1" hidden="1"/>
    <row r="29" spans="1:75" s="317" customFormat="1" hidden="1"/>
    <row r="30" spans="1:75" s="317" customFormat="1" hidden="1"/>
    <row r="31" spans="1:75" s="317" customFormat="1" hidden="1"/>
    <row r="32" spans="1:75" s="317" customFormat="1" hidden="1"/>
    <row r="33" s="317" customFormat="1" hidden="1"/>
    <row r="34" s="317" customFormat="1" hidden="1"/>
    <row r="35" s="317" customFormat="1" hidden="1"/>
    <row r="36" s="317" customFormat="1"/>
    <row r="37" s="317" customFormat="1"/>
    <row r="38" s="317" customFormat="1"/>
    <row r="39" s="317" customFormat="1"/>
  </sheetData>
  <sheetProtection algorithmName="SHA-512" hashValue="UnJE4CHvyUQP75O12BiYXEQcHKzKw8swNAf/V038P1uFVAroTZu4+DX1ZodBlm1HpAaCQphQ1R4haDWptA5TTA==" saltValue="5/cX4PFVI7jqiKQLVAzriA==" spinCount="100000" sheet="1" objects="1" scenarios="1" formatCells="0" formatColumns="0" formatRows="0" sort="0" autoFilter="0"/>
  <mergeCells count="10">
    <mergeCell ref="D20:D22"/>
    <mergeCell ref="D23:E23"/>
    <mergeCell ref="D14:D16"/>
    <mergeCell ref="D17:D19"/>
    <mergeCell ref="D1:AB1"/>
    <mergeCell ref="V3:X3"/>
    <mergeCell ref="Y3:AA3"/>
    <mergeCell ref="V4:X4"/>
    <mergeCell ref="Y4:AA4"/>
    <mergeCell ref="D3:E4"/>
  </mergeCells>
  <conditionalFormatting sqref="Z14:Z23">
    <cfRule type="expression" dxfId="21" priority="13">
      <formula xml:space="preserve"> OR(AND(Y14=0,Y14&lt;&gt;"",Z14&lt;&gt;"Z",Z14&lt;&gt;""),AND(Y14&gt;0,Y14&lt;&gt;"",Z14&lt;&gt;"W",Z14&lt;&gt;""),AND(Y14="", Z14="W"))</formula>
    </cfRule>
  </conditionalFormatting>
  <conditionalFormatting sqref="AA14:AA23">
    <cfRule type="expression" dxfId="20" priority="12">
      <formula xml:space="preserve"> AND(OR(Z14="X",Z14="W"),AA14="")</formula>
    </cfRule>
  </conditionalFormatting>
  <conditionalFormatting sqref="Z16 Z19">
    <cfRule type="expression" dxfId="19" priority="17">
      <formula>OR(AND(Z14="X",Z15="X"),AND(Z14="M",Z15="M"))</formula>
    </cfRule>
    <cfRule type="expression" dxfId="18" priority="18">
      <formula>IF(AND(AND(Z14="X",Z15="X"),SUM(Y14,Y15)=0,ISNUMBER(Y16)),"",IF(OR(Z14="M",Z15="M"),"M",IF(AND(Z14=Z15,OR(Z14="X",Z14="W",Z14="Z")),UPPER(Z14),""))) &lt;&gt; Z16</formula>
    </cfRule>
  </conditionalFormatting>
  <conditionalFormatting sqref="Z20:Z22">
    <cfRule type="expression" dxfId="17" priority="21">
      <formula>OR(AND(Z14="X",Z17="X"),AND(Z14="M",Z17="M"))</formula>
    </cfRule>
    <cfRule type="expression" dxfId="16" priority="22">
      <formula>IF(AND(AND(Z14="X",Z17="X"),SUM(Y14,Y17)=0,ISNUMBER(Y20)),"",IF(OR(Z14="M",Z17="M"),"M",IF(AND(Z14=Z17,OR(Z14="X",Z14="W",Z14="Z")),UPPER(Z14),""))) &lt;&gt; Z20</formula>
    </cfRule>
  </conditionalFormatting>
  <conditionalFormatting sqref="V14:V23 Y14:Y23">
    <cfRule type="expression" dxfId="15" priority="3">
      <formula xml:space="preserve"> OR(AND(V14=0,V14&lt;&gt;"",W14&lt;&gt;"Z",W14&lt;&gt;""),AND(V14&gt;0,V14&lt;&gt;"",W14&lt;&gt;"W",W14&lt;&gt;""),AND(V14="", W14="W"))</formula>
    </cfRule>
  </conditionalFormatting>
  <conditionalFormatting sqref="W14:W23">
    <cfRule type="expression" dxfId="14" priority="2">
      <formula xml:space="preserve"> OR(AND(V14=0,V14&lt;&gt;"",W14&lt;&gt;"Z",W14&lt;&gt;""),AND(V14&gt;0,V14&lt;&gt;"",W14&lt;&gt;"W",W14&lt;&gt;""),AND(V14="", W14="W"))</formula>
    </cfRule>
  </conditionalFormatting>
  <conditionalFormatting sqref="X14:X23">
    <cfRule type="expression" dxfId="13" priority="1">
      <formula xml:space="preserve"> AND(OR(W14="X",W14="W"),X14="")</formula>
    </cfRule>
  </conditionalFormatting>
  <conditionalFormatting sqref="V16 Y16 V19 Y19">
    <cfRule type="expression" dxfId="12" priority="4">
      <formula>OR(AND(W14="X",W15="X"),AND(W14="M",W15="M"))</formula>
    </cfRule>
    <cfRule type="expression" dxfId="11" priority="5">
      <formula>IF(OR(AND(V14="",W14=""),AND(V15="",W15=""),AND(W14="X",W15="X"),OR(W14="M",W15="M")),"",SUM(V14,V15)) &lt;&gt; V16</formula>
    </cfRule>
  </conditionalFormatting>
  <conditionalFormatting sqref="W16 W19">
    <cfRule type="expression" dxfId="10" priority="6">
      <formula>OR(AND(W14="X",W15="X"),AND(W14="M",W15="M"))</formula>
    </cfRule>
    <cfRule type="expression" dxfId="9" priority="7">
      <formula>IF(AND(AND(W14="X",W15="X"),SUM(V14,V15)=0,ISNUMBER(V16)),"",IF(OR(W14="M",W15="M"),"M",IF(AND(W14=W15,OR(W14="X",W14="W",W14="Z")),UPPER(W14),""))) &lt;&gt; W16</formula>
    </cfRule>
  </conditionalFormatting>
  <conditionalFormatting sqref="V20:V22 Y20:Y22">
    <cfRule type="expression" dxfId="8" priority="8">
      <formula>OR(AND(W14="X",W17="X"),AND(W14="M",W17="M"))</formula>
    </cfRule>
    <cfRule type="expression" dxfId="7" priority="9">
      <formula>IF(OR(AND(V14="",W14=""),AND(V17="",W17=""),AND(W14="X",W17="X"),OR(W14="M",W17="M")),"",SUM(V14,V17)) &lt;&gt; V20</formula>
    </cfRule>
  </conditionalFormatting>
  <conditionalFormatting sqref="W20:W22">
    <cfRule type="expression" dxfId="6" priority="10">
      <formula>OR(AND(W14="X",W17="X"),AND(W14="M",W17="M"))</formula>
    </cfRule>
    <cfRule type="expression" dxfId="5" priority="11">
      <formula>IF(AND(AND(W14="X",W17="X"),SUM(V14,V17)=0,ISNUMBER(V20)),"",IF(OR(W14="M",W17="M"),"M",IF(AND(W14=W17,OR(W14="X",W14="W",W14="Z")),UPPER(W14),""))) &lt;&gt; W20</formula>
    </cfRule>
  </conditionalFormatting>
  <dataValidations count="4">
    <dataValidation allowBlank="1" showInputMessage="1" showErrorMessage="1" sqref="V1:AA13 V24:AA1048576 AB1:XFD1048576 A1:U1048576"/>
    <dataValidation type="textLength" allowBlank="1" showInputMessage="1" showErrorMessage="1" errorTitle="Entrada no válida" error="La longitud del texto debe ser entre 2 y 500 caracteres" sqref="X14:X23 AA14:AA23">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23 Z14:Z23">
      <formula1>"Z,M,X,W"</formula1>
    </dataValidation>
    <dataValidation type="decimal" operator="greaterThanOrEqual" allowBlank="1" showInputMessage="1" showErrorMessage="1" errorTitle="Entrada no válida" error="Por favor, ingrese un valor numérico" sqref="V14:V23 Y14:Y23">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FR_x0020_version xmlns="e43e7fac-2171-4148-b12d-342e5320e17b">502</FR_x0020_version>
    <SharePoint_Item_Language xmlns="e43e7fac-2171-4148-b12d-342e5320e17b">SPS_LNG_EN</SharePoint_Item_Language>
    <RU_x0020_version xmlns="e43e7fac-2171-4148-b12d-342e5320e17b">503</RU_x0020_version>
    <PublishingExpirationDate xmlns="http://schemas.microsoft.com/sharepoint/v3" xsi:nil="true"/>
    <SharePoint_Group_Language xmlns="e43e7fac-2171-4148-b12d-342e5320e17b">499</SharePoint_Group_Language>
    <PublishingStartDate xmlns="http://schemas.microsoft.com/sharepoint/v3" xsi:nil="true"/>
    <CH_x0020_version xmlns="e43e7fac-2171-4148-b12d-342e5320e17b" xsi:nil="true"/>
    <EN_x0020_version xmlns="e43e7fac-2171-4148-b12d-342e5320e17b">499</EN_x0020_version>
    <ES_x0020_version xmlns="e43e7fac-2171-4148-b12d-342e5320e17b">501</ES_x0020_version>
    <AR_x0020_version xmlns="e43e7fac-2171-4148-b12d-342e5320e17b">500</AR_x0020_vers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9E89C5B-8156-4529-841F-51F00C369578}">
  <ds:schemaRefs>
    <ds:schemaRef ds:uri="http://schemas.microsoft.com/sharepoint/v3/contenttype/forms"/>
  </ds:schemaRefs>
</ds:datastoreItem>
</file>

<file path=customXml/itemProps2.xml><?xml version="1.0" encoding="utf-8"?>
<ds:datastoreItem xmlns:ds="http://schemas.openxmlformats.org/officeDocument/2006/customXml" ds:itemID="{572821CC-3CFE-4B30-8680-2DCB7E223CF7}">
  <ds:schemaRefs>
    <ds:schemaRef ds:uri="http://purl.org/dc/dcmitype/"/>
    <ds:schemaRef ds:uri="http://schemas.microsoft.com/office/2006/metadata/properties"/>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e43e7fac-2171-4148-b12d-342e5320e17b"/>
    <ds:schemaRef ds:uri="http://schemas.microsoft.com/sharepoint/v3"/>
  </ds:schemaRefs>
</ds:datastoreItem>
</file>

<file path=customXml/itemProps3.xml><?xml version="1.0" encoding="utf-8"?>
<ds:datastoreItem xmlns:ds="http://schemas.openxmlformats.org/officeDocument/2006/customXml" ds:itemID="{B304E59D-901C-4E2C-8313-E60210377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VAL_Instructions</vt:lpstr>
      <vt:lpstr>VAL_C1</vt:lpstr>
      <vt:lpstr>C2</vt:lpstr>
      <vt:lpstr>C3</vt:lpstr>
      <vt:lpstr>C4</vt:lpstr>
      <vt:lpstr>C5</vt:lpstr>
      <vt:lpstr>C6</vt:lpstr>
      <vt:lpstr>C7</vt:lpstr>
      <vt:lpstr>C8</vt:lpstr>
      <vt:lpstr>VAL_Data Check</vt:lpstr>
      <vt:lpstr>Parameters</vt:lpstr>
      <vt:lpstr>VAL_Drop_Down_Lists</vt:lpstr>
      <vt:lpstr>OBS_COMMENT</vt:lpstr>
      <vt:lpstr>OBS_FIGURE</vt:lpstr>
      <vt:lpstr>OBS_STATUS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Zully Chavez</cp:lastModifiedBy>
  <cp:lastPrinted>2017-02-06T14:20:59Z</cp:lastPrinted>
  <dcterms:created xsi:type="dcterms:W3CDTF">2013-06-17T20:44:55Z</dcterms:created>
  <dcterms:modified xsi:type="dcterms:W3CDTF">2021-08-09T19:29:41Z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ies>
</file>